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Kuldeep LKO\Bills\The Irish House\"/>
    </mc:Choice>
  </mc:AlternateContent>
  <bookViews>
    <workbookView xWindow="0" yWindow="0" windowWidth="20496" windowHeight="7836"/>
  </bookViews>
  <sheets>
    <sheet name="PI" sheetId="6" r:id="rId1"/>
    <sheet name="Summary" sheetId="7" r:id="rId2"/>
    <sheet name="Abstract" sheetId="5" r:id="rId3"/>
    <sheet name="MB Sheet" sheetId="4" r:id="rId4"/>
  </sheets>
  <definedNames>
    <definedName name="_xlnm.Print_Area" localSheetId="3">'MB Sheet'!$A$1:$I$634</definedName>
    <definedName name="_xlnm.Print_Titles" localSheetId="3">'MB Sheet'!$2:$3</definedName>
  </definedNames>
  <calcPr calcId="162913"/>
</workbook>
</file>

<file path=xl/calcChain.xml><?xml version="1.0" encoding="utf-8"?>
<calcChain xmlns="http://schemas.openxmlformats.org/spreadsheetml/2006/main">
  <c r="K111" i="5" l="1"/>
  <c r="I111" i="5"/>
  <c r="J111" i="5" l="1"/>
  <c r="H97" i="5"/>
  <c r="G97" i="5" s="1"/>
  <c r="H96" i="5"/>
  <c r="G96" i="5" s="1"/>
  <c r="K96" i="5"/>
  <c r="J96" i="5" s="1"/>
  <c r="H95" i="5"/>
  <c r="G95" i="5"/>
  <c r="K95" i="5"/>
  <c r="J95" i="5" s="1"/>
  <c r="H94" i="5"/>
  <c r="G94" i="5" s="1"/>
  <c r="H93" i="5"/>
  <c r="G93" i="5"/>
  <c r="K93" i="5"/>
  <c r="J93" i="5" s="1"/>
  <c r="H92" i="5"/>
  <c r="G92" i="5"/>
  <c r="K92" i="5"/>
  <c r="J92" i="5" s="1"/>
  <c r="H91" i="5"/>
  <c r="K91" i="5" s="1"/>
  <c r="J91" i="5" s="1"/>
  <c r="G91" i="5"/>
  <c r="H90" i="5"/>
  <c r="G90" i="5"/>
  <c r="K90" i="5"/>
  <c r="J90" i="5" s="1"/>
  <c r="H89" i="5"/>
  <c r="G89" i="5" s="1"/>
  <c r="K89" i="5"/>
  <c r="J89" i="5" s="1"/>
  <c r="H88" i="5"/>
  <c r="G88" i="5" s="1"/>
  <c r="H87" i="5"/>
  <c r="G87" i="5"/>
  <c r="K87" i="5"/>
  <c r="J87" i="5" s="1"/>
  <c r="K97" i="5" l="1"/>
  <c r="J97" i="5" s="1"/>
  <c r="K94" i="5"/>
  <c r="J94" i="5" s="1"/>
  <c r="K88" i="5"/>
  <c r="J88" i="5" s="1"/>
  <c r="J86" i="5"/>
  <c r="K86" i="5"/>
  <c r="G86" i="5"/>
  <c r="H86" i="5"/>
  <c r="H630" i="4"/>
  <c r="H629" i="4"/>
  <c r="H628" i="4"/>
  <c r="H620" i="4"/>
  <c r="H619" i="4"/>
  <c r="H618" i="4"/>
  <c r="H617" i="4"/>
  <c r="H616" i="4"/>
  <c r="H615" i="4"/>
  <c r="H614" i="4"/>
  <c r="H613" i="4"/>
  <c r="H622" i="4" s="1"/>
  <c r="H623" i="4" s="1"/>
  <c r="H625" i="4" s="1"/>
  <c r="H605" i="4"/>
  <c r="H604" i="4"/>
  <c r="H607" i="4" s="1"/>
  <c r="H608" i="4" s="1"/>
  <c r="H610" i="4" s="1"/>
  <c r="H599" i="4"/>
  <c r="H601" i="4" s="1"/>
  <c r="H598" i="4"/>
  <c r="H592" i="4"/>
  <c r="H593" i="4" s="1"/>
  <c r="H595" i="4" s="1"/>
  <c r="H586" i="4"/>
  <c r="H587" i="4" s="1"/>
  <c r="H589" i="4" s="1"/>
  <c r="H578" i="4"/>
  <c r="H577" i="4"/>
  <c r="H569" i="4"/>
  <c r="H568" i="4"/>
  <c r="H567" i="4"/>
  <c r="H566" i="4"/>
  <c r="H565" i="4"/>
  <c r="H564" i="4"/>
  <c r="H563" i="4"/>
  <c r="H562" i="4"/>
  <c r="H553" i="4"/>
  <c r="H552" i="4"/>
  <c r="H551" i="4"/>
  <c r="H550" i="4"/>
  <c r="H549" i="4"/>
  <c r="H548" i="4"/>
  <c r="H547" i="4"/>
  <c r="H546" i="4"/>
  <c r="H545" i="4"/>
  <c r="H544" i="4"/>
  <c r="H543" i="4"/>
  <c r="H542" i="4"/>
  <c r="H541" i="4"/>
  <c r="H540" i="4"/>
  <c r="H539" i="4"/>
  <c r="H538" i="4"/>
  <c r="H537" i="4"/>
  <c r="H536" i="4"/>
  <c r="H535" i="4"/>
  <c r="H534" i="4"/>
  <c r="H533" i="4"/>
  <c r="H532" i="4"/>
  <c r="H531" i="4"/>
  <c r="H530" i="4"/>
  <c r="H529" i="4"/>
  <c r="H521" i="4"/>
  <c r="H520" i="4"/>
  <c r="H523" i="4" s="1"/>
  <c r="H524" i="4" s="1"/>
  <c r="H526" i="4" s="1"/>
  <c r="H519" i="4"/>
  <c r="G511" i="4"/>
  <c r="E511" i="4"/>
  <c r="H511" i="4" s="1"/>
  <c r="H510" i="4"/>
  <c r="H512" i="4" s="1"/>
  <c r="H513" i="4" s="1"/>
  <c r="H515" i="4" s="1"/>
  <c r="G510" i="4"/>
  <c r="E510" i="4"/>
  <c r="H502" i="4"/>
  <c r="H501" i="4"/>
  <c r="H500" i="4"/>
  <c r="H499" i="4"/>
  <c r="H498" i="4"/>
  <c r="H497" i="4"/>
  <c r="H496" i="4"/>
  <c r="H488" i="4"/>
  <c r="H487" i="4"/>
  <c r="H490" i="4" s="1"/>
  <c r="H491" i="4" s="1"/>
  <c r="H493" i="4" s="1"/>
  <c r="H481" i="4"/>
  <c r="H482" i="4" s="1"/>
  <c r="H484" i="4" s="1"/>
  <c r="H480" i="4"/>
  <c r="H631" i="4" l="1"/>
  <c r="H632" i="4" s="1"/>
  <c r="H634" i="4" s="1"/>
  <c r="H556" i="4"/>
  <c r="H557" i="4" s="1"/>
  <c r="H559" i="4" s="1"/>
  <c r="H504" i="4"/>
  <c r="H505" i="4" s="1"/>
  <c r="H507" i="4" s="1"/>
  <c r="H571" i="4"/>
  <c r="H572" i="4" s="1"/>
  <c r="H574" i="4" s="1"/>
  <c r="H580" i="4"/>
  <c r="H581" i="4" s="1"/>
  <c r="H583" i="4" s="1"/>
  <c r="H85" i="5"/>
  <c r="H79" i="5" l="1"/>
  <c r="H272" i="4" l="1"/>
  <c r="H271" i="4"/>
  <c r="H463" i="4" l="1"/>
  <c r="H464" i="4" s="1"/>
  <c r="H466" i="4" s="1"/>
  <c r="H460" i="4"/>
  <c r="H438" i="4"/>
  <c r="H439" i="4" s="1"/>
  <c r="H441" i="4" s="1"/>
  <c r="H429" i="4"/>
  <c r="H430" i="4" s="1"/>
  <c r="H432" i="4" s="1"/>
  <c r="H423" i="4"/>
  <c r="H424" i="4" s="1"/>
  <c r="H426" i="4" s="1"/>
  <c r="H373" i="4"/>
  <c r="H366" i="4"/>
  <c r="H359" i="4"/>
  <c r="H360" i="4" s="1"/>
  <c r="H362" i="4" s="1"/>
  <c r="H351" i="4"/>
  <c r="H350" i="4"/>
  <c r="H349" i="4"/>
  <c r="H348" i="4"/>
  <c r="H340" i="4"/>
  <c r="H342" i="4" s="1"/>
  <c r="H344" i="4" s="1"/>
  <c r="H301" i="4"/>
  <c r="H194" i="4"/>
  <c r="H177" i="4"/>
  <c r="H176" i="4"/>
  <c r="H193" i="4"/>
  <c r="H192" i="4"/>
  <c r="H158" i="4"/>
  <c r="H80" i="5" l="1"/>
  <c r="H77" i="5"/>
  <c r="H73" i="5"/>
  <c r="G73" i="5" s="1"/>
  <c r="H72" i="5"/>
  <c r="H63" i="5"/>
  <c r="K63" i="5" s="1"/>
  <c r="J63" i="5" s="1"/>
  <c r="H61" i="5"/>
  <c r="K61" i="5" s="1"/>
  <c r="J61" i="5" s="1"/>
  <c r="H303" i="4"/>
  <c r="H304" i="4" s="1"/>
  <c r="G80" i="5" l="1"/>
  <c r="K80" i="5"/>
  <c r="J80" i="5" s="1"/>
  <c r="K79" i="5"/>
  <c r="J79" i="5" s="1"/>
  <c r="G79" i="5"/>
  <c r="K73" i="5"/>
  <c r="J73" i="5" s="1"/>
  <c r="K77" i="5"/>
  <c r="J77" i="5" s="1"/>
  <c r="G77" i="5"/>
  <c r="G72" i="5"/>
  <c r="K72" i="5"/>
  <c r="J72" i="5" s="1"/>
  <c r="G61" i="5"/>
  <c r="H56" i="5"/>
  <c r="H306" i="4"/>
  <c r="G56" i="5" l="1"/>
  <c r="K56" i="5"/>
  <c r="J56" i="5" s="1"/>
  <c r="H111" i="4" l="1"/>
  <c r="H112" i="4"/>
  <c r="H113" i="4"/>
  <c r="H57" i="4" l="1"/>
  <c r="H372" i="4" l="1"/>
  <c r="H374" i="4" s="1"/>
  <c r="K85" i="5" l="1"/>
  <c r="J85" i="5" s="1"/>
  <c r="G85" i="5"/>
  <c r="H375" i="4"/>
  <c r="D12" i="6"/>
  <c r="H65" i="5" l="1"/>
  <c r="G65" i="5" s="1"/>
  <c r="H377" i="4"/>
  <c r="K65" i="5" l="1"/>
  <c r="J65" i="5" s="1"/>
  <c r="H294" i="4"/>
  <c r="H296" i="4" s="1"/>
  <c r="H55" i="5" l="1"/>
  <c r="K55" i="5" s="1"/>
  <c r="J55" i="5" s="1"/>
  <c r="H298" i="4"/>
  <c r="H191" i="4"/>
  <c r="H190" i="4"/>
  <c r="H189" i="4"/>
  <c r="H19" i="4"/>
  <c r="H18" i="4"/>
  <c r="H10" i="4"/>
  <c r="H9" i="4"/>
  <c r="H21" i="4" l="1"/>
  <c r="H24" i="4" s="1"/>
  <c r="G55" i="5"/>
  <c r="H9" i="5"/>
  <c r="H12" i="4"/>
  <c r="H13" i="4" s="1"/>
  <c r="H15" i="4" l="1"/>
  <c r="H8" i="5"/>
  <c r="K9" i="5"/>
  <c r="J9" i="5" s="1"/>
  <c r="G9" i="5"/>
  <c r="H397" i="4"/>
  <c r="H396" i="4"/>
  <c r="H365" i="4"/>
  <c r="H188" i="4"/>
  <c r="H175" i="4"/>
  <c r="H155" i="4"/>
  <c r="H56" i="4"/>
  <c r="H367" i="4" l="1"/>
  <c r="H64" i="5" s="1"/>
  <c r="K8" i="5"/>
  <c r="G8" i="5"/>
  <c r="H399" i="4"/>
  <c r="H400" i="4" s="1"/>
  <c r="K64" i="5" l="1"/>
  <c r="J64" i="5" s="1"/>
  <c r="G64" i="5"/>
  <c r="H369" i="4"/>
  <c r="J8" i="5"/>
  <c r="H402" i="4"/>
  <c r="H67" i="5"/>
  <c r="G67" i="5" l="1"/>
  <c r="K67" i="5"/>
  <c r="J67" i="5" s="1"/>
  <c r="H187" i="4" l="1"/>
  <c r="H186" i="4"/>
  <c r="H196" i="4" s="1"/>
  <c r="H174" i="4"/>
  <c r="H173" i="4"/>
  <c r="H179" i="4" s="1"/>
  <c r="H165" i="4"/>
  <c r="H167" i="4" s="1"/>
  <c r="H101" i="4"/>
  <c r="H197" i="4" l="1"/>
  <c r="H103" i="4"/>
  <c r="H168" i="4"/>
  <c r="H170" i="4" s="1"/>
  <c r="H180" i="4"/>
  <c r="H132" i="4"/>
  <c r="H131" i="4"/>
  <c r="H133" i="4"/>
  <c r="H110" i="4"/>
  <c r="H109" i="4"/>
  <c r="H199" i="4" l="1"/>
  <c r="H40" i="5"/>
  <c r="H115" i="4"/>
  <c r="H116" i="4" s="1"/>
  <c r="H37" i="5"/>
  <c r="K37" i="5" s="1"/>
  <c r="J37" i="5" s="1"/>
  <c r="H182" i="4"/>
  <c r="H38" i="5"/>
  <c r="H134" i="4"/>
  <c r="H135" i="4" s="1"/>
  <c r="H123" i="4"/>
  <c r="H32" i="4"/>
  <c r="K40" i="5" l="1"/>
  <c r="J40" i="5" s="1"/>
  <c r="G40" i="5"/>
  <c r="G37" i="5"/>
  <c r="K38" i="5"/>
  <c r="J38" i="5" s="1"/>
  <c r="G38" i="5"/>
  <c r="H137" i="4"/>
  <c r="H25" i="5"/>
  <c r="H118" i="4"/>
  <c r="H23" i="5"/>
  <c r="H347" i="4"/>
  <c r="H122" i="4"/>
  <c r="H84" i="4"/>
  <c r="H93" i="4"/>
  <c r="H353" i="4" l="1"/>
  <c r="H354" i="4" s="1"/>
  <c r="H62" i="5" s="1"/>
  <c r="G25" i="5"/>
  <c r="K25" i="5"/>
  <c r="J25" i="5" s="1"/>
  <c r="G23" i="5"/>
  <c r="K23" i="5"/>
  <c r="H121" i="4"/>
  <c r="H356" i="4" l="1"/>
  <c r="J23" i="5"/>
  <c r="K62" i="5"/>
  <c r="J62" i="5" s="1"/>
  <c r="H104" i="4"/>
  <c r="H125" i="4"/>
  <c r="H126" i="4" s="1"/>
  <c r="H92" i="4"/>
  <c r="H83" i="4"/>
  <c r="H86" i="4" l="1"/>
  <c r="H87" i="4" s="1"/>
  <c r="H24" i="5"/>
  <c r="K24" i="5" s="1"/>
  <c r="H128" i="4"/>
  <c r="H22" i="5"/>
  <c r="K22" i="5" s="1"/>
  <c r="J22" i="5" s="1"/>
  <c r="H106" i="4"/>
  <c r="H95" i="4"/>
  <c r="H96" i="4" s="1"/>
  <c r="J24" i="5" l="1"/>
  <c r="G24" i="5"/>
  <c r="H89" i="4"/>
  <c r="H20" i="5"/>
  <c r="G22" i="5"/>
  <c r="H21" i="5"/>
  <c r="G21" i="5" s="1"/>
  <c r="H98" i="4"/>
  <c r="H471" i="4"/>
  <c r="H446" i="4"/>
  <c r="H449" i="4"/>
  <c r="H448" i="4"/>
  <c r="H447" i="4"/>
  <c r="H445" i="4"/>
  <c r="H444" i="4"/>
  <c r="H473" i="4" l="1"/>
  <c r="H82" i="5" s="1"/>
  <c r="G20" i="5"/>
  <c r="K20" i="5"/>
  <c r="J20" i="5" s="1"/>
  <c r="K21" i="5"/>
  <c r="J21" i="5" s="1"/>
  <c r="H475" i="4"/>
  <c r="H451" i="4"/>
  <c r="H452" i="4" s="1"/>
  <c r="H414" i="4"/>
  <c r="H413" i="4"/>
  <c r="H412" i="4"/>
  <c r="H411" i="4"/>
  <c r="H410" i="4"/>
  <c r="H409" i="4"/>
  <c r="H415" i="4"/>
  <c r="H408" i="4"/>
  <c r="H324" i="4"/>
  <c r="H323" i="4"/>
  <c r="H322" i="4"/>
  <c r="H321" i="4"/>
  <c r="H320" i="4"/>
  <c r="H319" i="4"/>
  <c r="H318" i="4"/>
  <c r="H309" i="4"/>
  <c r="H311" i="4" s="1"/>
  <c r="H286" i="4"/>
  <c r="H285" i="4"/>
  <c r="H284" i="4"/>
  <c r="H283" i="4"/>
  <c r="H282" i="4"/>
  <c r="H281" i="4"/>
  <c r="H270" i="4"/>
  <c r="H274" i="4" s="1"/>
  <c r="H226" i="4"/>
  <c r="H225" i="4"/>
  <c r="H224" i="4"/>
  <c r="H222" i="4"/>
  <c r="H221" i="4"/>
  <c r="H219" i="4"/>
  <c r="H218" i="4"/>
  <c r="H217" i="4"/>
  <c r="H216" i="4"/>
  <c r="H215" i="4"/>
  <c r="H214" i="4"/>
  <c r="H205" i="4"/>
  <c r="H206" i="4"/>
  <c r="H207" i="4"/>
  <c r="H210" i="4"/>
  <c r="H211" i="4"/>
  <c r="H212" i="4"/>
  <c r="H204" i="4"/>
  <c r="E209" i="4"/>
  <c r="H209" i="4" s="1"/>
  <c r="E208" i="4"/>
  <c r="H208" i="4" s="1"/>
  <c r="K82" i="5" l="1"/>
  <c r="J82" i="5" s="1"/>
  <c r="G82" i="5"/>
  <c r="H417" i="4"/>
  <c r="H418" i="4" s="1"/>
  <c r="H454" i="4"/>
  <c r="H78" i="5"/>
  <c r="H288" i="4"/>
  <c r="H289" i="4" s="1"/>
  <c r="H312" i="4"/>
  <c r="H275" i="4"/>
  <c r="H228" i="4"/>
  <c r="H229" i="4" s="1"/>
  <c r="H154" i="4"/>
  <c r="H153" i="4"/>
  <c r="H66" i="4"/>
  <c r="H31" i="4"/>
  <c r="H55" i="4"/>
  <c r="H53" i="4"/>
  <c r="H52" i="4"/>
  <c r="H51" i="4"/>
  <c r="H28" i="4"/>
  <c r="H159" i="4" l="1"/>
  <c r="H291" i="4"/>
  <c r="D25" i="6"/>
  <c r="D26" i="6" s="1"/>
  <c r="D27" i="6" s="1"/>
  <c r="H160" i="4"/>
  <c r="H162" i="4" s="1"/>
  <c r="H59" i="4"/>
  <c r="H60" i="4" s="1"/>
  <c r="H62" i="4" s="1"/>
  <c r="K78" i="5"/>
  <c r="J78" i="5" s="1"/>
  <c r="G78" i="5"/>
  <c r="H54" i="5"/>
  <c r="G54" i="5" s="1"/>
  <c r="H420" i="4"/>
  <c r="H71" i="5"/>
  <c r="H314" i="4"/>
  <c r="H57" i="5"/>
  <c r="H277" i="4"/>
  <c r="H51" i="5"/>
  <c r="H231" i="4"/>
  <c r="H41" i="5"/>
  <c r="H68" i="4"/>
  <c r="H69" i="4" s="1"/>
  <c r="H42" i="4"/>
  <c r="H41" i="4"/>
  <c r="H381" i="4"/>
  <c r="H380" i="4"/>
  <c r="H332" i="4"/>
  <c r="H334" i="4" s="1"/>
  <c r="H317" i="4"/>
  <c r="H260" i="4"/>
  <c r="H259" i="4"/>
  <c r="H258" i="4"/>
  <c r="H250" i="4"/>
  <c r="H249" i="4"/>
  <c r="H248" i="4"/>
  <c r="H241" i="4"/>
  <c r="H243" i="4" s="1"/>
  <c r="H46" i="5" s="1"/>
  <c r="K46" i="5" s="1"/>
  <c r="H234" i="4"/>
  <c r="H236" i="4" s="1"/>
  <c r="H45" i="5" s="1"/>
  <c r="G45" i="5" s="1"/>
  <c r="H145" i="4"/>
  <c r="H147" i="4" s="1"/>
  <c r="H75" i="4"/>
  <c r="H77" i="4" s="1"/>
  <c r="H78" i="4" s="1"/>
  <c r="H30" i="4"/>
  <c r="H29" i="4"/>
  <c r="H252" i="4" l="1"/>
  <c r="H390" i="4"/>
  <c r="H391" i="4" s="1"/>
  <c r="H66" i="5" s="1"/>
  <c r="G66" i="5" s="1"/>
  <c r="H34" i="4"/>
  <c r="H35" i="4" s="1"/>
  <c r="H44" i="4"/>
  <c r="H45" i="4" s="1"/>
  <c r="H47" i="4" s="1"/>
  <c r="H148" i="4"/>
  <c r="K54" i="5"/>
  <c r="J54" i="5" s="1"/>
  <c r="K71" i="5"/>
  <c r="J71" i="5" s="1"/>
  <c r="G71" i="5"/>
  <c r="H326" i="4"/>
  <c r="H327" i="4" s="1"/>
  <c r="K57" i="5"/>
  <c r="J57" i="5" s="1"/>
  <c r="G57" i="5"/>
  <c r="G51" i="5"/>
  <c r="K51" i="5"/>
  <c r="J51" i="5" s="1"/>
  <c r="H33" i="5"/>
  <c r="K41" i="5"/>
  <c r="J41" i="5" s="1"/>
  <c r="G41" i="5"/>
  <c r="H253" i="4"/>
  <c r="H255" i="4" s="1"/>
  <c r="H262" i="4"/>
  <c r="H263" i="4" s="1"/>
  <c r="H265" i="4" s="1"/>
  <c r="H15" i="5"/>
  <c r="H71" i="4"/>
  <c r="H17" i="5"/>
  <c r="H245" i="4"/>
  <c r="H336" i="4"/>
  <c r="H59" i="5"/>
  <c r="G59" i="5" s="1"/>
  <c r="J46" i="5"/>
  <c r="G46" i="5"/>
  <c r="K45" i="5"/>
  <c r="J45" i="5" s="1"/>
  <c r="H19" i="5"/>
  <c r="G19" i="5" s="1"/>
  <c r="H80" i="4"/>
  <c r="H238" i="4"/>
  <c r="H32" i="5" l="1"/>
  <c r="G32" i="5" s="1"/>
  <c r="H150" i="4"/>
  <c r="K33" i="5"/>
  <c r="J33" i="5" s="1"/>
  <c r="G33" i="5"/>
  <c r="H47" i="5"/>
  <c r="G47" i="5" s="1"/>
  <c r="H329" i="4"/>
  <c r="H58" i="5"/>
  <c r="G58" i="5" s="1"/>
  <c r="H393" i="4"/>
  <c r="H13" i="5"/>
  <c r="G13" i="5" s="1"/>
  <c r="H37" i="4"/>
  <c r="H11" i="5"/>
  <c r="G11" i="5" s="1"/>
  <c r="K59" i="5"/>
  <c r="J59" i="5" s="1"/>
  <c r="H48" i="5"/>
  <c r="G48" i="5" s="1"/>
  <c r="K15" i="5"/>
  <c r="J15" i="5" s="1"/>
  <c r="G15" i="5"/>
  <c r="K17" i="5"/>
  <c r="J17" i="5" s="1"/>
  <c r="G17" i="5"/>
  <c r="K66" i="5"/>
  <c r="J66" i="5" s="1"/>
  <c r="K19" i="5"/>
  <c r="J19" i="5" s="1"/>
  <c r="K32" i="5" l="1"/>
  <c r="K47" i="5"/>
  <c r="J47" i="5" s="1"/>
  <c r="K58" i="5"/>
  <c r="J58" i="5" s="1"/>
  <c r="K13" i="5"/>
  <c r="J13" i="5" s="1"/>
  <c r="K11" i="5"/>
  <c r="K48" i="5"/>
  <c r="J48" i="5" s="1"/>
  <c r="J11" i="5" l="1"/>
  <c r="E12" i="6"/>
  <c r="J32" i="5"/>
  <c r="E25" i="6" l="1"/>
  <c r="E26" i="6" s="1"/>
  <c r="E27" i="6" s="1"/>
  <c r="F12" i="6" l="1"/>
  <c r="F25" i="6" s="1"/>
  <c r="F26" i="6" s="1"/>
  <c r="F27" i="6" s="1"/>
  <c r="F28" i="6" s="1"/>
  <c r="E7" i="7" s="1"/>
  <c r="E8" i="7" s="1"/>
</calcChain>
</file>

<file path=xl/sharedStrings.xml><?xml version="1.0" encoding="utf-8"?>
<sst xmlns="http://schemas.openxmlformats.org/spreadsheetml/2006/main" count="1243" uniqueCount="334">
  <si>
    <t>VART</t>
  </si>
  <si>
    <t>Infracon Pvt Ltd</t>
  </si>
  <si>
    <t xml:space="preserve">229, Neha Ind. Est., Off Duttapada Road, </t>
  </si>
  <si>
    <t>Opp. Oberoi Sky, Borivali (E), Mumbai - 400066</t>
  </si>
  <si>
    <t>Contact No :- 022-40233596 / 28700110                                                                                                                                                                                                                                                                                                                                                                                                                                                                Email : info@vartinfra.com</t>
  </si>
  <si>
    <t>To,</t>
  </si>
  <si>
    <r>
      <rPr>
        <b/>
        <sz val="11"/>
        <rFont val="Calibri"/>
        <family val="2"/>
        <scheme val="minor"/>
      </rPr>
      <t xml:space="preserve">Kindly Attn.:- </t>
    </r>
    <r>
      <rPr>
        <sz val="11"/>
        <rFont val="Calibri"/>
        <family val="2"/>
        <scheme val="minor"/>
      </rPr>
      <t>Mr. Irfaan ji</t>
    </r>
  </si>
  <si>
    <t>Sr. No.</t>
  </si>
  <si>
    <t>Description</t>
  </si>
  <si>
    <t>Unit</t>
  </si>
  <si>
    <t>Job</t>
  </si>
  <si>
    <t>Basic Total</t>
  </si>
  <si>
    <t>Add GST @ 18%</t>
  </si>
  <si>
    <t>Grand Total</t>
  </si>
  <si>
    <t>Work Completion Time Period</t>
  </si>
  <si>
    <t>Material Delivery 1o days from the Date of PO with advance</t>
  </si>
  <si>
    <t>Payment terms :</t>
  </si>
  <si>
    <t>100% Advance with Work order</t>
  </si>
  <si>
    <t>No Retention</t>
  </si>
  <si>
    <t>For VART Infracon Pvt. Ltd.</t>
  </si>
  <si>
    <t>Authorised Signatory</t>
  </si>
  <si>
    <r>
      <rPr>
        <b/>
        <sz val="8"/>
        <rFont val="Calibri"/>
        <family val="2"/>
      </rPr>
      <t>PROJECT: IRISH HOUSE, LUCKNOW AIRPORT - TERMINAL-T3</t>
    </r>
  </si>
  <si>
    <t>Qty.</t>
  </si>
  <si>
    <t>Amount (RS)</t>
  </si>
  <si>
    <t>Remarks</t>
  </si>
  <si>
    <r>
      <rPr>
        <b/>
        <sz val="8"/>
        <rFont val="Calibri"/>
        <family val="2"/>
      </rPr>
      <t>SR. NO.</t>
    </r>
  </si>
  <si>
    <r>
      <rPr>
        <b/>
        <sz val="8"/>
        <rFont val="Calibri"/>
        <family val="2"/>
      </rPr>
      <t>ITEM DESCRIPTION</t>
    </r>
  </si>
  <si>
    <r>
      <rPr>
        <b/>
        <sz val="8"/>
        <rFont val="Calibri"/>
        <family val="2"/>
      </rPr>
      <t>UOM</t>
    </r>
  </si>
  <si>
    <r>
      <rPr>
        <b/>
        <sz val="8"/>
        <rFont val="Calibri"/>
        <family val="2"/>
      </rPr>
      <t>QTY.</t>
    </r>
  </si>
  <si>
    <r>
      <rPr>
        <b/>
        <sz val="8"/>
        <rFont val="Calibri"/>
        <family val="2"/>
      </rPr>
      <t>UNIT RATE</t>
    </r>
  </si>
  <si>
    <t>Previous bill</t>
  </si>
  <si>
    <t>This bill</t>
  </si>
  <si>
    <t>Up To Date</t>
  </si>
  <si>
    <r>
      <rPr>
        <b/>
        <sz val="8"/>
        <rFont val="Calibri"/>
        <family val="2"/>
      </rPr>
      <t>General Site Works</t>
    </r>
  </si>
  <si>
    <r>
      <rPr>
        <sz val="8"/>
        <rFont val="Calibri"/>
        <family val="2"/>
      </rPr>
      <t>Providing Pest Control &amp; Anti-termite treatment by appointing a specialized agency as per the specifications mentioned by the Bureau of Indian Standard &amp; Agencies specification (Whichever is higher ) for General Civil , Plumbing / Drainage &amp; timber / Carpentry works , Gypsum related work including 5 Years guarantee under suitable undertaking on stamp paper etc complete as directed . ( Mode of Measurement to be on carpet area of floor &amp; not the area of surface treated.)</t>
    </r>
  </si>
  <si>
    <r>
      <rPr>
        <sz val="8"/>
        <rFont val="Calibri"/>
        <family val="2"/>
      </rPr>
      <t>sq.ft</t>
    </r>
  </si>
  <si>
    <r>
      <rPr>
        <sz val="8"/>
        <rFont val="Calibri"/>
        <family val="2"/>
      </rPr>
      <t>QRO</t>
    </r>
  </si>
  <si>
    <r>
      <rPr>
        <b/>
        <sz val="8"/>
        <rFont val="Calibri"/>
        <family val="2"/>
      </rPr>
      <t xml:space="preserve">Site Barricading </t>
    </r>
    <r>
      <rPr>
        <sz val="8"/>
        <rFont val="Calibri"/>
        <family val="2"/>
      </rPr>
      <t>- Providing and fixing flex board out. Cost to include framework cost, opening for door, flex printing and installation. ( digital file provided by client ) Sizes as mentioned below</t>
    </r>
  </si>
  <si>
    <r>
      <rPr>
        <b/>
        <sz val="8"/>
        <rFont val="Calibri"/>
        <family val="2"/>
      </rPr>
      <t>Waterproofing</t>
    </r>
  </si>
  <si>
    <r>
      <rPr>
        <sz val="8"/>
        <rFont val="Calibri"/>
        <family val="2"/>
      </rPr>
      <t xml:space="preserve">P&amp;A </t>
    </r>
    <r>
      <rPr>
        <b/>
        <sz val="8"/>
        <rFont val="Calibri"/>
        <family val="2"/>
      </rPr>
      <t>Waterproofing on mother slabs</t>
    </r>
    <r>
      <rPr>
        <sz val="8"/>
        <rFont val="Calibri"/>
        <family val="2"/>
      </rPr>
      <t xml:space="preserve">, with single coats of chemical (Zypex or Equivalent chemical to be used)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 </t>
    </r>
    <r>
      <rPr>
        <sz val="8"/>
        <color rgb="FFFF0000"/>
        <rFont val="Calibri"/>
        <family val="2"/>
      </rPr>
      <t>(bar and flower bed entire carpet area considered)</t>
    </r>
  </si>
  <si>
    <r>
      <rPr>
        <sz val="8"/>
        <rFont val="Calibri"/>
        <family val="2"/>
      </rPr>
      <t xml:space="preserve">P&amp;A </t>
    </r>
    <r>
      <rPr>
        <b/>
        <sz val="8"/>
        <rFont val="Calibri"/>
        <family val="2"/>
      </rPr>
      <t>Waterproofing on mother slab &amp; vertical wall up to 600mm height</t>
    </r>
    <r>
      <rPr>
        <sz val="8"/>
        <rFont val="Calibri"/>
        <family val="2"/>
      </rPr>
      <t xml:space="preserve">, with two coats of chemical (Zypex or Equivalent chemical to be used) treatment on wall surface, before doing the treatment wall surafce needs to clean properly up to the mark &amp; dust free surface needs to achieve to apply the chemical (proof bond /BASF, Dr. Fixit / Equivalent make) &amp; chemical needs to dry properly, including laying of 25mm protective layer of 1:4 , cement sand mortar on the mambaran sheet. After all there should be a water pond testing to be done for water tightness &amp; rectifications of defects if any.
</t>
    </r>
    <r>
      <rPr>
        <sz val="8"/>
        <rFont val="Calibri"/>
        <family val="2"/>
      </rPr>
      <t xml:space="preserve">Complete with 10 years performance guarantee with client's satisfaction. Entire process to be done under guideline &amp; supervision of appointed engineering team. </t>
    </r>
    <r>
      <rPr>
        <sz val="8"/>
        <color rgb="FFFF0000"/>
        <rFont val="Calibri"/>
        <family val="2"/>
      </rPr>
      <t>(bar counter  and flower bed wall considered)</t>
    </r>
  </si>
  <si>
    <r>
      <rPr>
        <b/>
        <sz val="8"/>
        <rFont val="Calibri"/>
        <family val="2"/>
      </rPr>
      <t>Construction of Walls</t>
    </r>
  </si>
  <si>
    <r>
      <rPr>
        <sz val="8"/>
        <rFont val="Calibri"/>
        <family val="2"/>
      </rPr>
      <t xml:space="preserve">P&amp;C of </t>
    </r>
    <r>
      <rPr>
        <b/>
        <sz val="8"/>
        <rFont val="Calibri"/>
        <family val="2"/>
      </rPr>
      <t xml:space="preserve">100mm thick full height exposed brick wall </t>
    </r>
    <r>
      <rPr>
        <sz val="8"/>
        <rFont val="Calibri"/>
        <family val="2"/>
      </rPr>
      <t xml:space="preserve">in CM 1:4 proportion, including scaffolding, ranking out the joints, cutting, providing &amp; fixing of 12mm thick MS rod for the each one meter height of the wall, lintel work for the doors &amp; windows opening, seven days water treatment to the walls, etc. complete as per site engineer's instruction. </t>
    </r>
    <r>
      <rPr>
        <sz val="8"/>
        <color rgb="FFFF0000"/>
        <rFont val="Calibri"/>
        <family val="2"/>
      </rPr>
      <t>(All internal divider wall up to 4000mm ht.)</t>
    </r>
  </si>
  <si>
    <r>
      <rPr>
        <sz val="8"/>
        <rFont val="Calibri"/>
        <family val="2"/>
      </rPr>
      <t xml:space="preserve">P&amp;C of </t>
    </r>
    <r>
      <rPr>
        <b/>
        <sz val="8"/>
        <rFont val="Calibri"/>
        <family val="2"/>
      </rPr>
      <t xml:space="preserve">100mm thick height brick wall  </t>
    </r>
    <r>
      <rPr>
        <sz val="8"/>
        <rFont val="Calibri"/>
        <family val="2"/>
      </rPr>
      <t xml:space="preserve">in CM 1:4 proportion, including scaffolding, ranking out the joints, cutting, providing &amp; fixing of 12mm thick MS rod for the each one meter height of the wall, lintel work for the doors &amp; windows opening, seven days water treatment to the walls, etc. complete as per site engineer's instruction. </t>
    </r>
    <r>
      <rPr>
        <sz val="8"/>
        <color rgb="FFFF0000"/>
        <rFont val="Calibri"/>
        <family val="2"/>
      </rPr>
      <t>(Bar counter's walls of 1200mm ht.)</t>
    </r>
  </si>
  <si>
    <r>
      <rPr>
        <sz val="8"/>
        <rFont val="Calibri"/>
        <family val="2"/>
      </rPr>
      <t xml:space="preserve">P&amp;C of </t>
    </r>
    <r>
      <rPr>
        <b/>
        <sz val="8"/>
        <rFont val="Calibri"/>
        <family val="2"/>
      </rPr>
      <t xml:space="preserve">100mm thick height brick wall  </t>
    </r>
    <r>
      <rPr>
        <sz val="8"/>
        <rFont val="Calibri"/>
        <family val="2"/>
      </rPr>
      <t xml:space="preserve">in CM 1:4 proportion, including scaffolding, ranking out the joints, cutting, providing &amp; fixing of 12mm thick MS rod for the each one meter height of the wall, lintel work for the doors &amp; windows opening, seven days water treatment to the walls, etc. complete as per site engineer's instruction. </t>
    </r>
    <r>
      <rPr>
        <sz val="8"/>
        <color rgb="FFFF0000"/>
        <rFont val="Calibri"/>
        <family val="2"/>
      </rPr>
      <t>(flowerbed walls of 450mm ht.)</t>
    </r>
  </si>
  <si>
    <r>
      <rPr>
        <b/>
        <sz val="8"/>
        <rFont val="Calibri"/>
        <family val="2"/>
      </rPr>
      <t>Plaster Works</t>
    </r>
  </si>
  <si>
    <r>
      <rPr>
        <sz val="8"/>
        <rFont val="Calibri"/>
        <family val="2"/>
      </rPr>
      <t>-</t>
    </r>
  </si>
  <si>
    <r>
      <rPr>
        <sz val="8"/>
        <rFont val="Calibri"/>
        <family val="2"/>
      </rPr>
      <t xml:space="preserve">P&amp;A of </t>
    </r>
    <r>
      <rPr>
        <b/>
        <sz val="8"/>
        <rFont val="Calibri"/>
        <family val="2"/>
      </rPr>
      <t xml:space="preserve">single coat backing plaster of 20 / 25 mm thick </t>
    </r>
    <r>
      <rPr>
        <sz val="8"/>
        <rFont val="Calibri"/>
        <family val="2"/>
      </rPr>
      <t>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r>
  </si>
  <si>
    <r>
      <rPr>
        <b/>
        <sz val="8"/>
        <rFont val="Calibri"/>
        <family val="2"/>
      </rPr>
      <t>Kobah works</t>
    </r>
  </si>
  <si>
    <r>
      <rPr>
        <sz val="8"/>
        <rFont val="Calibri"/>
        <family val="2"/>
      </rPr>
      <t xml:space="preserve">P&amp;C of </t>
    </r>
    <r>
      <rPr>
        <b/>
        <sz val="8"/>
        <rFont val="Calibri"/>
        <family val="2"/>
      </rPr>
      <t xml:space="preserve">150mm height Kobah with 100mm thick modifoam </t>
    </r>
    <r>
      <rPr>
        <sz val="8"/>
        <rFont val="Calibri"/>
        <family val="2"/>
      </rPr>
      <t xml:space="preserve">in 1:4 cement sand proportion, modifoam to be laid on the waterproofing treated floor in proper leveling, after laying of the block, void area to be filled up with Siporex or equivalent light weight materials including making of </t>
    </r>
    <r>
      <rPr>
        <b/>
        <sz val="8"/>
        <rFont val="Calibri"/>
        <family val="2"/>
      </rPr>
      <t xml:space="preserve">50mm thick PCC </t>
    </r>
    <r>
      <rPr>
        <sz val="8"/>
        <rFont val="Calibri"/>
        <family val="2"/>
      </rPr>
      <t xml:space="preserve">in 1:4 cement sand proportion &amp; stone chips, laying the same in proper line &amp; level over the siporex block to get smooth surface to lay the finishing material on the said surface. Complete as per instruction by the site engineer. It is considered for performance platform. </t>
    </r>
    <r>
      <rPr>
        <sz val="8"/>
        <color rgb="FFFF0000"/>
        <rFont val="Calibri"/>
        <family val="2"/>
      </rPr>
      <t>(For bar flooring raised area)</t>
    </r>
  </si>
  <si>
    <r>
      <rPr>
        <b/>
        <sz val="8"/>
        <rFont val="Calibri"/>
        <family val="2"/>
      </rPr>
      <t>Flooring,Dado and counter works</t>
    </r>
  </si>
  <si>
    <r>
      <rPr>
        <sz val="8"/>
        <rFont val="Calibri"/>
        <family val="2"/>
      </rPr>
      <t xml:space="preserve">P&amp;L of 19mm thick </t>
    </r>
    <r>
      <rPr>
        <b/>
        <sz val="8"/>
        <rFont val="Calibri"/>
        <family val="2"/>
      </rPr>
      <t xml:space="preserve">Kotah Stone </t>
    </r>
    <r>
      <rPr>
        <sz val="8"/>
        <rFont val="Calibri"/>
        <family val="2"/>
      </rPr>
      <t xml:space="preserve">(selected &amp; approved grey colour) </t>
    </r>
    <r>
      <rPr>
        <b/>
        <sz val="8"/>
        <rFont val="Calibri"/>
        <family val="2"/>
      </rPr>
      <t xml:space="preserve">flooring </t>
    </r>
    <r>
      <rPr>
        <sz val="8"/>
        <rFont val="Calibri"/>
        <family val="2"/>
      </rPr>
      <t xml:space="preserve">( Size, 600mm x 600mm ) @ </t>
    </r>
    <r>
      <rPr>
        <b/>
        <sz val="8"/>
        <rFont val="Calibri"/>
        <family val="2"/>
      </rPr>
      <t>Kitchen</t>
    </r>
    <r>
      <rPr>
        <sz val="8"/>
        <rFont val="Calibri"/>
        <family val="2"/>
      </rPr>
      <t>, laying with 38mm thick cement sand mortar bed in 1:4 proportions, including finishing of joints in white cement with added color pigments, etc. Rate inclusive of polish finished (not mirror finished) of the stone surface up to the mark as per client's satisfaction, necessary cut out for services purpose, chamfer of edges, etc. Complete in proper line &amp; level as per site engineer's instruction</t>
    </r>
    <r>
      <rPr>
        <sz val="8"/>
        <color rgb="FFFF0000"/>
        <rFont val="Calibri"/>
        <family val="2"/>
      </rPr>
      <t xml:space="preserve">.( It is
</t>
    </r>
    <r>
      <rPr>
        <sz val="8"/>
        <color rgb="FFFF0000"/>
        <rFont val="Calibri"/>
        <family val="2"/>
      </rPr>
      <t>considered for bar area)</t>
    </r>
  </si>
  <si>
    <r>
      <rPr>
        <sz val="8"/>
        <rFont val="Calibri"/>
        <family val="2"/>
      </rPr>
      <t xml:space="preserve">Fixing of  </t>
    </r>
    <r>
      <rPr>
        <b/>
        <sz val="8"/>
        <rFont val="Calibri"/>
        <family val="2"/>
      </rPr>
      <t xml:space="preserve">Vitrified tile flooring </t>
    </r>
    <r>
      <rPr>
        <sz val="8"/>
        <rFont val="Calibri"/>
        <family val="2"/>
      </rPr>
      <t xml:space="preserve">of 1200mm X 600mm  </t>
    </r>
    <r>
      <rPr>
        <b/>
        <sz val="8"/>
        <color rgb="FFFF0000"/>
        <rFont val="Calibri"/>
        <family val="2"/>
      </rPr>
      <t xml:space="preserve">seating area's </t>
    </r>
    <r>
      <rPr>
        <sz val="8"/>
        <rFont val="Calibri"/>
        <family val="2"/>
      </rPr>
      <t xml:space="preserve">flooring, including laying of 38 / 45 mm thick cement sand mortar bed in 1:4 proportions below the tiles, finishing of joints in white cement with added color pigments. Rate should be included with sand, cement, spacer, grouting etc. all raw materials to lay the tiles up to the mark. Complete in proper line &amp; level as per architectural drawing &amp; site engineer's instruction..(Flooring pattern as per design). &amp; Cleaning of the same as per intructions.tiles to be supplied by client. </t>
    </r>
    <r>
      <rPr>
        <sz val="8"/>
        <color rgb="FFFF0000"/>
        <rFont val="Calibri"/>
        <family val="2"/>
      </rPr>
      <t>Basic cost - 120/ -</t>
    </r>
  </si>
  <si>
    <r>
      <rPr>
        <sz val="8"/>
        <rFont val="Calibri"/>
        <family val="2"/>
      </rPr>
      <t xml:space="preserve">Fixing of  </t>
    </r>
    <r>
      <rPr>
        <b/>
        <sz val="8"/>
        <rFont val="Calibri"/>
        <family val="2"/>
      </rPr>
      <t xml:space="preserve">wooden finish Vitrified tile flooring </t>
    </r>
    <r>
      <rPr>
        <sz val="8"/>
        <rFont val="Calibri"/>
        <family val="2"/>
      </rPr>
      <t xml:space="preserve">of 1200mm X 300mm </t>
    </r>
    <r>
      <rPr>
        <b/>
        <sz val="8"/>
        <color rgb="FFFF0000"/>
        <rFont val="Calibri"/>
        <family val="2"/>
      </rPr>
      <t xml:space="preserve">seating area's </t>
    </r>
    <r>
      <rPr>
        <sz val="8"/>
        <rFont val="Calibri"/>
        <family val="2"/>
      </rPr>
      <t xml:space="preserve">flooring, including laying of 38 / 45 mm thick cement sand mortar bed in 1:4 proportions below the tiles, finishing of joints in white cement with added color pigments. Rate should be included with sand, cement, spacer, grouting etc. all raw materials to lay the tiles up to the mark. Complete in proper line &amp; level as per architectural drawing &amp; site engineer's instruction..(Flooring pattern as per design). &amp; Cleaning of the same as per intructions.tiles to be supplied by client. </t>
    </r>
    <r>
      <rPr>
        <sz val="8"/>
        <color rgb="FFFF0000"/>
        <rFont val="Calibri"/>
        <family val="2"/>
      </rPr>
      <t>Basic cost - 150/ -</t>
    </r>
  </si>
  <si>
    <r>
      <rPr>
        <sz val="8"/>
        <rFont val="Calibri"/>
        <family val="2"/>
      </rPr>
      <t xml:space="preserve">Fixing of  </t>
    </r>
    <r>
      <rPr>
        <b/>
        <sz val="8"/>
        <rFont val="Calibri"/>
        <family val="2"/>
      </rPr>
      <t xml:space="preserve">pattern Vitrified tile flooring in various size lasar cut </t>
    </r>
    <r>
      <rPr>
        <sz val="8"/>
        <color rgb="FFFF0000"/>
        <rFont val="Calibri"/>
        <family val="2"/>
      </rPr>
      <t xml:space="preserve">entrance </t>
    </r>
    <r>
      <rPr>
        <b/>
        <sz val="8"/>
        <color rgb="FFFF0000"/>
        <rFont val="Calibri"/>
        <family val="2"/>
      </rPr>
      <t xml:space="preserve">area's </t>
    </r>
    <r>
      <rPr>
        <sz val="8"/>
        <rFont val="Calibri"/>
        <family val="2"/>
      </rPr>
      <t xml:space="preserve">flooring, including laying of 38 / 45 mm thick cement sand mortar bed in 1:4 proportions below the tiles, finishing of joints in white cement with added color pigments. Rate should be included with sand, cement, spacer, grouting etc. all raw materials to lay the tiles up to the mark. Complete in proper line &amp; level as per architectural drawing &amp; site engineer's instruction..(Flooring pattern as per design). &amp; Cleaning of the same as per intructions.tiles to be supplied by client. </t>
    </r>
    <r>
      <rPr>
        <sz val="8"/>
        <color rgb="FFFF0000"/>
        <rFont val="Calibri"/>
        <family val="2"/>
      </rPr>
      <t>Basic cost - 150/ -</t>
    </r>
  </si>
  <si>
    <r>
      <rPr>
        <sz val="8"/>
        <rFont val="Calibri"/>
        <family val="2"/>
      </rPr>
      <t xml:space="preserve">P&amp;F of </t>
    </r>
    <r>
      <rPr>
        <b/>
        <sz val="8"/>
        <rFont val="Calibri"/>
        <family val="2"/>
      </rPr>
      <t xml:space="preserve">18 mm thick black leather finish granite skirting of 100mm height </t>
    </r>
    <r>
      <rPr>
        <sz val="8"/>
        <rFont val="Calibri"/>
        <family val="2"/>
      </rPr>
      <t xml:space="preserve">(selected &amp; approved make. on existing wall's / column's surface with cement sand mortar bed in 1:4 proportions, finishing of joints in white cement with added color pigments, including cutting of random flamed granite slabs, finishing of top edges up to the mark, making cut out provision for all related services such as electrical switch board, plumbing fittings, etc as require. Complete laying in proper line &amp; level as per architectural detail drawing &amp; site engineer's instruction. </t>
    </r>
    <r>
      <rPr>
        <sz val="8"/>
        <color rgb="FFFF0000"/>
        <rFont val="Calibri"/>
        <family val="2"/>
      </rPr>
      <t>Basic cost - 250/ -</t>
    </r>
  </si>
  <si>
    <r>
      <rPr>
        <sz val="8"/>
        <rFont val="Calibri"/>
        <family val="2"/>
      </rPr>
      <t>RFT</t>
    </r>
  </si>
  <si>
    <r>
      <rPr>
        <sz val="8"/>
        <rFont val="Calibri"/>
        <family val="2"/>
      </rPr>
      <t xml:space="preserve">P&amp;F of </t>
    </r>
    <r>
      <rPr>
        <b/>
        <sz val="8"/>
        <rFont val="Calibri"/>
        <family val="2"/>
      </rPr>
      <t xml:space="preserve">Semi vitrified tiles dado of 300mm x 600mm </t>
    </r>
    <r>
      <rPr>
        <sz val="8"/>
        <rFont val="Calibri"/>
        <family val="2"/>
      </rPr>
      <t xml:space="preserve">(Marbomax / Marbonite  make, basic cost INR. 538.00/SM.) at </t>
    </r>
    <r>
      <rPr>
        <b/>
        <sz val="8"/>
        <color rgb="FFFF0000"/>
        <rFont val="Calibri"/>
        <family val="2"/>
      </rPr>
      <t>bar's internal wall</t>
    </r>
    <r>
      <rPr>
        <sz val="8"/>
        <color rgb="FFFF0000"/>
        <rFont val="Calibri"/>
        <family val="2"/>
      </rPr>
      <t xml:space="preserve">, </t>
    </r>
    <r>
      <rPr>
        <sz val="8"/>
        <rFont val="Calibri"/>
        <family val="2"/>
      </rPr>
      <t xml:space="preserve">fixing with cement sand mortar bed in 1:4 proportions / cement neru mortar bed in 1:1 proportions, including finishing of joints in white cement with added matching color pigments, etc, making cut out provisions for all related services such as electrical switch board, plumbing sanitary ware fittings, etc as required on site. Complete in proper line &amp; level as per architectural detail drawing &amp; site engineer's instruction. Tiles is considered up to 1200mm ht. </t>
    </r>
    <r>
      <rPr>
        <sz val="8"/>
        <color rgb="FFFF0000"/>
        <rFont val="Calibri"/>
        <family val="2"/>
      </rPr>
      <t>Basic cost - 45/ - (COLOR DARK GREY)</t>
    </r>
  </si>
  <si>
    <r>
      <rPr>
        <sz val="8"/>
        <rFont val="Calibri"/>
        <family val="2"/>
      </rPr>
      <t xml:space="preserve">Chasing in existing brick/siphorex/concrete wall, up to 200mm wide and 75mm deep, for installation of
</t>
    </r>
    <r>
      <rPr>
        <sz val="8"/>
        <rFont val="Calibri"/>
        <family val="2"/>
      </rPr>
      <t>A.C. copper pipes/drain pipes as required and making good of chases with cement plaster/POP ready for application of paint.</t>
    </r>
  </si>
  <si>
    <r>
      <rPr>
        <sz val="8"/>
        <rFont val="Calibri"/>
        <family val="2"/>
      </rPr>
      <t xml:space="preserve">Making  punctures  in  existing  brick/siphorex/concrete  wall  block  up  to  600mm  diameter,  for  passing
</t>
    </r>
    <r>
      <rPr>
        <sz val="8"/>
        <rFont val="Calibri"/>
        <family val="2"/>
      </rPr>
      <t>A.C. copper pipes/drain pipes as required and making good the same with cement plaster/POP.</t>
    </r>
  </si>
  <si>
    <r>
      <rPr>
        <sz val="8"/>
        <rFont val="Calibri"/>
        <family val="2"/>
      </rPr>
      <t>Nos</t>
    </r>
  </si>
  <si>
    <r>
      <rPr>
        <sz val="8"/>
        <rFont val="Calibri"/>
        <family val="2"/>
      </rPr>
      <t>P &amp; Fixing of approved &amp; selected granite cladding on one step's tread &amp; riser from sitting area to the bar  area  with  sand  cement  mortar  /  adhesive  bed  in  1:4  proportion  on  the  existing  plaster  finished wall, having necessary supporting to hold the ledge on the wall, including complete edge polishing &amp; joints in added color pigments, making edge polish. Complete in proper line &amp; level as per architectural detail drawing of step's dado &amp; tread-riser stone cladding</t>
    </r>
  </si>
  <si>
    <r>
      <rPr>
        <sz val="8"/>
        <rFont val="Calibri"/>
        <family val="2"/>
      </rPr>
      <t xml:space="preserve">150mm wide Leather Finsh Granite threshold between lobby and restaurant flooring and between the service corridor and the bond room.  sand cement mortar / adhesive bed in 1:4 proportion on the existing plaster finished wall, having necessary supporting to hold the ledge on the wall, including complete edge polishing &amp; joints in added color pigments, making edge polish. Complete in proper line
</t>
    </r>
    <r>
      <rPr>
        <sz val="8"/>
        <rFont val="Calibri"/>
        <family val="2"/>
      </rPr>
      <t>&amp; level as per architectural detail drawing.</t>
    </r>
  </si>
  <si>
    <r>
      <rPr>
        <b/>
        <sz val="8"/>
        <rFont val="Calibri"/>
        <family val="2"/>
      </rPr>
      <t>Sub total for civil work.</t>
    </r>
  </si>
  <si>
    <r>
      <rPr>
        <sz val="8"/>
        <rFont val="Calibri"/>
        <family val="2"/>
      </rPr>
      <t xml:space="preserve">P&amp;F of </t>
    </r>
    <r>
      <rPr>
        <b/>
        <sz val="8"/>
        <rFont val="Calibri"/>
        <family val="2"/>
      </rPr>
      <t xml:space="preserve">Flat false ceiling </t>
    </r>
    <r>
      <rPr>
        <sz val="8"/>
        <rFont val="Calibri"/>
        <family val="2"/>
      </rPr>
      <t xml:space="preserve">in 12mm thick India Gypsum or equivalent Gypboard, with GI perimeter channels of size 0.55 mm.thick ( having one flange of 20 mm.&amp; another flange of 30 mm. and a web of 270 mm. ), GI intermediate channels of size 45 mm ( 0.9mm thick to flanges of 15 mm each), GI cleat and steel expansion fasteners, ceiling section of 0.55 thickness having with the help of connecting clip,
</t>
    </r>
    <r>
      <rPr>
        <sz val="8"/>
        <rFont val="Calibri"/>
        <family val="2"/>
      </rPr>
      <t>12.5mm tapered edge Gypboard ( confirming to IS 2095-1996:part-1),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&amp; cutting for light fixtures, AC grills, diffusers, speakers, etc.. Complete in proper line &amp; level as per architectural detail drawing &amp; Site Engineer's instruction. (All GI perimeter , channels -  should be Gypsteel India make &amp; Gypboard- India Gypsum or equivalent make). Complete as per architectural detail drawings &amp; site engineer's instruction.</t>
    </r>
  </si>
  <si>
    <r>
      <rPr>
        <sz val="8"/>
        <rFont val="Calibri"/>
        <family val="2"/>
      </rPr>
      <t xml:space="preserve">Providing and applying of POP Punning on plastered walls with plaster of paris of average thickness of 15 to 30 mm thk of approved make to true line, level, plumb including leveling, sanding of surface fit to
</t>
    </r>
    <r>
      <rPr>
        <sz val="8"/>
        <rFont val="Calibri"/>
        <family val="2"/>
      </rPr>
      <t xml:space="preserve">receive further finish. </t>
    </r>
    <r>
      <rPr>
        <sz val="8"/>
        <color rgb="FFFF0000"/>
        <rFont val="Calibri"/>
        <family val="2"/>
      </rPr>
      <t>( For Wall Only)</t>
    </r>
  </si>
  <si>
    <r>
      <rPr>
        <b/>
        <sz val="8"/>
        <rFont val="Calibri"/>
        <family val="2"/>
      </rPr>
      <t>Sub total for POP work.</t>
    </r>
  </si>
  <si>
    <r>
      <rPr>
        <sz val="8"/>
        <rFont val="Calibri"/>
        <family val="2"/>
      </rPr>
      <t xml:space="preserve">P&amp;A of </t>
    </r>
    <r>
      <rPr>
        <b/>
        <sz val="8"/>
        <rFont val="Calibri"/>
        <family val="2"/>
      </rPr>
      <t xml:space="preserve">Acrylic Emulsion Paint, </t>
    </r>
    <r>
      <rPr>
        <sz val="8"/>
        <rFont val="Calibri"/>
        <family val="2"/>
      </rPr>
      <t xml:space="preserve">approved make &amp; shade on POP Gypboard finished ceilings/ wall/ mother slab with sand papering &amp; cleaning the surface, applying double boiled linseed acrylic/oil/cement primer &amp; Lambi putty to surface 3 times, there after painting the surface in three finishing coats over base primer coat to achieve even finish. Complete up to the mark &amp; site engineer's
</t>
    </r>
    <r>
      <rPr>
        <sz val="8"/>
        <rFont val="Calibri"/>
        <family val="2"/>
      </rPr>
      <t>instruction. including all ceiling.</t>
    </r>
  </si>
  <si>
    <r>
      <rPr>
        <sz val="8"/>
        <rFont val="Calibri"/>
        <family val="2"/>
      </rPr>
      <t xml:space="preserve">P&amp;A of </t>
    </r>
    <r>
      <rPr>
        <b/>
        <sz val="8"/>
        <rFont val="Calibri"/>
        <family val="2"/>
      </rPr>
      <t xml:space="preserve">Luster Paint, </t>
    </r>
    <r>
      <rPr>
        <sz val="8"/>
        <rFont val="Calibri"/>
        <family val="2"/>
      </rPr>
      <t xml:space="preserve">approved make &amp; shade on POP punning finished wall with sand papering &amp; cleaning the surface, applying double boiled linseed acrylic/oil/cement primer &amp; Lambi putty to surface 3 times, there after painting the surface in three finishing coats over base primer coat to achieve even finish. Complete up to the mark &amp; site engineer's instruction. </t>
    </r>
    <r>
      <rPr>
        <sz val="8"/>
        <color rgb="FFFF0000"/>
        <rFont val="Calibri"/>
        <family val="2"/>
      </rPr>
      <t>main wall</t>
    </r>
  </si>
  <si>
    <r>
      <rPr>
        <sz val="8"/>
        <rFont val="Calibri"/>
        <family val="2"/>
      </rPr>
      <t xml:space="preserve">P&amp;A of </t>
    </r>
    <r>
      <rPr>
        <b/>
        <sz val="8"/>
        <rFont val="Calibri"/>
        <family val="2"/>
      </rPr>
      <t xml:space="preserve">texture metal paint on exposed duct, </t>
    </r>
    <r>
      <rPr>
        <sz val="8"/>
        <rFont val="Calibri"/>
        <family val="2"/>
      </rPr>
      <t xml:space="preserve">approved make &amp; shade on decorative pop panel with sand papering &amp; cleaning the surface, applying double boiled linseed acrylic/oil/cement primer, there after painting the surface in three finishing coats over base primer coat to achieve even finish.
</t>
    </r>
    <r>
      <rPr>
        <sz val="8"/>
        <rFont val="Calibri"/>
        <family val="2"/>
      </rPr>
      <t>Complete up to the mark &amp; site engineer's instruction.</t>
    </r>
  </si>
  <si>
    <r>
      <rPr>
        <sz val="8"/>
        <rFont val="Calibri"/>
        <family val="2"/>
      </rPr>
      <t xml:space="preserve">P&amp;A of Linseed oil/lacquer for exposed red brick wall including the number of quotes up to the mark as
</t>
    </r>
    <r>
      <rPr>
        <sz val="8"/>
        <rFont val="Calibri"/>
        <family val="2"/>
      </rPr>
      <t>per site engineer's instructions.</t>
    </r>
  </si>
  <si>
    <r>
      <rPr>
        <sz val="8"/>
        <rFont val="Calibri"/>
        <family val="2"/>
      </rPr>
      <t xml:space="preserve">Fire sprinkler paint_Providing &amp; applying Three (03) coats of fire rated paint as per standard on
</t>
    </r>
    <r>
      <rPr>
        <sz val="8"/>
        <rFont val="Calibri"/>
        <family val="2"/>
      </rPr>
      <t>exposed surface on metal including removing of old paint etc. complete with final coat no brush mark to be visible after painting colour shade as specified.</t>
    </r>
  </si>
  <si>
    <r>
      <rPr>
        <b/>
        <sz val="8"/>
        <rFont val="Calibri"/>
        <family val="2"/>
      </rPr>
      <t>Sub total for Painting work.</t>
    </r>
  </si>
  <si>
    <r>
      <rPr>
        <sz val="8"/>
        <rFont val="Calibri"/>
        <family val="2"/>
      </rPr>
      <t xml:space="preserve">P&amp;C of </t>
    </r>
    <r>
      <rPr>
        <b/>
        <sz val="8"/>
        <rFont val="Calibri"/>
        <family val="2"/>
      </rPr>
      <t xml:space="preserve">Service Station, </t>
    </r>
    <r>
      <rPr>
        <sz val="8"/>
        <rFont val="Calibri"/>
        <family val="2"/>
      </rPr>
      <t xml:space="preserve">with 19mm thick ashwood/ sheesham wood structure, unit having 4 nos. of drawers with necessary drawer compartment finished in felt, 1nos. of wooden shelves in side the unit, lower part having 3 nos. of open able shutters provision on one of the shutters (300mm L x 125mm H). unit finished with melanine polish. Rate inclusive of all necessary hardware fittings - like hinges, draw telescopic channels, cup board lock, decorative antique bolt handle, wire managers, locks etc. (approved &amp; branded make) &amp;  necessary cut out for services requirements. Counter having 150mm ht. 18 mm thick flamed granite skirting on front side. Service desk back in paint finish as per refrence image with rough wood log borders in dark stain melamine polish as per reference image and the top front appron should have green paint with hand writtern text done by artist. Complete as per architectural detail drawing &amp; site engineer's instruction. </t>
    </r>
    <r>
      <rPr>
        <sz val="8"/>
        <color rgb="FFFF0000"/>
        <rFont val="Calibri"/>
        <family val="2"/>
      </rPr>
      <t>Size: 1000mm L x 600mm W x 1800mm H.</t>
    </r>
  </si>
  <si>
    <r>
      <rPr>
        <sz val="8"/>
        <rFont val="Calibri"/>
        <family val="2"/>
      </rPr>
      <t xml:space="preserve">P&amp;C of </t>
    </r>
    <r>
      <rPr>
        <b/>
        <sz val="8"/>
        <rFont val="Calibri"/>
        <family val="2"/>
      </rPr>
      <t xml:space="preserve">Service Station, </t>
    </r>
    <r>
      <rPr>
        <sz val="8"/>
        <rFont val="Calibri"/>
        <family val="2"/>
      </rPr>
      <t xml:space="preserve">with 19mm thick ashwood/ sheesham wood structure, unit having 4 nos. of drawers with necessary drawer compartment finished in felt, 1nos. of wooden shelves in side the unit, lower part having 3 nos. of open able shutters provision on one of the shutters (300mm L x 125mm H). unit finished with melanine polish. Rate inclusive of all necessary hardware fittings - like hinges, draw telescopic channels, cup board lock, decorative antique bolt handle, wire managers, locks etc. (approved &amp; branded make) &amp;  necessary cut out for services requirements. Counter having 150mm ht. 18 mm thick flamed granite skirting on front side. Service desk back in paint finish as per refrence image with rough wood log borders in dark stain melamine polish as per reference image and the top front appron should have green paint with hand writtern text done by artist. Complete as per architectural detail drawing &amp; site engineer's instruction. </t>
    </r>
    <r>
      <rPr>
        <sz val="8"/>
        <color rgb="FFFF0000"/>
        <rFont val="Calibri"/>
        <family val="2"/>
      </rPr>
      <t>Size: 1600mm L x 600mm W x 1800mm H.</t>
    </r>
  </si>
  <si>
    <r>
      <rPr>
        <sz val="8"/>
        <rFont val="Calibri"/>
        <family val="2"/>
      </rPr>
      <t xml:space="preserve">P&amp;F of 600mm wide </t>
    </r>
    <r>
      <rPr>
        <b/>
        <sz val="8"/>
        <rFont val="Calibri"/>
        <family val="2"/>
      </rPr>
      <t xml:space="preserve">Bar counter solid wooden top </t>
    </r>
    <r>
      <rPr>
        <sz val="8"/>
        <rFont val="Calibri"/>
        <family val="2"/>
      </rPr>
      <t xml:space="preserve">with 19mm thick double plywood (selected &amp; approved make, bwr grade) backing, plywood to be fixed on the existing low height bar wall's top having pelmet provision as shown details. After fixing the plywood 12mm thick x 200 mm wide seasoned 1st quality btc wooden plank to be fixed on the top of the bar counter, </t>
    </r>
    <r>
      <rPr>
        <b/>
        <sz val="8"/>
        <rFont val="Calibri"/>
        <family val="2"/>
      </rPr>
      <t xml:space="preserve">having half round shape molding </t>
    </r>
    <r>
      <rPr>
        <sz val="8"/>
        <rFont val="Calibri"/>
        <family val="2"/>
      </rPr>
      <t>on both the edges, wooden top be finished with high gloss lamination polish ( stain free)  as per approved sample up to the mark. Complete as per architectural detail drawing &amp; site engineer's instruction. Size: 12000mm L x 600mm W x 50mm H</t>
    </r>
  </si>
  <si>
    <r>
      <rPr>
        <sz val="8"/>
        <rFont val="Calibri"/>
        <family val="2"/>
      </rPr>
      <t xml:space="preserve">P&amp;F of 18mm thk marien </t>
    </r>
    <r>
      <rPr>
        <b/>
        <sz val="8"/>
        <rFont val="Calibri"/>
        <family val="2"/>
      </rPr>
      <t xml:space="preserve">plywood paneling on bar counter front surface in levels with 30mm offset to give provision of led light, </t>
    </r>
    <r>
      <rPr>
        <sz val="8"/>
        <rFont val="Calibri"/>
        <family val="2"/>
      </rPr>
      <t xml:space="preserve">with 50mm x 25mm aluminium pipe framing out of vertical members at 400 mm c/c &amp; with horizontal members at 550 mm c/c, fixing the framing on the existing plaster finished wall, after fixing farming 19mm thick marien plywood (selected &amp; approved make, bwr grade plywood) to be installed on the framing. Complete as per architectural detail drawing &amp; site engineer's
</t>
    </r>
    <r>
      <rPr>
        <sz val="8"/>
        <rFont val="Calibri"/>
        <family val="2"/>
      </rPr>
      <t>instruction.</t>
    </r>
  </si>
  <si>
    <r>
      <rPr>
        <sz val="8"/>
        <rFont val="Calibri"/>
        <family val="2"/>
      </rPr>
      <t xml:space="preserve">P&amp;F of </t>
    </r>
    <r>
      <rPr>
        <b/>
        <sz val="8"/>
        <rFont val="Calibri"/>
        <family val="2"/>
      </rPr>
      <t xml:space="preserve">Rough outer sleeper wooden paneling </t>
    </r>
    <r>
      <rPr>
        <sz val="8"/>
        <rFont val="Calibri"/>
        <family val="2"/>
      </rPr>
      <t>at bar front wall with 15/18mm thick x 150mm wide rough outer sleeper wood to be fixed on the existing plywood paneling surface in different level with provision of indirect lighting, surface area to be finished with melamine polish. Rate including all necessary hardware fittings to install the rough wood, cut out for services requirements, required scaffolding, etc. as required on site, necessary adhesive, etc.. Complete as per architectural detail drawing &amp; site engineer's instruction.</t>
    </r>
  </si>
  <si>
    <r>
      <rPr>
        <sz val="8"/>
        <rFont val="Calibri"/>
        <family val="2"/>
      </rPr>
      <t xml:space="preserve">Providing &amp; fixing </t>
    </r>
    <r>
      <rPr>
        <b/>
        <sz val="8"/>
        <rFont val="Calibri"/>
        <family val="2"/>
      </rPr>
      <t xml:space="preserve">brass Foot-rail </t>
    </r>
    <r>
      <rPr>
        <sz val="8"/>
        <rFont val="Calibri"/>
        <family val="2"/>
      </rPr>
      <t>made out of 38 mm.dia brass tube (14 gauge 304 grade hair line mat finished) framing, fixing the frame on floor with all necessary hardware fittings. Complete as per architectural detail drawing &amp; site engineer' instruction.@ bar counter's front.</t>
    </r>
  </si>
  <si>
    <r>
      <rPr>
        <sz val="8"/>
        <rFont val="Calibri"/>
        <family val="2"/>
      </rPr>
      <t xml:space="preserve">P&amp;F of </t>
    </r>
    <r>
      <rPr>
        <b/>
        <sz val="8"/>
        <rFont val="Calibri"/>
        <family val="2"/>
      </rPr>
      <t>island counter of 600mm wide granite top working back counter</t>
    </r>
    <r>
      <rPr>
        <sz val="8"/>
        <rFont val="Calibri"/>
        <family val="2"/>
      </rPr>
      <t>, with 19mm thick marien plywood structure &amp; 12mm plywood back (selected &amp; approved make, bwr plywood), counter having 4 nos. of open able shutters (in 19mm thick plywood) on front side of the unit. Counter top to be  finished with 19mm thick black galaxy granite with 38mm dual nose finished, counter front part, &amp; all the visible part to be finished with 1mm thick wooden laminate</t>
    </r>
    <r>
      <rPr>
        <sz val="8"/>
        <color rgb="FFFF0000"/>
        <rFont val="Calibri"/>
        <family val="2"/>
      </rPr>
      <t xml:space="preserve">, </t>
    </r>
    <r>
      <rPr>
        <sz val="8"/>
        <rFont val="Calibri"/>
        <family val="2"/>
      </rPr>
      <t>counter's internal part to be finished with 1mm thick light walnut laminate (selected make, basic cost INR. 1200.00/ sheet). Rate inclusive of all necessary hardware fittings - like hinges, draw telescopic channels, cup board lock, decorative antique bolt handle, wire managers, etc. (approved &amp; branded make) &amp;  necessary cut out for services requirements. Counter having 50mm ht. 18 mm thick flamed granite skirting on front side on existing 150mm ht. kobah. Complete as per architectural detail drawing &amp; site engineer's instruction. Size: 1760mm L x 600mm W x 1000mm H x1 nos.</t>
    </r>
  </si>
  <si>
    <r>
      <rPr>
        <b/>
        <sz val="8"/>
        <rFont val="Calibri"/>
        <family val="2"/>
      </rPr>
      <t>BAR BACK</t>
    </r>
  </si>
  <si>
    <r>
      <rPr>
        <sz val="8"/>
        <rFont val="Calibri"/>
        <family val="2"/>
      </rPr>
      <t xml:space="preserve">P&amp;F of </t>
    </r>
    <r>
      <rPr>
        <b/>
        <sz val="8"/>
        <rFont val="Calibri"/>
        <family val="2"/>
      </rPr>
      <t xml:space="preserve">bar back </t>
    </r>
    <r>
      <rPr>
        <sz val="8"/>
        <rFont val="Calibri"/>
        <family val="2"/>
      </rPr>
      <t>structure with MS framework made out of 50 x 50mm box section vertical members at 400 mm c/c &amp; with horizontal members at 550 mm c/c, fixing the framing in proper line &amp; level on existing wall/ floor/ mother slab. the MS to be finished with zink oxide and black powder coating. Rate including all necessary hardware fittings, cut out for services requirements, required scaffolding, etc. as required on site, necessary adhesive, etc.. as required on site. Complete as per architectural detail drawing &amp; site engineer's instruction.</t>
    </r>
  </si>
  <si>
    <r>
      <rPr>
        <sz val="8"/>
        <rFont val="Calibri"/>
        <family val="2"/>
      </rPr>
      <t xml:space="preserve">P&amp;F of </t>
    </r>
    <r>
      <rPr>
        <b/>
        <sz val="8"/>
        <rFont val="Calibri"/>
        <family val="2"/>
      </rPr>
      <t xml:space="preserve">crate wooden box paneling @ bar back wall </t>
    </r>
    <r>
      <rPr>
        <sz val="8"/>
        <rFont val="Calibri"/>
        <family val="2"/>
      </rPr>
      <t>having 25mm thick x 350mm wide x 350-450mm high crate wood (pine wood / approved wood) boxes to be fixed on both the MS framework with desired pattern as shown on the detail drawing, wooden surface to be finished clear PU paint. Rate including all necessary hardware fittings to install the panel, cut out for services requirements,  required scaffolding, etc. as required on site, necessary adhesive etc. as required on site. Complete as per architectural detail drawing &amp; site engineer's instruction. Pine wood Boxes Size: 350mm L x 350mm W x 500mm H as shown on elevation.</t>
    </r>
  </si>
  <si>
    <r>
      <rPr>
        <sz val="8"/>
        <rFont val="Calibri"/>
        <family val="2"/>
      </rPr>
      <t>no.</t>
    </r>
  </si>
  <si>
    <r>
      <rPr>
        <sz val="8"/>
        <rFont val="Calibri"/>
        <family val="2"/>
      </rPr>
      <t xml:space="preserve">P&amp;F of 600mm wide 10MM THK toughned glass shelf with 10-15mm MS bidding all finished with black powder coating and shelf including provision for led lights. Rate including all necessary hardware fittings to install the partition, scaffolding, etc. as required on site. Complete as per architectural detail
</t>
    </r>
    <r>
      <rPr>
        <sz val="8"/>
        <rFont val="Calibri"/>
        <family val="2"/>
      </rPr>
      <t>drawing &amp; site engineer's instruction.</t>
    </r>
  </si>
  <si>
    <r>
      <rPr>
        <sz val="8"/>
        <rFont val="Calibri"/>
        <family val="2"/>
      </rPr>
      <t xml:space="preserve">P&amp;F of 350mm wide </t>
    </r>
    <r>
      <rPr>
        <b/>
        <sz val="8"/>
        <rFont val="Calibri"/>
        <family val="2"/>
      </rPr>
      <t xml:space="preserve">Bar Bulkhead/ glass hanger </t>
    </r>
    <r>
      <rPr>
        <sz val="8"/>
        <rFont val="Calibri"/>
        <family val="2"/>
      </rPr>
      <t>having 25mm X 25MM brass metal in 2 layers having vertical and horizontal member @every 600mm c/c with 12mm thk toughthned glass shelf having provision for led profile light. brass metal to be brushed finish. the base including 8-10mm solid rods band in curve shape to hang the wine glass. Rate including all necessary hardware fittings to install the shelves, anchor fastner, ceiling support, scaffolding, etc. as required on site. Complete as per architectural detail drawing &amp; site engineer's instruction. Size: 2200mm L x 350mm W x 900mm H as shown on elevation.</t>
    </r>
  </si>
  <si>
    <r>
      <rPr>
        <sz val="8"/>
        <rFont val="Calibri"/>
        <family val="2"/>
      </rPr>
      <t xml:space="preserve">P&amp;F of </t>
    </r>
    <r>
      <rPr>
        <b/>
        <sz val="8"/>
        <rFont val="Calibri"/>
        <family val="2"/>
      </rPr>
      <t xml:space="preserve">Wooden rafter in hut shape </t>
    </r>
    <r>
      <rPr>
        <sz val="8"/>
        <rFont val="Calibri"/>
        <family val="2"/>
      </rPr>
      <t xml:space="preserve">with 19mm thick plywood boxing (selected &amp; approved make, bwr grade plywood), boxing to be hanged from mother slab with necessary support from wall &amp; slab to get hut shape as shown on detail drawing, after fixing the boxing in hut shape 15 /18 mm thick rough outer sleeper wood to be finished all three visible parts (except top side) the boxing (selected &amp; approved sleeper wood), sleeper wood to be finished in linceed oil, including all necessary hardware fittings, required anchor fasteners to hang the rafter from the slab / wall, necessary scaffolding, etc. as required. Complete as per architectural detail drawing &amp; site engineer's instruction. Size: 200mm H x
</t>
    </r>
    <r>
      <rPr>
        <sz val="8"/>
        <rFont val="Calibri"/>
        <family val="2"/>
      </rPr>
      <t>200mm D</t>
    </r>
  </si>
  <si>
    <r>
      <rPr>
        <sz val="8"/>
        <rFont val="Calibri"/>
        <family val="2"/>
      </rPr>
      <t xml:space="preserve">P&amp;F of </t>
    </r>
    <r>
      <rPr>
        <b/>
        <sz val="8"/>
        <rFont val="Calibri"/>
        <family val="2"/>
      </rPr>
      <t xml:space="preserve">"U" Shape Bench Seating, </t>
    </r>
    <r>
      <rPr>
        <sz val="8"/>
        <rFont val="Calibri"/>
        <family val="2"/>
      </rPr>
      <t>having 600mm width X 450MM seat height and  1200mm back ht. with 19mm thick plywood (selected &amp; approved make, bwr grade) boxing for seating, boxing having storage provision, having 75mm to 175mm thk. slanted back partition of 1200mm ht with 19mm thick plywood framing &amp; 12 mm thick plywood backing on the framing, openable seating with 50-75mm thick upholstery work (selected &amp; approved density foam, father make) finished with selected &amp; approved make fabrics (basic cost INR. 800 - 1000 /Mtr.), slanted back partition to be cusioned in chester feild pattern &amp; all the visible parts of the bench seating to be finished with veneer having 150mm ht. 18 mm thick flamed granite skirting on front side. Rate including all necessary hardware fittings. Complete as per architectural detail drawing.</t>
    </r>
  </si>
  <si>
    <r>
      <rPr>
        <sz val="8"/>
        <rFont val="Calibri"/>
        <family val="2"/>
      </rPr>
      <t>No</t>
    </r>
  </si>
  <si>
    <r>
      <rPr>
        <sz val="8"/>
        <rFont val="Calibri"/>
        <family val="2"/>
      </rPr>
      <t xml:space="preserve">P&amp;F of </t>
    </r>
    <r>
      <rPr>
        <b/>
        <sz val="8"/>
        <rFont val="Calibri"/>
        <family val="2"/>
      </rPr>
      <t xml:space="preserve">Rough sleeper wooden paneling on main facade for signage </t>
    </r>
    <r>
      <rPr>
        <sz val="8"/>
        <rFont val="Calibri"/>
        <family val="2"/>
      </rPr>
      <t xml:space="preserve">with 12mm thick marine plywood (selected &amp; approved make, bwr grade) backing on existing pop punning finished walls, after fixing of the plywood 15/18mm thick x 100mm wide rough sleeper wood to be fixed on the said surface and 18mm thick x 50mm wide btc wooden patti to bed fixed on all edges of the paneling as shown detail, total surface area to be finished with melamine polish. Rate including all necessary hardware fittings to install the panel, cut out for services requirements, required scaffolding, etc. as required on site, necessary adhesive, etc.. Complete as per architectural detail drawing &amp; site engineer's instruction.
</t>
    </r>
    <r>
      <rPr>
        <sz val="8"/>
        <rFont val="Calibri"/>
        <family val="2"/>
      </rPr>
      <t>Size: 3000mm x 450mm height no. in hut shape, as per facade details.</t>
    </r>
  </si>
  <si>
    <r>
      <rPr>
        <sz val="8"/>
        <rFont val="Calibri"/>
        <family val="2"/>
      </rPr>
      <t xml:space="preserve">P&amp;F of </t>
    </r>
    <r>
      <rPr>
        <b/>
        <sz val="8"/>
        <rFont val="Calibri"/>
        <family val="2"/>
      </rPr>
      <t xml:space="preserve">Wicket door of size 750mm x 1200mm @ Bar - a flush door </t>
    </r>
    <r>
      <rPr>
        <sz val="8"/>
        <rFont val="Calibri"/>
        <family val="2"/>
      </rPr>
      <t xml:space="preserve">. The outer surface of the door is with 15/18mm thick x 150mm wide sleeperwood to be finished with linceed oil.the top to have 75mm wide BTC wooden edge with round edging. The inner side of the door to be finished with 1mm thick laminate. Rate inclusive of all hardware fittings like- hinges, sliding channel, conceal door closer (Ozone make, 400mm ht. S.S. handle , door stopper, dead lock, tower bolt, all necessary hardware fittings, etc. (all the fittings should be branded / Ozone make and to be approved by architect / site engineer),
</t>
    </r>
    <r>
      <rPr>
        <sz val="8"/>
        <rFont val="Calibri"/>
        <family val="2"/>
      </rPr>
      <t xml:space="preserve">both the sides having 150mm ht 14 gauge 304 grade SS (hairline matt finish) kick plate on bottom side of the door, etc. Complete as per architectural detail drawing &amp; site engineer's instruction.
</t>
    </r>
    <r>
      <rPr>
        <sz val="8"/>
        <rFont val="Calibri"/>
        <family val="2"/>
      </rPr>
      <t>Size: 750mm L x 1200mm H x 1 no.</t>
    </r>
  </si>
  <si>
    <r>
      <rPr>
        <sz val="8"/>
        <rFont val="Calibri"/>
        <family val="2"/>
      </rPr>
      <t>Nos.</t>
    </r>
  </si>
  <si>
    <r>
      <rPr>
        <sz val="8"/>
        <rFont val="Calibri"/>
        <family val="2"/>
      </rPr>
      <t xml:space="preserve">P&amp;L of </t>
    </r>
    <r>
      <rPr>
        <b/>
        <sz val="8"/>
        <rFont val="Calibri"/>
        <family val="2"/>
      </rPr>
      <t xml:space="preserve">6mm thick mdf sheet </t>
    </r>
    <r>
      <rPr>
        <sz val="8"/>
        <rFont val="Calibri"/>
        <family val="2"/>
      </rPr>
      <t xml:space="preserve">with transparent plastic paper to protect the flooring, after competition
</t>
    </r>
    <r>
      <rPr>
        <sz val="8"/>
        <rFont val="Calibri"/>
        <family val="2"/>
      </rPr>
      <t>of all interior works the same to be removed from the floor with proper cleaning of the flooring &amp; debris' to be removed from the compound.</t>
    </r>
  </si>
  <si>
    <r>
      <rPr>
        <sz val="8"/>
        <rFont val="Calibri"/>
        <family val="2"/>
      </rPr>
      <t>P&amp;F of 450mm dia half cut wooden barrel finished with artistic paint &amp; lacquer finish fixed on existing ms framework. Rate including all necessary hardware fittings to install the barrel, scaffolding, etc. as required on site. Complete as per architectural detail drawing &amp; site engineer's instruction.</t>
    </r>
  </si>
  <si>
    <r>
      <rPr>
        <sz val="8"/>
        <rFont val="Calibri"/>
        <family val="2"/>
      </rPr>
      <t xml:space="preserve">P&amp;F of </t>
    </r>
    <r>
      <rPr>
        <b/>
        <sz val="8"/>
        <rFont val="Calibri"/>
        <family val="2"/>
      </rPr>
      <t xml:space="preserve">crate wooden box </t>
    </r>
    <r>
      <rPr>
        <sz val="8"/>
        <rFont val="Calibri"/>
        <family val="2"/>
      </rPr>
      <t>having 25mm thick x 600mm wide x 250 mm high crate wood (pine wood / approved wood) boxes to be fixed on both the MS framework with desired pattern as shown on the detail drawing, wooden surface to be finished clear PU paint. Rate including all necessary hardware fittings to install the panel, cut out for services requirements, required scaffolding, etc. as required on site, necessary adhesive etc. as required on site. Complete as per architectural detail drawing &amp; site engineer's instruction. Pine wood Boxes Size: 350mm L x 350mm W x 500mm H as shown on elevation.</t>
    </r>
  </si>
  <si>
    <r>
      <rPr>
        <sz val="8"/>
        <rFont val="Calibri"/>
        <family val="2"/>
      </rPr>
      <t xml:space="preserve">P &amp; f of 900mm high </t>
    </r>
    <r>
      <rPr>
        <b/>
        <sz val="8"/>
        <rFont val="Calibri"/>
        <family val="2"/>
      </rPr>
      <t xml:space="preserve">MS decorative railing, </t>
    </r>
    <r>
      <rPr>
        <sz val="8"/>
        <rFont val="Calibri"/>
        <family val="2"/>
      </rPr>
      <t>with 50 mm x 50mm 14 swg gauge ms box post to be finished with 12mm thk plywood and veneer, top rail of 50mm X 50mm square pipe framing 14 swg gauge pipe having solid square rod 15mm X 15mm decorative design as shown on details drawing, with base plate fixing with necessary fastener. Complete railing in black powder coat finish.</t>
    </r>
  </si>
  <si>
    <r>
      <rPr>
        <sz val="8"/>
        <rFont val="Calibri"/>
        <family val="2"/>
      </rPr>
      <t xml:space="preserve">P &amp; f of </t>
    </r>
    <r>
      <rPr>
        <b/>
        <sz val="8"/>
        <rFont val="Calibri"/>
        <family val="2"/>
      </rPr>
      <t xml:space="preserve">MS framing for planters, </t>
    </r>
    <r>
      <rPr>
        <sz val="8"/>
        <rFont val="Calibri"/>
        <family val="2"/>
      </rPr>
      <t>with 25mm X 50mm box section framing (14 swg gauge) with 3 nos of horizontal and 12 nos of vertical frames as shown on details drawing, with base plate fixing with necessary fastener and to be finished in approve black powder coating. height upto 4000mm.</t>
    </r>
  </si>
  <si>
    <r>
      <rPr>
        <sz val="8"/>
        <rFont val="Calibri"/>
        <family val="2"/>
      </rPr>
      <t xml:space="preserve">P &amp; f of 1600mm high- 600mm height pine wood picket fance railing having 25mm thk pine wood plants size of 100mm wide finished in clear PU polish with color pegment. internal 25mm x 25mm MS framework to support the structure in curve shape. the metal to be finished with powder coating. the cost include all hardware fixture, required base plate, cutting rounding finishing in all respect as per
</t>
    </r>
    <r>
      <rPr>
        <sz val="8"/>
        <rFont val="Calibri"/>
        <family val="2"/>
      </rPr>
      <t>drawing  and instruction.</t>
    </r>
  </si>
  <si>
    <r>
      <rPr>
        <sz val="8"/>
        <rFont val="Calibri"/>
        <family val="2"/>
      </rPr>
      <t>P &amp; f of pinewood board size of 600 x 900mm having 12mm thk pine wood plants size of 100mm wide finished in clear PU polish with color pegment. internal 25mm x 25mm MS framework to support the structure in curve shape. the metal to be finished with powder coating. the cost include all hardware fixture, required base plate, cutting rounding finishing in all respect as per drawing  and instruction.</t>
    </r>
  </si>
  <si>
    <r>
      <rPr>
        <sz val="8"/>
        <rFont val="Calibri"/>
        <family val="2"/>
      </rPr>
      <t xml:space="preserve">Providing &amp; fixing </t>
    </r>
    <r>
      <rPr>
        <b/>
        <sz val="8"/>
        <rFont val="Calibri"/>
        <family val="2"/>
      </rPr>
      <t xml:space="preserve">brass Foot-rail near planter box </t>
    </r>
    <r>
      <rPr>
        <sz val="8"/>
        <rFont val="Calibri"/>
        <family val="2"/>
      </rPr>
      <t>made out of 38 mm.dia brass tube (14 gauge 304 grade hair line mat finished) framing, fixing the frame on floor with all necessary hardware fittings. Complete as per architectural detail drawing &amp; site engineer' instruction.@ bar counter's front.</t>
    </r>
  </si>
  <si>
    <r>
      <rPr>
        <sz val="8"/>
        <rFont val="Calibri"/>
        <family val="2"/>
      </rPr>
      <t xml:space="preserve">P&amp;F of </t>
    </r>
    <r>
      <rPr>
        <b/>
        <sz val="8"/>
        <rFont val="Calibri"/>
        <family val="2"/>
      </rPr>
      <t xml:space="preserve">25mm thk BTC wood signage with </t>
    </r>
    <r>
      <rPr>
        <sz val="8"/>
        <rFont val="Calibri"/>
        <family val="2"/>
      </rPr>
      <t xml:space="preserve">ingrave letters finished with melamine polish. Size - 2200 x
</t>
    </r>
    <r>
      <rPr>
        <sz val="8"/>
        <rFont val="Calibri"/>
        <family val="2"/>
      </rPr>
      <t>300mm high</t>
    </r>
  </si>
  <si>
    <r>
      <rPr>
        <sz val="8"/>
        <rFont val="Calibri"/>
        <family val="2"/>
      </rPr>
      <t>P&amp;F of wooden paneling on column, with 50mm x 25mm aluminium pipe framing out of vertical members at 400 mm c/c &amp; with horizontal members at 550 mm c/c, fixing the framing on the existing plaster finished column, after fixing farming 12mm thick plywood (selected &amp; approved make, bwr grade plywood) to be installed on the framing and finished with apporved veneer and bamboo rope as per design.  Complete as per architectural detail drawing &amp; site engineer's instruction.</t>
    </r>
  </si>
  <si>
    <r>
      <rPr>
        <sz val="8"/>
        <rFont val="Calibri"/>
        <family val="2"/>
      </rPr>
      <t>Real scale jeep (vehicle) artwork installtion</t>
    </r>
  </si>
  <si>
    <r>
      <rPr>
        <sz val="8"/>
        <rFont val="Calibri"/>
        <family val="2"/>
      </rPr>
      <t>job</t>
    </r>
  </si>
  <si>
    <r>
      <rPr>
        <sz val="8"/>
        <rFont val="Calibri"/>
        <family val="2"/>
      </rPr>
      <t>Old wooden barrel size of 600mm dia meter with proper polish</t>
    </r>
  </si>
  <si>
    <r>
      <rPr>
        <sz val="8"/>
        <rFont val="Calibri"/>
        <family val="2"/>
      </rPr>
      <t>Artist work on wall_ slogans/ write up on walls. (Lumpsum amount 25000/- )</t>
    </r>
  </si>
  <si>
    <r>
      <rPr>
        <sz val="8"/>
        <rFont val="Calibri"/>
        <family val="2"/>
      </rPr>
      <t>Artifact from antique store as per selection. (Lumpsum amount 2,00,000/- )</t>
    </r>
  </si>
  <si>
    <r>
      <rPr>
        <sz val="8"/>
        <rFont val="Calibri"/>
        <family val="2"/>
      </rPr>
      <t xml:space="preserve">Canvas Photoframes and random size mirror as per brandstandard sizes in random frame design
</t>
    </r>
    <r>
      <rPr>
        <sz val="8"/>
        <rFont val="Calibri"/>
        <family val="2"/>
      </rPr>
      <t>(Lumpsum amount 1,50,000/- )</t>
    </r>
  </si>
  <si>
    <r>
      <rPr>
        <sz val="8"/>
        <rFont val="Calibri"/>
        <family val="2"/>
      </rPr>
      <t xml:space="preserve">P&amp;F of </t>
    </r>
    <r>
      <rPr>
        <b/>
        <sz val="8"/>
        <rFont val="Calibri"/>
        <family val="2"/>
      </rPr>
      <t xml:space="preserve">Hostess desk barrel </t>
    </r>
    <r>
      <rPr>
        <sz val="8"/>
        <rFont val="Calibri"/>
        <family val="2"/>
      </rPr>
      <t>size of 1200mm height and 750-900mm dia finished with melamine polish.</t>
    </r>
  </si>
  <si>
    <r>
      <rPr>
        <sz val="8"/>
        <rFont val="Calibri"/>
        <family val="2"/>
      </rPr>
      <t xml:space="preserve">P&amp;F of </t>
    </r>
    <r>
      <rPr>
        <b/>
        <sz val="8"/>
        <rFont val="Calibri"/>
        <family val="2"/>
      </rPr>
      <t xml:space="preserve">hanging barrel </t>
    </r>
    <r>
      <rPr>
        <sz val="8"/>
        <rFont val="Calibri"/>
        <family val="2"/>
      </rPr>
      <t xml:space="preserve">structure with MS framework made out of 50 x 50mm box section vertical members at 400 mm c/c &amp; with horizontal members at 550 mm c/c, fixing the framing in proper line &amp; level on existing wall mother slab. the MS to be finished with zink oxide and black powder coating.
</t>
    </r>
    <r>
      <rPr>
        <sz val="8"/>
        <rFont val="Calibri"/>
        <family val="2"/>
      </rPr>
      <t>Rate including all necessary hardware fittings, cut out for services requirements, required scaffolding, etc. as required on site, necessary adhesive, etc.. as required on site. Complete as per architectural detail drawing &amp; site engineer's instruction.</t>
    </r>
  </si>
  <si>
    <r>
      <rPr>
        <sz val="8"/>
        <rFont val="Calibri"/>
        <family val="2"/>
      </rPr>
      <t xml:space="preserve">Providing fixing double leaf toughened glass door with 600mm fix glass on top fixed on existing faacde with patch fitting. Rate to include cost of heavy duty floor spring (Everite / Hemco / Haldin / Hyper or equivalent of capacity 120 kg), wooden/ sleeperwood decorative  handle of size 900mm, mortise concealed lock,  all required hardware patch fitting complete as directed. (Toughned Glass Door : Size -
</t>
    </r>
    <r>
      <rPr>
        <sz val="8"/>
        <rFont val="Calibri"/>
        <family val="2"/>
      </rPr>
      <t>1800mm X 2400mm)</t>
    </r>
  </si>
  <si>
    <r>
      <rPr>
        <sz val="8"/>
        <rFont val="Calibri"/>
        <family val="2"/>
      </rPr>
      <t xml:space="preserve">P&amp;F of </t>
    </r>
    <r>
      <rPr>
        <b/>
        <sz val="8"/>
        <rFont val="Calibri"/>
        <family val="2"/>
      </rPr>
      <t>Dual leaf service trap door</t>
    </r>
    <r>
      <rPr>
        <sz val="8"/>
        <rFont val="Calibri"/>
        <family val="2"/>
      </rPr>
      <t xml:space="preserve">, with wooden framework out of vertical members at 400 mm c/c &amp; with horizontal members at 550 mm  c/c with both side 12mm thick bwr plywood (selected &amp; approved make) backing both side of the framing,. Rate inclusive of all necessary supporting from existing slab, necessary scaffolding &amp; hardware fittings, etc. Complete as per architectural detail
</t>
    </r>
    <r>
      <rPr>
        <sz val="8"/>
        <rFont val="Calibri"/>
        <family val="2"/>
      </rPr>
      <t>drawing. Size:  1200mm X 2400mm.</t>
    </r>
  </si>
  <si>
    <r>
      <rPr>
        <sz val="8"/>
        <rFont val="Calibri"/>
        <family val="2"/>
      </rPr>
      <t>P&amp;F of slate black board, with 1st grade BTC framing finished with melamine polish etc. Complete as per architectural detail drawing &amp; site engineer's instruction. Size - 900 X 1200 mm</t>
    </r>
  </si>
  <si>
    <r>
      <rPr>
        <sz val="8"/>
        <rFont val="Calibri"/>
        <family val="2"/>
      </rPr>
      <t xml:space="preserve">P&amp;F of </t>
    </r>
    <r>
      <rPr>
        <b/>
        <sz val="8"/>
        <rFont val="Calibri"/>
        <family val="2"/>
      </rPr>
      <t xml:space="preserve">Main DB/ electrical panel unit </t>
    </r>
    <r>
      <rPr>
        <sz val="8"/>
        <rFont val="Calibri"/>
        <family val="2"/>
      </rPr>
      <t>of 600mm depth made out of 19mm thick plywood structure &amp; with 12mm thick plywood (selected &amp; approved make, bwr grade plywood) back, having 4 nos of semi wooden louvers open able shutter HT. 2200mm in wood, wooden surface to be finished with exterior grade melamine polish. Rate including all necessary hardware fittings to install the panel, and in rest of the side finished with 1mm thick light walnut laminate (selected make, basic cost INR. 800.00/ sheet), having provision of 75mm height cove light pelmet, all edges should be btc wooden patta with polish finished, including all necessary hardware fittings (approved &amp; branded make)  - like hinges, tower bolt, cup board lock, extended bottom part of the shutter to be used as a handle, etc. (approved &amp; branded make) &amp;  necessary cut out for services requirements, etc. Complete as per architectural detail drawing &amp; site engineer's instruction. Size: 3000mm L x 3000mm H x 1 no.</t>
    </r>
  </si>
  <si>
    <r>
      <rPr>
        <b/>
        <sz val="8"/>
        <rFont val="Calibri"/>
        <family val="2"/>
      </rPr>
      <t>Sub total for Interior Carpentry Work. Amt. Rs.</t>
    </r>
  </si>
  <si>
    <t>Sft</t>
  </si>
  <si>
    <t>Providing &amp; fixing paneling made of 50x50mm MS framework @ 600mm c/c bothways  fixed to the floor and soffit of slab/beam with MS cleats bolted as required, followed with 12mm thk. Bison board as base to receive tile cladding and different finishes over it as per design &amp; details given in drawing/Architect instruction. Rate is inclusive of all necessary hardware &amp; fixtures.</t>
  </si>
  <si>
    <t>GRAND TOTAL</t>
  </si>
  <si>
    <t>MB Sheet</t>
  </si>
  <si>
    <t>No.</t>
  </si>
  <si>
    <t>Length</t>
  </si>
  <si>
    <t>Width</t>
  </si>
  <si>
    <t>Height</t>
  </si>
  <si>
    <t>Total</t>
  </si>
  <si>
    <t>Back sofa side wall</t>
  </si>
  <si>
    <t>Sqm</t>
  </si>
  <si>
    <t>Designer wall</t>
  </si>
  <si>
    <t>Total Qty in Sqm</t>
  </si>
  <si>
    <t>Previous Qty</t>
  </si>
  <si>
    <t>This Bill Qty.</t>
  </si>
  <si>
    <t>Planter-1</t>
  </si>
  <si>
    <t>Rmt</t>
  </si>
  <si>
    <t>Planter-2</t>
  </si>
  <si>
    <t>Rft</t>
  </si>
  <si>
    <t>Bar counter area</t>
  </si>
  <si>
    <t>Flat area</t>
  </si>
  <si>
    <t>Service station</t>
  </si>
  <si>
    <t>Nos</t>
  </si>
  <si>
    <t xml:space="preserve">Total Qty </t>
  </si>
  <si>
    <t>nos</t>
  </si>
  <si>
    <t>Front side</t>
  </si>
  <si>
    <t xml:space="preserve">LHS </t>
  </si>
  <si>
    <t>RHS</t>
  </si>
  <si>
    <t>Total Qty in Sft</t>
  </si>
  <si>
    <t xml:space="preserve">U shape sofa </t>
  </si>
  <si>
    <t>Total Qty in nos</t>
  </si>
  <si>
    <t xml:space="preserve">Irish House </t>
  </si>
  <si>
    <t>sqm</t>
  </si>
  <si>
    <t>Design plaster sofa back wall</t>
  </si>
  <si>
    <t>Above door opening</t>
  </si>
  <si>
    <t>Above door opening to the lucknow street</t>
  </si>
  <si>
    <t>sft</t>
  </si>
  <si>
    <t>i)</t>
  </si>
  <si>
    <t xml:space="preserve">Branch -1 above Bar counter </t>
  </si>
  <si>
    <t>Sprinklar branch bar area</t>
  </si>
  <si>
    <t>Branch -2 above rafters</t>
  </si>
  <si>
    <t xml:space="preserve">Sprinklar brances </t>
  </si>
  <si>
    <t>Above hut both side line</t>
  </si>
  <si>
    <t>3 rd branc above C- bench sofa</t>
  </si>
  <si>
    <t>25 mm dia.   (circumfrence of 25 mm =3.14x25=78.5 mm)</t>
  </si>
  <si>
    <t>iii)</t>
  </si>
  <si>
    <t>40 mm dia.      (circumfrence of 40 mm =3.14x25=125.6 mm)</t>
  </si>
  <si>
    <t>ii)</t>
  </si>
  <si>
    <t>iv)</t>
  </si>
  <si>
    <t>50 mm dia.      (circumfrence of 40 mm =3.14x25=157 mm)</t>
  </si>
  <si>
    <t>Airport chilled line to main Header</t>
  </si>
  <si>
    <t xml:space="preserve">Down </t>
  </si>
  <si>
    <t>Main Header run</t>
  </si>
  <si>
    <t>65 mm dia.      (circumfrence of 40 mm =3.14x25=204 mm)</t>
  </si>
  <si>
    <t>Island counter</t>
  </si>
  <si>
    <t>rft</t>
  </si>
  <si>
    <t>Vertical member from ms true slab</t>
  </si>
  <si>
    <t>LHS Horizontal membar</t>
  </si>
  <si>
    <t>RHS Horizontal membar</t>
  </si>
  <si>
    <t xml:space="preserve">Front and Back </t>
  </si>
  <si>
    <t xml:space="preserve">Top area support </t>
  </si>
  <si>
    <t>Counter Glass hangeer bulk head</t>
  </si>
  <si>
    <t>Outer section rafter</t>
  </si>
  <si>
    <t>Center section Rafter</t>
  </si>
  <si>
    <t>Horizontal rafter</t>
  </si>
  <si>
    <t>Horizontal rafter side 2</t>
  </si>
  <si>
    <t>Tapper Horizontal Rafter</t>
  </si>
  <si>
    <t>Tapper Horizontal Rafter side 2</t>
  </si>
  <si>
    <t>Inner small rafter</t>
  </si>
  <si>
    <t>Inner small rafter side 2</t>
  </si>
  <si>
    <t xml:space="preserve">near sofa ms column center </t>
  </si>
  <si>
    <t>bar area side ms column center</t>
  </si>
  <si>
    <t>Coridor side column near sofa front</t>
  </si>
  <si>
    <t>Sides</t>
  </si>
  <si>
    <t>Coridor side column near bar front</t>
  </si>
  <si>
    <t>sides</t>
  </si>
  <si>
    <t>Vertical column</t>
  </si>
  <si>
    <t>Horizontal under box section  front</t>
  </si>
  <si>
    <t>Horizontal bottam and top membar</t>
  </si>
  <si>
    <t>Horizontal under box section  Back</t>
  </si>
  <si>
    <t>Vertical membar front</t>
  </si>
  <si>
    <t>Outer vertical</t>
  </si>
  <si>
    <t>Total Qty in Rmt</t>
  </si>
  <si>
    <t>Total Qty in Rft</t>
  </si>
  <si>
    <t>Previous Qty.</t>
  </si>
  <si>
    <t xml:space="preserve">Previous </t>
  </si>
  <si>
    <t>This Bill</t>
  </si>
  <si>
    <t xml:space="preserve">This Bill Amount </t>
  </si>
  <si>
    <t>Simolina Kitchen Pvt. Ltd.</t>
  </si>
  <si>
    <t xml:space="preserve"> </t>
  </si>
  <si>
    <t>wooden tiles arount bar counter</t>
  </si>
  <si>
    <t>Total Qty in sqm</t>
  </si>
  <si>
    <t>Total Qty in sft</t>
  </si>
  <si>
    <t>area</t>
  </si>
  <si>
    <t>Entrance area</t>
  </si>
  <si>
    <t>front wall</t>
  </si>
  <si>
    <t>RHS wall</t>
  </si>
  <si>
    <t>LHS wall</t>
  </si>
  <si>
    <t>Bar counter area kota stone</t>
  </si>
  <si>
    <r>
      <rPr>
        <b/>
        <i/>
        <sz val="9"/>
        <color rgb="FF2F2F2F"/>
        <rFont val="Arial"/>
        <family val="2"/>
      </rPr>
      <t xml:space="preserve">Sr </t>
    </r>
    <r>
      <rPr>
        <b/>
        <sz val="9"/>
        <color rgb="FF2F2F2F"/>
        <rFont val="Arial"/>
        <family val="2"/>
      </rPr>
      <t>No.</t>
    </r>
  </si>
  <si>
    <t>Ra Bills</t>
  </si>
  <si>
    <r>
      <rPr>
        <sz val="9"/>
        <color rgb="FF444444"/>
        <rFont val="Times New Roman"/>
        <family val="1"/>
      </rPr>
      <t xml:space="preserve">RA </t>
    </r>
    <r>
      <rPr>
        <sz val="9"/>
        <color rgb="FF2F2F2F"/>
        <rFont val="Times New Roman"/>
        <family val="1"/>
      </rPr>
      <t>B</t>
    </r>
    <r>
      <rPr>
        <sz val="9"/>
        <color rgb="FF5B5B5B"/>
        <rFont val="Times New Roman"/>
        <family val="1"/>
      </rPr>
      <t xml:space="preserve">iil </t>
    </r>
    <r>
      <rPr>
        <sz val="9"/>
        <color rgb="FF2F2F2F"/>
        <rFont val="Times New Roman"/>
        <family val="1"/>
      </rPr>
      <t xml:space="preserve">1 </t>
    </r>
    <r>
      <rPr>
        <sz val="9"/>
        <color rgb="FF5B5B5B"/>
        <rFont val="Times New Roman"/>
        <family val="1"/>
      </rPr>
      <t>Civi</t>
    </r>
    <r>
      <rPr>
        <sz val="9"/>
        <color rgb="FF7E7E7E"/>
        <rFont val="Times New Roman"/>
        <family val="1"/>
      </rPr>
      <t xml:space="preserve">l </t>
    </r>
    <r>
      <rPr>
        <sz val="9"/>
        <color rgb="FF444444"/>
        <rFont val="Times New Roman"/>
        <family val="1"/>
      </rPr>
      <t>&amp; Inte</t>
    </r>
    <r>
      <rPr>
        <sz val="9"/>
        <color rgb="FF7E7E7E"/>
        <rFont val="Times New Roman"/>
        <family val="1"/>
      </rPr>
      <t>ri</t>
    </r>
    <r>
      <rPr>
        <sz val="9"/>
        <color rgb="FF444444"/>
        <rFont val="Times New Roman"/>
        <family val="1"/>
      </rPr>
      <t>or</t>
    </r>
  </si>
  <si>
    <r>
      <rPr>
        <sz val="9"/>
        <color rgb="FF444444"/>
        <rFont val="Times New Roman"/>
        <family val="1"/>
      </rPr>
      <t xml:space="preserve">RA Bill 2 </t>
    </r>
    <r>
      <rPr>
        <sz val="9"/>
        <color rgb="FF5B5B5B"/>
        <rFont val="Times New Roman"/>
        <family val="1"/>
      </rPr>
      <t xml:space="preserve">Civil </t>
    </r>
    <r>
      <rPr>
        <sz val="9"/>
        <color rgb="FF444444"/>
        <rFont val="Times New Roman"/>
        <family val="1"/>
      </rPr>
      <t xml:space="preserve">&amp; </t>
    </r>
    <r>
      <rPr>
        <sz val="9"/>
        <color rgb="FF5B5B5B"/>
        <rFont val="Times New Roman"/>
        <family val="1"/>
      </rPr>
      <t>Inte</t>
    </r>
    <r>
      <rPr>
        <sz val="9"/>
        <color rgb="FF7E7E7E"/>
        <rFont val="Times New Roman"/>
        <family val="1"/>
      </rPr>
      <t>ri</t>
    </r>
    <r>
      <rPr>
        <sz val="9"/>
        <color rgb="FF444444"/>
        <rFont val="Times New Roman"/>
        <family val="1"/>
      </rPr>
      <t>or</t>
    </r>
  </si>
  <si>
    <t>PO Amount</t>
  </si>
  <si>
    <t>RA Bill 3 Civil &amp; interior</t>
  </si>
  <si>
    <t>Certified Amount incl GST</t>
  </si>
  <si>
    <t xml:space="preserve">Designer wall extended </t>
  </si>
  <si>
    <r>
      <rPr>
        <sz val="9"/>
        <rFont val="Calibri"/>
        <family val="2"/>
      </rPr>
      <t xml:space="preserve">Fixing of  </t>
    </r>
    <r>
      <rPr>
        <b/>
        <sz val="9"/>
        <rFont val="Calibri"/>
        <family val="2"/>
      </rPr>
      <t xml:space="preserve">Vitrified tile flooring </t>
    </r>
    <r>
      <rPr>
        <sz val="9"/>
        <rFont val="Calibri"/>
        <family val="2"/>
      </rPr>
      <t xml:space="preserve">of 1200mm X 600mm  </t>
    </r>
    <r>
      <rPr>
        <b/>
        <sz val="9"/>
        <color rgb="FFFF0000"/>
        <rFont val="Calibri"/>
        <family val="2"/>
      </rPr>
      <t xml:space="preserve">seating area's </t>
    </r>
    <r>
      <rPr>
        <sz val="9"/>
        <rFont val="Calibri"/>
        <family val="2"/>
      </rPr>
      <t xml:space="preserve">flooring, including laying of 38 / 45 mm thick cement sand mortar bed in 1:4 proportions below the tiles, finishing of joints in white cement with added color pigments. Rate should be included with sand, cement, spacer, grouting etc. all raw materials to lay the tiles up to the mark. Complete in proper line &amp; level as per architectural drawing &amp; site engineer's instruction..(Flooring pattern as per design). &amp; Cleaning of the same as per intructions.tiles to be supplied by client. </t>
    </r>
    <r>
      <rPr>
        <sz val="9"/>
        <color rgb="FFFF0000"/>
        <rFont val="Calibri"/>
        <family val="2"/>
      </rPr>
      <t>Basic cost - 120/ -</t>
    </r>
  </si>
  <si>
    <t>Planter -1</t>
  </si>
  <si>
    <t>Vertical on wall</t>
  </si>
  <si>
    <t>Bar counter area chassing brick wall for gyser and ro line horizontal</t>
  </si>
  <si>
    <t>Wall chassing for electrical DB back side for cable tray concealed</t>
  </si>
  <si>
    <t>Bar counter skarting 150 mm front</t>
  </si>
  <si>
    <t>Side</t>
  </si>
  <si>
    <t>Planter -2</t>
  </si>
  <si>
    <t>MS display wall planter box</t>
  </si>
  <si>
    <t>Sft.</t>
  </si>
  <si>
    <r>
      <rPr>
        <sz val="9"/>
        <rFont val="Calibri"/>
        <family val="2"/>
      </rPr>
      <t>Providing fixing double leaf toughened glass door with 600mm fix glass on top fixed on existing faacde with patch fitting. Rate to include cost of heavy duty floor spring (Everite / Hemco / Haldin / Hyper or equivalent of capacity 120 kg), wooden/ sleeperwood decorative  handle of size 900mm, mortise concealed lock,  all required hardware patch fitting complete as directed. (Toughned Glass Door : Size -
1800mm X 2400mm)</t>
    </r>
  </si>
  <si>
    <t>Design wall</t>
  </si>
  <si>
    <t>Bar counter area wall</t>
  </si>
  <si>
    <t>Crate box for ms frame bar area</t>
  </si>
  <si>
    <t xml:space="preserve">Total </t>
  </si>
  <si>
    <t>PRICE COMPARATIVE                                                                                                          RA-3rd</t>
  </si>
  <si>
    <t>Ms railing</t>
  </si>
  <si>
    <t>The Irish House Interior and finishing work RA -3rd</t>
  </si>
  <si>
    <t>RFT</t>
  </si>
  <si>
    <r>
      <rPr>
        <sz val="10"/>
        <rFont val="Calibri"/>
        <family val="2"/>
      </rPr>
      <t xml:space="preserve">Providing &amp; fixing </t>
    </r>
    <r>
      <rPr>
        <b/>
        <sz val="10"/>
        <rFont val="Calibri"/>
        <family val="2"/>
      </rPr>
      <t xml:space="preserve">brass Foot-rail near planter box </t>
    </r>
    <r>
      <rPr>
        <sz val="10"/>
        <rFont val="Calibri"/>
        <family val="2"/>
      </rPr>
      <t>made out of 38 mm.dia brass tube (14 gauge 304 grade hair line mat finished) framing, fixing the frame on floor with all necessary hardware fittings. Complete as per architectural detail drawing &amp; site engineer' instruction.@ bar counter's front.</t>
    </r>
  </si>
  <si>
    <t>P&amp;F of 450mm dia half cut wooden barrel finished with artistic paint &amp; lacquer finish fixed on existing ms framework. Rate including all necessary hardware fittings to install the barrel, scaffolding, etc. as required on site. Complete as per architectural detail drawing &amp; site engineer's instruction.</t>
  </si>
  <si>
    <t>Extra item</t>
  </si>
  <si>
    <t xml:space="preserve">Proforma Invoice </t>
  </si>
  <si>
    <t>Real scale jeep (vehicle) artwork installtion</t>
  </si>
  <si>
    <t>job</t>
  </si>
  <si>
    <t>Desiner Jeep Wall plaster</t>
  </si>
  <si>
    <t>PROJECT: IRISH HOUSE, LUCKNOW AIRPORT - TERMINAL-T3                             RA-4th</t>
  </si>
  <si>
    <t xml:space="preserve">Glass fasade above area </t>
  </si>
  <si>
    <t>Airport coridor side pop</t>
  </si>
  <si>
    <t>Glass fasade above area pop</t>
  </si>
  <si>
    <t>Desiner Jeep Wall pop</t>
  </si>
  <si>
    <t xml:space="preserve">Airport coridor side </t>
  </si>
  <si>
    <t xml:space="preserve">Column </t>
  </si>
  <si>
    <t xml:space="preserve">bar hanger glass </t>
  </si>
  <si>
    <t>Wicket Door</t>
  </si>
  <si>
    <t>Ms railing planter box</t>
  </si>
  <si>
    <t>Ms railing due to design change by akshay sir</t>
  </si>
  <si>
    <t>Frame-1 Bar counter side Horizontal section</t>
  </si>
  <si>
    <t>Vertical member</t>
  </si>
  <si>
    <t>Frame-2  Horizontal section</t>
  </si>
  <si>
    <t>Frame-3  Horizontal section</t>
  </si>
  <si>
    <t>Frame-4  Horizontal section</t>
  </si>
  <si>
    <t>jeep installation</t>
  </si>
  <si>
    <t xml:space="preserve">Old Barrel above sofa ms frame </t>
  </si>
  <si>
    <t>Hostess desk barrel</t>
  </si>
  <si>
    <t>Glass door</t>
  </si>
  <si>
    <t>Trap door</t>
  </si>
  <si>
    <t>o</t>
  </si>
  <si>
    <t>RA Bill 4 Civil &amp; interior</t>
  </si>
  <si>
    <t>Bar counter RHS</t>
  </si>
  <si>
    <t>Bar counter LHS</t>
  </si>
  <si>
    <t>EXTRA ITEM - Part-1</t>
  </si>
  <si>
    <t>Providing and laying cast  in situ RCC in Vertical Jamb and Horizontal Bands  Grade equivalent to design mix M-25 including  curing  complete to achieve smooth finish, size 150mm/250mm having required length as per site requirement.(Ultratech) .Steel, shuttering  and deshuttering will be include item</t>
  </si>
  <si>
    <t>Exiting Ply Panelling Dismental with ms frame</t>
  </si>
  <si>
    <t>Providing ,Laying &amp; fixing of Bricks Tile Dado/Cladding of specified size as per drawings, shade and pattern to true level, alignment  on wall laid over Bison board panelling and fixed with kerakoll chemical OR LATICRETE'S  adhesive (as per manufacturer’s specification)or equivalent, inclusive of cleaning  of site ,  curing  of surface , wetting  of tiles, cutting  of edges, cutting holes for CP Fittings &amp; Electrical points , fixing true to proper line , level, and slope as  per approved design including making groove . The  joints to  be  cleaned  filled and flushed with white cement using pigment  to  match the shade of tiles as  required as  per instructions and to  the complete satisfaction  of the Project Manager. Bison board panelling shall be paid in separate item. Base rate of Bricks Tiles 150\ Sft.</t>
  </si>
  <si>
    <t>Providing and applying fire raidaint paint on ply surface whichever as per desire and as per project -in - charge.(Quantity will be change after measurment,so far taken a close approximate)</t>
  </si>
  <si>
    <t>P/fixing Veneer on exesting plyboard base or as per drawing and project in-charge .  (Basic rate of Decorative plywood  Veneer) - veneer as per approved sample ( The veneer company ,viyo)   (Base rate of Veneer Rs. 125/- per Sq. ft.)(Quantity will be change after measurment,so far taken a close approximate)</t>
  </si>
  <si>
    <t>Removing and Redoing Bision Board paneling and achive the level fixing of ms display and level toward 40 mm.</t>
  </si>
  <si>
    <t>Providing and fixing Electric metre as per approved make and specification or as per project in-charge MAKE- secure</t>
  </si>
  <si>
    <t>Providing and fixing PRV ( Pressure Release Valve)  as per approved make and specification or as per project in-charge MAKE- Kranti</t>
  </si>
  <si>
    <t>Providing and fixing Water Metre  as per approved make and specification or as per project in-charge MAKE- Kranti</t>
  </si>
  <si>
    <t xml:space="preserve">Providing and fixing  12 mm Bwr ply with fire rated paint on ceiling for track light and chaidliar support  or hanging or as per directed by project in-charge . </t>
  </si>
  <si>
    <t>P &amp; f of MS framing for Screening of fixed glass wall, with 50mm X 50mm box section framing (14 swg gauge) with 3 nos of horizontal and 1000mm C/C of vertical frames as shown on details drawing, with base plate fixing with necessary fastener and to be finished in approve black powder coating.</t>
  </si>
  <si>
    <t>Providing and applying 4mm epoxy based grout in flooring as approved make and speacetion make- Laticrete and roff</t>
  </si>
  <si>
    <t>EXTRA ITEM - Part-2</t>
  </si>
  <si>
    <t>Providing &amp; fixing paneling made of 50x50mm MS framework @ 450mm c/c bothways  fixed to the above ceiling and soffit of slab/beam with MS cleats bolted as required, followed with 2mm thk. MS Sheet as base to receive RO &amp; Gysrer for resting and services purpose  or as per engineer in-charge  Rate is inclusive of all necessary hardware &amp; fixtures.</t>
  </si>
  <si>
    <t>Providing and fixing Kent Elite 50 LPH  Ro system  with 100 ltr or as  project in-charge</t>
  </si>
  <si>
    <t>Providing and fixing  40 ltr. Water pressure tank for  Ro system or as  project in-charge</t>
  </si>
  <si>
    <t>Providing and applying 12x12mm cement base grout on brick tiles  in wall with masking tape above height 3m rate include s.folding and cleaning or as approved make and speacetion make- Laticrete and roff</t>
  </si>
  <si>
    <t>Providing fixing double leaf toughened glass door with 600mm fix glass on top fixed on existing faacde with patch fitting. Rate to include cost of heavy duty floor spring (Everite / Hemco / Haldin / Hyper or equivalent of capacity 120 kg), Removing the existing old glass and Replacing the same with cut-outs with patch fitting and as per dicussion at site</t>
  </si>
  <si>
    <t>P&amp;F of Plywood Boxing  with 12mm thick plywood boxing (selected &amp; approved make, bwr grade plywood), boxing to be Fixied from mother slab and Existing ms frame with necessary fittings  shape as shown on detail drawing, after fixing the boxing  4 mm thick Decorative veneer finish, Veneer to be finished in Melamine polish or Complete as per architectural detail drawing &amp; site engineer's instruction. Size: 250mm H x
75mm W</t>
  </si>
  <si>
    <t>Providing and making 25x25m  ms tube Ledge table fixing with fastner and black duco paint complete as per drawing or project in-charge.</t>
  </si>
  <si>
    <t>Providing and fixing exesting wooden Hut upper side match with exesting sleeper wood panelling and same as finish process ect inclusive of all rewqorks required to complete the item . Or as per project in charge.</t>
  </si>
  <si>
    <t>Providing and fixing pine wood planks fixeing on column size 100x25mm height upto  level 3700 mm rate include melamine polish and all nessery fixing aarangement and s.folding etc or as per project- in- charge.</t>
  </si>
  <si>
    <t xml:space="preserve">Providing antique jeep as per drawing and architict detail. </t>
  </si>
  <si>
    <t>Rft.</t>
  </si>
  <si>
    <t>Wall -2 Vertical Jamb (150x250mm)</t>
  </si>
  <si>
    <t>Rmt.</t>
  </si>
  <si>
    <t>Wall -2 Horizontal  (150x250mm)</t>
  </si>
  <si>
    <t>Wall -3 Vertical Jamb (150x250mm)</t>
  </si>
  <si>
    <t>Wall -3 Horizontal  (150x250mm)</t>
  </si>
  <si>
    <t>Door Lintel  (150x250mm)</t>
  </si>
  <si>
    <t>Jeep wall jamb</t>
  </si>
  <si>
    <t>Jeep wall Horizontal Band</t>
  </si>
  <si>
    <t>Previous qty</t>
  </si>
  <si>
    <t>This bill qty</t>
  </si>
  <si>
    <t>This Bill qty</t>
  </si>
  <si>
    <t>Column Panelling</t>
  </si>
  <si>
    <t>Airport coridor side panelling</t>
  </si>
  <si>
    <t>Bar counter behind veneer Front side</t>
  </si>
  <si>
    <t>Bar counter top Front side</t>
  </si>
  <si>
    <t>Bar counter Bottam Front side</t>
  </si>
  <si>
    <t>Service counter back side</t>
  </si>
  <si>
    <t xml:space="preserve">Sofa RHS </t>
  </si>
  <si>
    <t xml:space="preserve">Sofa LHS </t>
  </si>
  <si>
    <t>Previous bill qty</t>
  </si>
  <si>
    <t>Electric metre</t>
  </si>
  <si>
    <t>PRV Valve</t>
  </si>
  <si>
    <t>Water metre</t>
  </si>
  <si>
    <t>Ply for track light</t>
  </si>
  <si>
    <t>Chandlair</t>
  </si>
  <si>
    <t>Sqft</t>
  </si>
  <si>
    <t>Previous bill Rft</t>
  </si>
  <si>
    <t>1200x600 grey tiles</t>
  </si>
  <si>
    <t>Extra Item</t>
  </si>
  <si>
    <r>
      <rPr>
        <sz val="11"/>
        <rFont val="Calibri"/>
        <family val="2"/>
      </rPr>
      <t xml:space="preserve">P&amp;F of </t>
    </r>
    <r>
      <rPr>
        <b/>
        <sz val="11"/>
        <rFont val="Calibri"/>
        <family val="2"/>
      </rPr>
      <t xml:space="preserve">Flat false ceiling </t>
    </r>
    <r>
      <rPr>
        <sz val="11"/>
        <rFont val="Calibri"/>
        <family val="2"/>
      </rPr>
      <t>in 12mm thick India Gypsum or equivalent Gypboard, with GI perimeter channels of size 0.55 mm.thick ( having one flange of 20 mm.&amp; another flange of 30 mm. and a web of 270 mm. ), GI intermediate channels of size 45 mm ( 0.9mm thick to flanges of 15 mm each), GI cleat and steel expansion fasteners, ceiling section of 0.55 thickness having with the help of connecting clip,
12.5mm tapered edge Gypboard ( confirming to IS 2095-1996:part-1),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&amp; cutting for light fixtures, AC grills, diffusers, speakers, etc.. Complete in proper line &amp; level as per architectural detail drawing &amp; Site Engineer's instruction. (All GI perimeter , channels -  should be Gypsteel India make &amp; Gypboard- India Gypsum or equivalent make). Complete as per architectural detail drawings &amp; site engineer's instruction.</t>
    </r>
  </si>
  <si>
    <r>
      <rPr>
        <sz val="11"/>
        <rFont val="Cambria"/>
        <family val="1"/>
        <scheme val="major"/>
      </rPr>
      <t>Providing and laying cast  in situ</t>
    </r>
    <r>
      <rPr>
        <b/>
        <sz val="11"/>
        <color theme="1"/>
        <rFont val="Calibri"/>
        <family val="2"/>
        <scheme val="minor"/>
      </rPr>
      <t xml:space="preserve"> RCC in Vertical Jamb and Horizontal Bands</t>
    </r>
    <r>
      <rPr>
        <sz val="11"/>
        <color rgb="FF000000"/>
        <rFont val="Calibri"/>
        <family val="2"/>
        <scheme val="minor"/>
      </rPr>
      <t xml:space="preserve">  Grade equivalent to design mix M-25 including  curing  complete to achieve smooth finish, size 150mm/250mm having required length as per site requirement.</t>
    </r>
    <r>
      <rPr>
        <b/>
        <sz val="11"/>
        <color rgb="FF000000"/>
        <rFont val="Calibri"/>
        <family val="2"/>
        <scheme val="minor"/>
      </rPr>
      <t xml:space="preserve">(Ultratech) </t>
    </r>
    <r>
      <rPr>
        <sz val="11"/>
        <color rgb="FF000000"/>
        <rFont val="Calibri"/>
        <family val="2"/>
        <scheme val="minor"/>
      </rPr>
      <t>.Steel, shuttering  and deshuttering will be include item</t>
    </r>
  </si>
  <si>
    <r>
      <t xml:space="preserve">Providing ,Laying &amp; fixing of </t>
    </r>
    <r>
      <rPr>
        <b/>
        <sz val="11"/>
        <rFont val="Arial"/>
        <family val="2"/>
      </rPr>
      <t>Bricks</t>
    </r>
    <r>
      <rPr>
        <sz val="11"/>
        <rFont val="Arial"/>
        <family val="2"/>
      </rPr>
      <t xml:space="preserve"> </t>
    </r>
    <r>
      <rPr>
        <b/>
        <sz val="11"/>
        <rFont val="Arial"/>
        <family val="2"/>
      </rPr>
      <t>Tile Dado/Cladding</t>
    </r>
    <r>
      <rPr>
        <sz val="11"/>
        <rFont val="Arial"/>
        <family val="2"/>
      </rPr>
      <t xml:space="preserve"> of specified size as per drawings, shade and pattern to true level, alignment  on wall laid over Bison board panelling and fixed with</t>
    </r>
    <r>
      <rPr>
        <b/>
        <u/>
        <sz val="11"/>
        <rFont val="Arial"/>
        <family val="2"/>
      </rPr>
      <t xml:space="preserve"> kerakoll chemical OR</t>
    </r>
    <r>
      <rPr>
        <sz val="11"/>
        <rFont val="Arial"/>
        <family val="2"/>
      </rPr>
      <t xml:space="preserve"> </t>
    </r>
    <r>
      <rPr>
        <b/>
        <sz val="11"/>
        <rFont val="Arial"/>
        <family val="2"/>
      </rPr>
      <t xml:space="preserve">LATICRETE'S  </t>
    </r>
    <r>
      <rPr>
        <sz val="11"/>
        <rFont val="Arial"/>
        <family val="2"/>
      </rPr>
      <t>adhesive (as per manufacturer’s specification)or equivalent, inclusive of cleaning  of site ,  curing  of surface , wetting  of tiles, cutting  of edges, cutting holes for CP Fittings &amp; Electrical points , fixing true to proper line , level, and slope as  per approved design including making groove . The  joints to  be  cleaned  filled and flushed with white cement using pigment  to  match the shade of tiles as  required as  per instructions and to  the complete satisfaction  of the Project Manager. Bison board panelling shall be paid in separate item. Base rate of Bricks Tiles 150\ Sft.</t>
    </r>
  </si>
  <si>
    <r>
      <t>P/fixing Veneer on exesting plyboard base or as per drawing and project in-charge .  (Basic rate of Decorative plywood  Veneer) -</t>
    </r>
    <r>
      <rPr>
        <b/>
        <sz val="11"/>
        <color theme="1"/>
        <rFont val="Arial"/>
        <family val="2"/>
      </rPr>
      <t xml:space="preserve"> </t>
    </r>
    <r>
      <rPr>
        <sz val="11"/>
        <color theme="1"/>
        <rFont val="Arial"/>
        <family val="2"/>
      </rPr>
      <t>veneer as per approved sample</t>
    </r>
    <r>
      <rPr>
        <b/>
        <sz val="11"/>
        <color theme="1"/>
        <rFont val="Arial"/>
        <family val="2"/>
      </rPr>
      <t xml:space="preserve"> ( The veneer company ,viyo)   (Base rate of Veneer Rs. 125/- per Sq. ft.)(</t>
    </r>
    <r>
      <rPr>
        <sz val="11"/>
        <color theme="1"/>
        <rFont val="Arial"/>
        <family val="2"/>
      </rPr>
      <t>Quantity will be change after measurment,so far taken a close approximate)</t>
    </r>
  </si>
  <si>
    <r>
      <rPr>
        <sz val="11"/>
        <rFont val="Calibri"/>
        <family val="2"/>
      </rPr>
      <t xml:space="preserve">P &amp; f of </t>
    </r>
    <r>
      <rPr>
        <b/>
        <sz val="11"/>
        <rFont val="Calibri"/>
        <family val="2"/>
      </rPr>
      <t xml:space="preserve">MS framing for Screening of fixed glass wall, </t>
    </r>
    <r>
      <rPr>
        <sz val="11"/>
        <rFont val="Calibri"/>
        <family val="2"/>
      </rPr>
      <t>with 50mm X 50mm box section framing (14 swg gauge) with 3 nos of horizontal and 1000mm C/C of vertical frames as shown on details drawing, with base plate fixing with necessary fastener and to be finished in approve black powder coating.</t>
    </r>
  </si>
  <si>
    <t>THE IRISH HOUSE                              RA-4th</t>
  </si>
  <si>
    <t>Revised PO as per amendment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</si>
</sst>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 #,##0.00_ ;_ * \-#,##0.00_ ;_ * &quot;-&quot;??_ ;_ @_ "/>
    <numFmt numFmtId="165" formatCode="dd/mm/yyyy"/>
    <numFmt numFmtId="166" formatCode="#,##0.00;#,##0.00"/>
    <numFmt numFmtId="167" formatCode="_ * #,##0.0_ ;_ * \-#,##0.0_ ;_ * &quot;-&quot;??_ ;_ @_ "/>
    <numFmt numFmtId="168" formatCode="#,##0.00000000"/>
    <numFmt numFmtId="169" formatCode="0.00_ "/>
  </numFmts>
  <fonts count="74">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name val="Calibri"/>
      <family val="2"/>
    </font>
    <font>
      <b/>
      <sz val="11"/>
      <color theme="1"/>
      <name val="Arial"/>
      <family val="2"/>
    </font>
    <font>
      <sz val="8"/>
      <color rgb="FF000000"/>
      <name val="Calibri"/>
      <family val="2"/>
    </font>
    <font>
      <sz val="8"/>
      <name val="Calibri"/>
      <family val="2"/>
    </font>
    <font>
      <sz val="11"/>
      <color theme="1"/>
      <name val="Calibri"/>
      <family val="2"/>
      <scheme val="minor"/>
    </font>
    <font>
      <sz val="10"/>
      <color theme="1"/>
      <name val="Adani Regular"/>
      <charset val="134"/>
    </font>
    <font>
      <b/>
      <sz val="11"/>
      <color theme="1"/>
      <name val="Calibri"/>
      <family val="2"/>
      <scheme val="minor"/>
    </font>
    <font>
      <b/>
      <sz val="10"/>
      <color rgb="FF000000"/>
      <name val="Times New Roman"/>
      <family val="1"/>
    </font>
    <font>
      <sz val="11"/>
      <name val="Cambria"/>
      <family val="1"/>
      <scheme val="major"/>
    </font>
    <font>
      <b/>
      <sz val="9"/>
      <name val="Calibri"/>
      <family val="2"/>
    </font>
    <font>
      <sz val="24"/>
      <name val="Calibri"/>
      <family val="2"/>
      <scheme val="minor"/>
    </font>
    <font>
      <sz val="12"/>
      <name val="Calibri"/>
      <family val="2"/>
      <scheme val="minor"/>
    </font>
    <font>
      <sz val="10"/>
      <name val="Calibri"/>
      <family val="2"/>
      <scheme val="minor"/>
    </font>
    <font>
      <sz val="14"/>
      <name val="Calibri"/>
      <family val="2"/>
      <scheme val="minor"/>
    </font>
    <font>
      <sz val="11"/>
      <name val="Calibri"/>
      <family val="2"/>
      <scheme val="minor"/>
    </font>
    <font>
      <sz val="24"/>
      <color theme="1"/>
      <name val="Arial Black"/>
      <family val="2"/>
    </font>
    <font>
      <b/>
      <sz val="12"/>
      <color theme="1"/>
      <name val="Calibri"/>
      <family val="2"/>
      <scheme val="minor"/>
    </font>
    <font>
      <sz val="10"/>
      <color indexed="8"/>
      <name val="Calibri"/>
      <family val="2"/>
      <scheme val="minor"/>
    </font>
    <font>
      <b/>
      <sz val="14"/>
      <color theme="1"/>
      <name val="Calibri"/>
      <family val="2"/>
      <scheme val="minor"/>
    </font>
    <font>
      <b/>
      <sz val="11"/>
      <name val="Calibri"/>
      <family val="2"/>
      <scheme val="minor"/>
    </font>
    <font>
      <sz val="11"/>
      <color rgb="FFFF0000"/>
      <name val="Calibri"/>
      <family val="2"/>
      <scheme val="minor"/>
    </font>
    <font>
      <b/>
      <u/>
      <sz val="11"/>
      <color theme="1"/>
      <name val="Calibri"/>
      <family val="2"/>
      <scheme val="minor"/>
    </font>
    <font>
      <sz val="12"/>
      <color theme="1"/>
      <name val="Calibri"/>
      <family val="2"/>
      <scheme val="minor"/>
    </font>
    <font>
      <sz val="10"/>
      <name val="Arial"/>
      <family val="2"/>
    </font>
    <font>
      <sz val="10"/>
      <name val="Helv"/>
      <charset val="204"/>
    </font>
    <font>
      <sz val="8"/>
      <color rgb="FFFF0000"/>
      <name val="Calibri"/>
      <family val="2"/>
    </font>
    <font>
      <b/>
      <sz val="8"/>
      <color rgb="FFFF0000"/>
      <name val="Calibri"/>
      <family val="2"/>
    </font>
    <font>
      <sz val="10"/>
      <color rgb="FF000000"/>
      <name val="Times New Roman"/>
      <family val="1"/>
    </font>
    <font>
      <b/>
      <sz val="11"/>
      <color theme="1"/>
      <name val="Calibri"/>
      <family val="2"/>
      <scheme val="minor"/>
    </font>
    <font>
      <b/>
      <sz val="11"/>
      <name val="Calibri"/>
      <family val="2"/>
      <scheme val="minor"/>
    </font>
    <font>
      <sz val="11"/>
      <name val="Calibri"/>
      <family val="2"/>
      <scheme val="minor"/>
    </font>
    <font>
      <sz val="10"/>
      <color rgb="FF000000"/>
      <name val="Times New Roman"/>
      <family val="1"/>
    </font>
    <font>
      <b/>
      <i/>
      <sz val="9"/>
      <color rgb="FF2F2F2F"/>
      <name val="Arial"/>
      <family val="2"/>
    </font>
    <font>
      <b/>
      <sz val="9"/>
      <color rgb="FF2F2F2F"/>
      <name val="Arial"/>
      <family val="2"/>
    </font>
    <font>
      <b/>
      <sz val="9"/>
      <name val="Arial"/>
      <family val="2"/>
    </font>
    <font>
      <sz val="9"/>
      <name val="Times New Roman"/>
      <family val="1"/>
    </font>
    <font>
      <sz val="9"/>
      <color rgb="FF444444"/>
      <name val="Times New Roman"/>
      <family val="1"/>
    </font>
    <font>
      <sz val="9"/>
      <color rgb="FF2F2F2F"/>
      <name val="Times New Roman"/>
      <family val="1"/>
    </font>
    <font>
      <sz val="9"/>
      <color rgb="FF5B5B5B"/>
      <name val="Times New Roman"/>
      <family val="1"/>
    </font>
    <font>
      <sz val="9"/>
      <color rgb="FF7E7E7E"/>
      <name val="Times New Roman"/>
      <family val="1"/>
    </font>
    <font>
      <b/>
      <sz val="9"/>
      <color rgb="FF444444"/>
      <name val="Times New Roman"/>
      <family val="1"/>
    </font>
    <font>
      <sz val="9"/>
      <color rgb="FF000000"/>
      <name val="Times New Roman"/>
      <family val="1"/>
    </font>
    <font>
      <sz val="9"/>
      <name val="Calibri"/>
      <family val="2"/>
    </font>
    <font>
      <b/>
      <sz val="9"/>
      <color rgb="FFFF0000"/>
      <name val="Calibri"/>
      <family val="2"/>
    </font>
    <font>
      <sz val="9"/>
      <color rgb="FFFF0000"/>
      <name val="Calibri"/>
      <family val="2"/>
    </font>
    <font>
      <sz val="8"/>
      <color rgb="FF000000"/>
      <name val="Times New Roman"/>
      <family val="1"/>
    </font>
    <font>
      <sz val="10"/>
      <name val="Calibri"/>
      <family val="2"/>
    </font>
    <font>
      <b/>
      <sz val="10"/>
      <name val="Calibri"/>
      <family val="2"/>
    </font>
    <font>
      <sz val="10"/>
      <color rgb="FF000000"/>
      <name val="Calibri"/>
      <family val="2"/>
    </font>
    <font>
      <sz val="9"/>
      <color rgb="FF000000"/>
      <name val="Calibri"/>
      <family val="2"/>
    </font>
    <font>
      <sz val="8"/>
      <color theme="1" tint="4.9989318521683403E-2"/>
      <name val="Calibri"/>
      <family val="2"/>
    </font>
    <font>
      <b/>
      <sz val="11"/>
      <color rgb="FF000000"/>
      <name val="Times New Roman"/>
      <family val="1"/>
    </font>
    <font>
      <sz val="11"/>
      <name val="Calibri"/>
      <family val="2"/>
    </font>
    <font>
      <b/>
      <sz val="11"/>
      <name val="Calibri"/>
      <family val="2"/>
    </font>
    <font>
      <sz val="11"/>
      <color rgb="FF000000"/>
      <name val="Calibri"/>
      <family val="2"/>
      <scheme val="minor"/>
    </font>
    <font>
      <b/>
      <sz val="11"/>
      <color rgb="FF000000"/>
      <name val="Calibri"/>
      <family val="2"/>
      <scheme val="minor"/>
    </font>
    <font>
      <sz val="11"/>
      <name val="Arial"/>
      <family val="2"/>
    </font>
    <font>
      <b/>
      <sz val="11"/>
      <name val="Arial"/>
      <family val="2"/>
    </font>
    <font>
      <b/>
      <u/>
      <sz val="11"/>
      <name val="Arial"/>
      <family val="2"/>
    </font>
    <font>
      <sz val="11"/>
      <color theme="1"/>
      <name val="Arial"/>
      <family val="2"/>
    </font>
  </fonts>
  <fills count="10">
    <fill>
      <patternFill patternType="none"/>
    </fill>
    <fill>
      <patternFill patternType="gray125"/>
    </fill>
    <fill>
      <patternFill patternType="solid">
        <fgColor theme="0"/>
        <bgColor indexed="64"/>
      </patternFill>
    </fill>
    <fill>
      <patternFill patternType="solid">
        <fgColor rgb="FFD8D8D8"/>
        <bgColor indexed="64"/>
      </patternFill>
    </fill>
    <fill>
      <patternFill patternType="solid">
        <fgColor rgb="FFDBE6F0"/>
        <bgColor indexed="64"/>
      </patternFill>
    </fill>
    <fill>
      <patternFill patternType="solid">
        <fgColor theme="4" tint="0.79995117038483843"/>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rgb="FFFFFF00"/>
        <bgColor indexed="64"/>
      </patternFill>
    </fill>
  </fills>
  <borders count="70">
    <border>
      <left/>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medium">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thin">
        <color rgb="FF000000"/>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style="medium">
        <color auto="1"/>
      </left>
      <right/>
      <top style="thin">
        <color rgb="FF000000"/>
      </top>
      <bottom style="thin">
        <color rgb="FF000000"/>
      </bottom>
      <diagonal/>
    </border>
    <border>
      <left/>
      <right/>
      <top style="thin">
        <color rgb="FF000000"/>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thin">
        <color rgb="FF000000"/>
      </left>
      <right style="medium">
        <color auto="1"/>
      </right>
      <top style="thin">
        <color rgb="FF000000"/>
      </top>
      <bottom/>
      <diagonal/>
    </border>
    <border>
      <left style="thin">
        <color rgb="FF000000"/>
      </left>
      <right style="medium">
        <color auto="1"/>
      </right>
      <top style="medium">
        <color auto="1"/>
      </top>
      <bottom style="medium">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top/>
      <bottom/>
      <diagonal/>
    </border>
    <border>
      <left/>
      <right style="medium">
        <color indexed="64"/>
      </right>
      <top/>
      <bottom/>
      <diagonal/>
    </border>
    <border>
      <left style="thin">
        <color auto="1"/>
      </left>
      <right style="medium">
        <color auto="1"/>
      </right>
      <top/>
      <bottom/>
      <diagonal/>
    </border>
    <border>
      <left style="thin">
        <color auto="1"/>
      </left>
      <right/>
      <top style="thin">
        <color auto="1"/>
      </top>
      <bottom/>
      <diagonal/>
    </border>
  </borders>
  <cellStyleXfs count="9">
    <xf numFmtId="0" fontId="0" fillId="0" borderId="0"/>
    <xf numFmtId="164" fontId="41" fillId="0" borderId="0" applyFont="0" applyFill="0" applyBorder="0" applyAlignment="0" applyProtection="0"/>
    <xf numFmtId="0" fontId="37" fillId="0" borderId="0"/>
    <xf numFmtId="0" fontId="36" fillId="0" borderId="0"/>
    <xf numFmtId="0" fontId="18" fillId="0" borderId="0"/>
    <xf numFmtId="0" fontId="38" fillId="0" borderId="0"/>
    <xf numFmtId="0" fontId="18" fillId="0" borderId="0"/>
    <xf numFmtId="0" fontId="8" fillId="0" borderId="0"/>
    <xf numFmtId="0" fontId="70" fillId="0" borderId="0"/>
  </cellStyleXfs>
  <cellXfs count="479">
    <xf numFmtId="0" fontId="0" fillId="0" borderId="0" xfId="0" applyFill="1" applyBorder="1" applyAlignment="1">
      <alignment horizontal="left" vertical="top"/>
    </xf>
    <xf numFmtId="0" fontId="0" fillId="2" borderId="0" xfId="0" applyFill="1" applyBorder="1" applyAlignment="1">
      <alignment horizontal="center" vertical="center"/>
    </xf>
    <xf numFmtId="43" fontId="15" fillId="2" borderId="2" xfId="0" applyNumberFormat="1" applyFont="1" applyFill="1" applyBorder="1" applyAlignment="1">
      <alignment horizontal="center" vertical="center" wrapText="1"/>
    </xf>
    <xf numFmtId="43" fontId="15" fillId="2" borderId="2" xfId="1" applyNumberFormat="1" applyFont="1" applyFill="1" applyBorder="1" applyAlignment="1">
      <alignment horizontal="center" vertical="center" wrapText="1"/>
    </xf>
    <xf numFmtId="43" fontId="15" fillId="2" borderId="2" xfId="1" applyNumberFormat="1" applyFont="1" applyFill="1" applyBorder="1" applyAlignment="1">
      <alignment horizontal="center" vertical="center"/>
    </xf>
    <xf numFmtId="0" fontId="0" fillId="6" borderId="2" xfId="0" applyFill="1" applyBorder="1" applyAlignment="1">
      <alignment horizontal="left" vertical="top"/>
    </xf>
    <xf numFmtId="0" fontId="0" fillId="0" borderId="2" xfId="0" applyFill="1" applyBorder="1" applyAlignment="1">
      <alignment horizontal="left" vertical="top"/>
    </xf>
    <xf numFmtId="0" fontId="0" fillId="5" borderId="2" xfId="0" applyFill="1" applyBorder="1" applyAlignment="1">
      <alignment horizontal="left" vertical="top"/>
    </xf>
    <xf numFmtId="0" fontId="18" fillId="0" borderId="6" xfId="0" applyFont="1" applyFill="1" applyBorder="1" applyAlignment="1"/>
    <xf numFmtId="0" fontId="18" fillId="0" borderId="2" xfId="0" applyFont="1" applyFill="1" applyBorder="1" applyAlignment="1">
      <alignment horizontal="center" vertical="center"/>
    </xf>
    <xf numFmtId="2" fontId="18" fillId="0" borderId="2" xfId="0" applyNumberFormat="1" applyFont="1" applyFill="1" applyBorder="1" applyAlignment="1">
      <alignment horizontal="center" vertical="center"/>
    </xf>
    <xf numFmtId="0" fontId="20" fillId="0" borderId="6" xfId="0" applyFont="1" applyFill="1" applyBorder="1" applyAlignment="1"/>
    <xf numFmtId="0" fontId="20" fillId="0" borderId="2" xfId="0" applyFont="1" applyFill="1" applyBorder="1" applyAlignment="1"/>
    <xf numFmtId="0" fontId="20" fillId="0" borderId="2" xfId="0" applyFont="1" applyFill="1" applyBorder="1" applyAlignment="1">
      <alignment horizontal="center" vertical="center"/>
    </xf>
    <xf numFmtId="0" fontId="21" fillId="0" borderId="2" xfId="0" applyFont="1" applyFill="1" applyBorder="1" applyAlignment="1">
      <alignment horizontal="center" vertical="center"/>
    </xf>
    <xf numFmtId="2" fontId="21" fillId="0" borderId="2" xfId="0" applyNumberFormat="1" applyFont="1" applyFill="1" applyBorder="1" applyAlignment="1">
      <alignment horizontal="center" vertical="center"/>
    </xf>
    <xf numFmtId="0" fontId="20" fillId="0" borderId="9" xfId="0" applyFont="1" applyFill="1" applyBorder="1" applyAlignment="1"/>
    <xf numFmtId="0" fontId="20" fillId="0" borderId="10" xfId="0" applyFont="1" applyFill="1" applyBorder="1" applyAlignment="1"/>
    <xf numFmtId="0" fontId="0" fillId="0" borderId="10" xfId="0" applyFill="1" applyBorder="1" applyAlignment="1">
      <alignment horizontal="left" vertical="top"/>
    </xf>
    <xf numFmtId="0" fontId="18" fillId="0" borderId="2" xfId="0" applyFont="1" applyFill="1" applyBorder="1" applyAlignment="1"/>
    <xf numFmtId="0" fontId="0" fillId="0" borderId="5" xfId="0" applyFill="1" applyBorder="1" applyAlignment="1">
      <alignment horizontal="left" vertical="top" wrapText="1"/>
    </xf>
    <xf numFmtId="0" fontId="17" fillId="0" borderId="2" xfId="0" applyFont="1" applyFill="1" applyBorder="1" applyAlignment="1">
      <alignment horizontal="center" vertical="center" wrapText="1"/>
    </xf>
    <xf numFmtId="1" fontId="16" fillId="2" borderId="2" xfId="0" applyNumberFormat="1" applyFont="1" applyFill="1" applyBorder="1" applyAlignment="1">
      <alignment horizontal="center" vertical="center" shrinkToFit="1"/>
    </xf>
    <xf numFmtId="0" fontId="0" fillId="4" borderId="2" xfId="0" applyFill="1" applyBorder="1" applyAlignment="1">
      <alignment horizontal="left" wrapText="1"/>
    </xf>
    <xf numFmtId="0" fontId="0" fillId="4" borderId="2" xfId="0" applyFill="1" applyBorder="1" applyAlignment="1">
      <alignment horizontal="center" vertical="center" wrapText="1"/>
    </xf>
    <xf numFmtId="2" fontId="16" fillId="0" borderId="2" xfId="0" applyNumberFormat="1" applyFont="1" applyFill="1" applyBorder="1" applyAlignment="1">
      <alignment horizontal="center" vertical="center" shrinkToFit="1"/>
    </xf>
    <xf numFmtId="3" fontId="16" fillId="2" borderId="2" xfId="0" applyNumberFormat="1" applyFont="1" applyFill="1" applyBorder="1" applyAlignment="1">
      <alignment horizontal="center" vertical="center" shrinkToFit="1"/>
    </xf>
    <xf numFmtId="0" fontId="0" fillId="0" borderId="2" xfId="0" applyFill="1" applyBorder="1" applyAlignment="1">
      <alignment horizontal="left" wrapText="1"/>
    </xf>
    <xf numFmtId="0" fontId="0" fillId="2" borderId="2" xfId="0" applyFill="1" applyBorder="1" applyAlignment="1">
      <alignment horizontal="center" vertical="center" wrapText="1"/>
    </xf>
    <xf numFmtId="43" fontId="15" fillId="2" borderId="12" xfId="1" applyNumberFormat="1" applyFont="1" applyFill="1" applyBorder="1" applyAlignment="1">
      <alignment horizontal="center" vertical="center"/>
    </xf>
    <xf numFmtId="0" fontId="0" fillId="6" borderId="12" xfId="0" applyFill="1" applyBorder="1" applyAlignment="1">
      <alignment horizontal="left" vertical="top"/>
    </xf>
    <xf numFmtId="0" fontId="0" fillId="0" borderId="12" xfId="0" applyFill="1" applyBorder="1" applyAlignment="1">
      <alignment horizontal="left" vertical="top"/>
    </xf>
    <xf numFmtId="0" fontId="0" fillId="0" borderId="14" xfId="0" applyFill="1" applyBorder="1" applyAlignment="1">
      <alignment horizontal="left" vertical="top"/>
    </xf>
    <xf numFmtId="9" fontId="0" fillId="0" borderId="12" xfId="0" applyNumberFormat="1" applyFill="1" applyBorder="1" applyAlignment="1">
      <alignment horizontal="left" vertical="top"/>
    </xf>
    <xf numFmtId="0" fontId="17" fillId="0" borderId="2" xfId="0" applyFont="1" applyFill="1" applyBorder="1" applyAlignment="1">
      <alignment horizontal="center" vertical="top" wrapText="1"/>
    </xf>
    <xf numFmtId="2" fontId="16" fillId="0" borderId="2" xfId="0" applyNumberFormat="1" applyFont="1" applyFill="1" applyBorder="1" applyAlignment="1">
      <alignment horizontal="center" vertical="top" shrinkToFit="1"/>
    </xf>
    <xf numFmtId="0" fontId="17"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0" borderId="2" xfId="0" applyBorder="1"/>
    <xf numFmtId="0" fontId="0" fillId="0" borderId="2" xfId="0" applyBorder="1" applyAlignment="1">
      <alignment horizontal="center" vertical="center"/>
    </xf>
    <xf numFmtId="2" fontId="0" fillId="0" borderId="2" xfId="0" applyNumberFormat="1" applyBorder="1" applyAlignment="1">
      <alignment horizontal="center" vertical="center"/>
    </xf>
    <xf numFmtId="0" fontId="14" fillId="2" borderId="3" xfId="0" applyFont="1" applyFill="1" applyBorder="1" applyAlignment="1">
      <alignment horizontal="center" vertical="top" wrapText="1"/>
    </xf>
    <xf numFmtId="0" fontId="14" fillId="2" borderId="4" xfId="0" applyFont="1" applyFill="1" applyBorder="1" applyAlignment="1">
      <alignment horizontal="center" vertical="top" wrapText="1"/>
    </xf>
    <xf numFmtId="0" fontId="14" fillId="2" borderId="4" xfId="0" applyFont="1" applyFill="1" applyBorder="1" applyAlignment="1">
      <alignment horizontal="left" vertical="top" wrapText="1" indent="1"/>
    </xf>
    <xf numFmtId="0" fontId="14" fillId="2" borderId="1" xfId="0" applyFont="1" applyFill="1" applyBorder="1" applyAlignment="1">
      <alignment horizontal="left" vertical="top" wrapText="1" indent="1"/>
    </xf>
    <xf numFmtId="0" fontId="0" fillId="2" borderId="3" xfId="0" applyFill="1" applyBorder="1" applyAlignment="1">
      <alignment horizontal="left" wrapText="1"/>
    </xf>
    <xf numFmtId="0" fontId="14" fillId="2" borderId="4" xfId="0" applyFont="1" applyFill="1" applyBorder="1" applyAlignment="1">
      <alignment horizontal="left" vertical="top" wrapText="1"/>
    </xf>
    <xf numFmtId="0" fontId="0" fillId="2" borderId="4" xfId="0" applyFill="1" applyBorder="1" applyAlignment="1">
      <alignment horizontal="left" wrapText="1"/>
    </xf>
    <xf numFmtId="1" fontId="16" fillId="2" borderId="3" xfId="0" applyNumberFormat="1" applyFont="1" applyFill="1" applyBorder="1" applyAlignment="1">
      <alignment horizontal="center" vertical="center" shrinkToFit="1"/>
    </xf>
    <xf numFmtId="0" fontId="17" fillId="2" borderId="4" xfId="0" applyFont="1" applyFill="1" applyBorder="1" applyAlignment="1">
      <alignment horizontal="left" vertical="top" wrapText="1"/>
    </xf>
    <xf numFmtId="0" fontId="17" fillId="2" borderId="4" xfId="0" applyFont="1" applyFill="1" applyBorder="1" applyAlignment="1">
      <alignment horizontal="center" vertical="center" wrapText="1"/>
    </xf>
    <xf numFmtId="0" fontId="0" fillId="2" borderId="4" xfId="0" applyFill="1" applyBorder="1" applyAlignment="1">
      <alignment horizontal="left" vertical="top" wrapText="1"/>
    </xf>
    <xf numFmtId="2" fontId="16" fillId="2" borderId="4" xfId="0" applyNumberFormat="1" applyFont="1" applyFill="1" applyBorder="1" applyAlignment="1">
      <alignment horizontal="center" vertical="center" shrinkToFit="1"/>
    </xf>
    <xf numFmtId="1" fontId="16" fillId="2" borderId="3" xfId="0" applyNumberFormat="1" applyFont="1" applyFill="1" applyBorder="1" applyAlignment="1">
      <alignment horizontal="center" vertical="top" shrinkToFit="1"/>
    </xf>
    <xf numFmtId="0" fontId="17" fillId="2" borderId="4" xfId="0" applyFont="1" applyFill="1" applyBorder="1" applyAlignment="1">
      <alignment horizontal="center" vertical="top" wrapText="1"/>
    </xf>
    <xf numFmtId="2" fontId="16" fillId="2" borderId="4" xfId="0" applyNumberFormat="1" applyFont="1" applyFill="1" applyBorder="1" applyAlignment="1">
      <alignment horizontal="center" vertical="top" shrinkToFit="1"/>
    </xf>
    <xf numFmtId="2" fontId="16" fillId="2" borderId="4" xfId="0" applyNumberFormat="1" applyFont="1" applyFill="1" applyBorder="1" applyAlignment="1">
      <alignment horizontal="right" vertical="center" shrinkToFit="1"/>
    </xf>
    <xf numFmtId="0" fontId="14" fillId="7" borderId="27" xfId="0" applyFont="1" applyFill="1" applyBorder="1" applyAlignment="1">
      <alignment vertical="top" wrapText="1"/>
    </xf>
    <xf numFmtId="0" fontId="14" fillId="2" borderId="28" xfId="0" applyFont="1" applyFill="1" applyBorder="1" applyAlignment="1">
      <alignment vertical="top" wrapText="1"/>
    </xf>
    <xf numFmtId="0" fontId="0" fillId="2" borderId="29" xfId="0" applyFill="1" applyBorder="1" applyAlignment="1">
      <alignment horizontal="left" wrapText="1"/>
    </xf>
    <xf numFmtId="0" fontId="0" fillId="2" borderId="29" xfId="0" applyFill="1" applyBorder="1" applyAlignment="1">
      <alignment horizontal="left" vertical="top" wrapText="1"/>
    </xf>
    <xf numFmtId="0" fontId="0" fillId="2" borderId="29" xfId="0" applyFill="1" applyBorder="1" applyAlignment="1">
      <alignment horizontal="left" vertical="center" wrapText="1"/>
    </xf>
    <xf numFmtId="3" fontId="16" fillId="2" borderId="29" xfId="0" applyNumberFormat="1" applyFont="1" applyFill="1" applyBorder="1" applyAlignment="1">
      <alignment horizontal="left" vertical="center" indent="4" shrinkToFit="1"/>
    </xf>
    <xf numFmtId="0" fontId="17" fillId="2" borderId="29" xfId="0" applyFont="1" applyFill="1" applyBorder="1" applyAlignment="1">
      <alignment horizontal="right" vertical="center" wrapText="1"/>
    </xf>
    <xf numFmtId="3" fontId="16" fillId="2" borderId="29" xfId="0" applyNumberFormat="1" applyFont="1" applyFill="1" applyBorder="1" applyAlignment="1">
      <alignment horizontal="right" vertical="center" shrinkToFit="1"/>
    </xf>
    <xf numFmtId="0" fontId="17" fillId="2" borderId="29" xfId="0" applyFont="1" applyFill="1" applyBorder="1" applyAlignment="1">
      <alignment horizontal="right" vertical="top" wrapText="1"/>
    </xf>
    <xf numFmtId="3" fontId="16" fillId="2" borderId="29" xfId="0" applyNumberFormat="1" applyFont="1" applyFill="1" applyBorder="1" applyAlignment="1">
      <alignment horizontal="right" vertical="top" shrinkToFit="1"/>
    </xf>
    <xf numFmtId="0" fontId="14" fillId="2" borderId="29" xfId="0" applyFont="1" applyFill="1" applyBorder="1" applyAlignment="1">
      <alignment horizontal="right" vertical="top" wrapText="1"/>
    </xf>
    <xf numFmtId="0" fontId="0" fillId="2" borderId="15" xfId="0" applyFill="1" applyBorder="1" applyAlignment="1">
      <alignment horizontal="left" wrapText="1"/>
    </xf>
    <xf numFmtId="0" fontId="0" fillId="2" borderId="11" xfId="0" applyFill="1" applyBorder="1" applyAlignment="1">
      <alignment horizontal="left" wrapText="1"/>
    </xf>
    <xf numFmtId="0" fontId="21" fillId="8" borderId="30" xfId="0" applyFont="1" applyFill="1" applyBorder="1" applyAlignment="1">
      <alignment horizontal="left" wrapText="1"/>
    </xf>
    <xf numFmtId="0" fontId="23" fillId="8" borderId="31" xfId="0" applyFont="1" applyFill="1" applyBorder="1" applyAlignment="1">
      <alignment horizontal="left" vertical="top" wrapText="1"/>
    </xf>
    <xf numFmtId="0" fontId="21" fillId="8" borderId="31" xfId="0" applyFont="1" applyFill="1" applyBorder="1" applyAlignment="1">
      <alignment horizontal="left" wrapText="1"/>
    </xf>
    <xf numFmtId="0" fontId="14" fillId="8" borderId="33" xfId="0" applyFont="1" applyFill="1" applyBorder="1" applyAlignment="1">
      <alignment horizontal="right" vertical="top" wrapText="1"/>
    </xf>
    <xf numFmtId="0" fontId="24" fillId="0" borderId="0" xfId="6" applyFont="1" applyAlignment="1">
      <alignment vertical="center"/>
    </xf>
    <xf numFmtId="0" fontId="25" fillId="0" borderId="0" xfId="6" applyFont="1" applyAlignment="1">
      <alignment vertical="center"/>
    </xf>
    <xf numFmtId="0" fontId="26" fillId="0" borderId="0" xfId="6" applyFont="1" applyAlignment="1">
      <alignment vertical="center"/>
    </xf>
    <xf numFmtId="0" fontId="27" fillId="0" borderId="0" xfId="6" applyFont="1" applyAlignment="1">
      <alignment vertical="center"/>
    </xf>
    <xf numFmtId="0" fontId="28" fillId="0" borderId="0" xfId="6" applyFont="1" applyAlignment="1">
      <alignment vertical="center"/>
    </xf>
    <xf numFmtId="0" fontId="28" fillId="0" borderId="0" xfId="5" applyFont="1" applyAlignment="1">
      <alignment horizontal="center" vertical="center" wrapText="1"/>
    </xf>
    <xf numFmtId="0" fontId="18" fillId="0" borderId="0" xfId="0" applyFont="1" applyFill="1" applyAlignment="1"/>
    <xf numFmtId="0" fontId="20" fillId="0" borderId="0" xfId="0" applyFont="1" applyFill="1" applyAlignment="1"/>
    <xf numFmtId="164" fontId="18" fillId="0" borderId="0" xfId="1" applyFont="1"/>
    <xf numFmtId="0" fontId="33" fillId="0" borderId="35" xfId="0" applyFont="1" applyFill="1" applyBorder="1" applyAlignment="1">
      <alignment horizontal="center" vertical="top" wrapText="1"/>
    </xf>
    <xf numFmtId="0" fontId="33" fillId="0" borderId="38" xfId="0" applyFont="1" applyFill="1" applyBorder="1" applyAlignment="1">
      <alignment horizontal="center" vertical="top" wrapText="1"/>
    </xf>
    <xf numFmtId="0" fontId="28" fillId="0" borderId="39" xfId="0" applyFont="1" applyFill="1" applyBorder="1" applyAlignment="1">
      <alignment horizontal="left" vertical="center" wrapText="1"/>
    </xf>
    <xf numFmtId="0" fontId="33" fillId="0" borderId="44" xfId="0" applyFont="1" applyFill="1" applyBorder="1" applyAlignment="1">
      <alignment horizontal="center" vertical="top" wrapText="1"/>
    </xf>
    <xf numFmtId="0" fontId="33" fillId="0" borderId="45" xfId="0" applyFont="1" applyFill="1" applyBorder="1" applyAlignment="1">
      <alignment horizontal="center" vertical="top" wrapText="1"/>
    </xf>
    <xf numFmtId="0" fontId="33" fillId="0" borderId="16" xfId="0" applyFont="1" applyFill="1" applyBorder="1" applyAlignment="1">
      <alignment horizontal="center" vertical="center" wrapText="1"/>
    </xf>
    <xf numFmtId="0" fontId="33" fillId="0" borderId="50" xfId="0" applyFont="1" applyFill="1" applyBorder="1" applyAlignment="1">
      <alignment horizontal="center" vertical="center" wrapText="1"/>
    </xf>
    <xf numFmtId="164" fontId="33" fillId="0" borderId="17" xfId="1" applyFont="1" applyBorder="1" applyAlignment="1">
      <alignment horizontal="center" vertical="center" wrapText="1"/>
    </xf>
    <xf numFmtId="0" fontId="18" fillId="0" borderId="35" xfId="0" applyFont="1" applyFill="1" applyBorder="1" applyAlignment="1"/>
    <xf numFmtId="0" fontId="18" fillId="0" borderId="36" xfId="0" applyFont="1" applyFill="1" applyBorder="1" applyAlignment="1"/>
    <xf numFmtId="164" fontId="18" fillId="0" borderId="37" xfId="1" applyFont="1" applyBorder="1"/>
    <xf numFmtId="0" fontId="18" fillId="0" borderId="51" xfId="0" applyFont="1" applyFill="1" applyBorder="1" applyAlignment="1">
      <alignment horizontal="center" vertical="center"/>
    </xf>
    <xf numFmtId="0" fontId="18" fillId="0" borderId="39" xfId="0" applyFont="1" applyFill="1" applyBorder="1" applyAlignment="1">
      <alignment horizontal="center" vertical="center"/>
    </xf>
    <xf numFmtId="2" fontId="18" fillId="0" borderId="39" xfId="0" applyNumberFormat="1" applyFont="1" applyFill="1" applyBorder="1" applyAlignment="1">
      <alignment horizontal="center" vertical="center"/>
    </xf>
    <xf numFmtId="164" fontId="18" fillId="0" borderId="39" xfId="1" applyFont="1" applyBorder="1" applyAlignment="1">
      <alignment horizontal="center" vertical="center"/>
    </xf>
    <xf numFmtId="164" fontId="18" fillId="0" borderId="53" xfId="1" applyFont="1" applyBorder="1" applyAlignment="1">
      <alignment horizontal="center" vertical="center"/>
    </xf>
    <xf numFmtId="0" fontId="18" fillId="0" borderId="52" xfId="0" applyFont="1" applyFill="1" applyBorder="1" applyAlignment="1">
      <alignment wrapText="1"/>
    </xf>
    <xf numFmtId="0" fontId="18" fillId="0" borderId="52" xfId="0" applyFont="1" applyFill="1" applyBorder="1" applyAlignment="1"/>
    <xf numFmtId="164" fontId="18" fillId="0" borderId="54" xfId="1" applyFont="1" applyBorder="1"/>
    <xf numFmtId="0" fontId="18" fillId="0" borderId="38" xfId="0" applyFont="1" applyFill="1" applyBorder="1" applyAlignment="1">
      <alignment horizontal="center" vertical="center"/>
    </xf>
    <xf numFmtId="0" fontId="18" fillId="0" borderId="39" xfId="0" applyFont="1" applyFill="1" applyBorder="1" applyAlignment="1">
      <alignment horizontal="justify" vertical="center" wrapText="1"/>
    </xf>
    <xf numFmtId="0" fontId="18" fillId="0" borderId="39" xfId="0" applyFont="1" applyFill="1" applyBorder="1" applyAlignment="1">
      <alignment horizontal="left" vertical="center" wrapText="1"/>
    </xf>
    <xf numFmtId="0" fontId="18" fillId="0" borderId="39" xfId="0" applyFont="1" applyFill="1" applyBorder="1" applyAlignment="1">
      <alignment horizontal="left"/>
    </xf>
    <xf numFmtId="0" fontId="18" fillId="0" borderId="39" xfId="0" applyFont="1" applyFill="1" applyBorder="1" applyAlignment="1">
      <alignment horizontal="center"/>
    </xf>
    <xf numFmtId="164" fontId="18" fillId="0" borderId="39" xfId="1" applyFont="1" applyBorder="1" applyAlignment="1">
      <alignment horizontal="center"/>
    </xf>
    <xf numFmtId="164" fontId="18" fillId="0" borderId="53" xfId="1" applyFont="1" applyBorder="1" applyAlignment="1">
      <alignment horizontal="center"/>
    </xf>
    <xf numFmtId="0" fontId="18" fillId="0" borderId="38" xfId="0" applyFont="1" applyFill="1" applyBorder="1" applyAlignment="1"/>
    <xf numFmtId="0" fontId="18" fillId="0" borderId="39" xfId="0" applyFont="1" applyFill="1" applyBorder="1" applyAlignment="1"/>
    <xf numFmtId="164" fontId="18" fillId="0" borderId="53" xfId="1" applyFont="1" applyBorder="1"/>
    <xf numFmtId="0" fontId="34" fillId="0" borderId="39" xfId="0" applyFont="1" applyFill="1" applyBorder="1" applyAlignment="1"/>
    <xf numFmtId="0" fontId="20" fillId="0" borderId="38" xfId="0" applyFont="1" applyFill="1" applyBorder="1" applyAlignment="1"/>
    <xf numFmtId="0" fontId="20" fillId="0" borderId="39" xfId="0" applyFont="1" applyFill="1" applyBorder="1" applyAlignment="1"/>
    <xf numFmtId="0" fontId="20" fillId="0" borderId="39" xfId="0" applyFont="1" applyFill="1" applyBorder="1" applyAlignment="1">
      <alignment horizontal="right"/>
    </xf>
    <xf numFmtId="164" fontId="20" fillId="0" borderId="53" xfId="1" applyFont="1" applyBorder="1"/>
    <xf numFmtId="164" fontId="20" fillId="0" borderId="0" xfId="0" applyNumberFormat="1" applyFont="1" applyFill="1" applyAlignment="1"/>
    <xf numFmtId="0" fontId="18" fillId="0" borderId="55" xfId="0" applyFont="1" applyFill="1" applyBorder="1" applyAlignment="1"/>
    <xf numFmtId="0" fontId="18" fillId="0" borderId="42" xfId="0" applyFont="1" applyFill="1" applyBorder="1" applyAlignment="1"/>
    <xf numFmtId="0" fontId="18" fillId="0" borderId="42" xfId="0" applyFont="1" applyFill="1" applyBorder="1" applyAlignment="1">
      <alignment horizontal="right"/>
    </xf>
    <xf numFmtId="164" fontId="18" fillId="0" borderId="43" xfId="1" applyFont="1" applyBorder="1"/>
    <xf numFmtId="0" fontId="35" fillId="0" borderId="0" xfId="0" applyFont="1" applyFill="1" applyAlignment="1"/>
    <xf numFmtId="0" fontId="34" fillId="0" borderId="0" xfId="0" applyFont="1" applyFill="1" applyAlignment="1"/>
    <xf numFmtId="2" fontId="0" fillId="2" borderId="4" xfId="0" applyNumberFormat="1" applyFill="1" applyBorder="1" applyAlignment="1">
      <alignment horizontal="left" wrapText="1"/>
    </xf>
    <xf numFmtId="2" fontId="17" fillId="2" borderId="4" xfId="0" applyNumberFormat="1" applyFont="1" applyFill="1" applyBorder="1" applyAlignment="1">
      <alignment horizontal="right" vertical="top" wrapText="1"/>
    </xf>
    <xf numFmtId="2" fontId="16" fillId="2" borderId="4" xfId="0" applyNumberFormat="1" applyFont="1" applyFill="1" applyBorder="1" applyAlignment="1">
      <alignment horizontal="right" vertical="top" shrinkToFit="1"/>
    </xf>
    <xf numFmtId="2" fontId="17" fillId="2" borderId="4" xfId="1" applyNumberFormat="1" applyFont="1" applyFill="1" applyBorder="1" applyAlignment="1">
      <alignment horizontal="right" vertical="center" wrapText="1"/>
    </xf>
    <xf numFmtId="0" fontId="16" fillId="2" borderId="4" xfId="0" applyNumberFormat="1" applyFont="1" applyFill="1" applyBorder="1" applyAlignment="1">
      <alignment horizontal="right" vertical="center" shrinkToFit="1"/>
    </xf>
    <xf numFmtId="0" fontId="33" fillId="6" borderId="6" xfId="0" applyFont="1" applyFill="1" applyBorder="1" applyAlignment="1">
      <alignment horizontal="center" vertical="center"/>
    </xf>
    <xf numFmtId="1" fontId="28" fillId="0" borderId="2" xfId="0" applyNumberFormat="1" applyFont="1" applyBorder="1" applyAlignment="1">
      <alignment horizontal="center" vertical="center"/>
    </xf>
    <xf numFmtId="0" fontId="28" fillId="0" borderId="6" xfId="0" applyFont="1" applyBorder="1" applyAlignment="1">
      <alignment horizontal="center" vertical="center"/>
    </xf>
    <xf numFmtId="0" fontId="44" fillId="0" borderId="2" xfId="0" applyFont="1" applyBorder="1" applyAlignment="1">
      <alignment vertical="center" wrapText="1"/>
    </xf>
    <xf numFmtId="1" fontId="44" fillId="0" borderId="2" xfId="0" applyNumberFormat="1" applyFont="1" applyBorder="1" applyAlignment="1">
      <alignment horizontal="center" vertical="center"/>
    </xf>
    <xf numFmtId="0" fontId="43" fillId="6" borderId="2" xfId="0" applyFont="1" applyFill="1" applyBorder="1" applyAlignment="1">
      <alignment vertical="center" wrapText="1"/>
    </xf>
    <xf numFmtId="0" fontId="43" fillId="6" borderId="6" xfId="0" applyFont="1" applyFill="1" applyBorder="1" applyAlignment="1">
      <alignment horizontal="center" vertical="center"/>
    </xf>
    <xf numFmtId="0" fontId="44" fillId="0" borderId="6" xfId="0" applyFont="1" applyBorder="1" applyAlignment="1">
      <alignment horizontal="center" vertical="center"/>
    </xf>
    <xf numFmtId="0" fontId="13" fillId="0" borderId="2" xfId="0" applyFont="1" applyFill="1" applyBorder="1" applyAlignment="1">
      <alignment horizontal="center" vertical="center"/>
    </xf>
    <xf numFmtId="0" fontId="42" fillId="0" borderId="2" xfId="0" applyFont="1" applyFill="1" applyBorder="1" applyAlignment="1">
      <alignment horizontal="center" vertical="center"/>
    </xf>
    <xf numFmtId="0" fontId="13" fillId="0" borderId="2" xfId="0" applyFont="1" applyFill="1" applyBorder="1" applyAlignment="1"/>
    <xf numFmtId="0" fontId="13" fillId="0" borderId="6" xfId="0" applyFont="1" applyFill="1" applyBorder="1" applyAlignment="1"/>
    <xf numFmtId="0" fontId="42" fillId="0" borderId="2" xfId="0" applyFont="1" applyFill="1" applyBorder="1" applyAlignment="1"/>
    <xf numFmtId="0" fontId="0" fillId="0" borderId="2" xfId="0" applyFill="1" applyBorder="1" applyAlignment="1">
      <alignment horizontal="left" vertical="top" wrapText="1"/>
    </xf>
    <xf numFmtId="164" fontId="18" fillId="0" borderId="2" xfId="1" applyFont="1" applyBorder="1"/>
    <xf numFmtId="164" fontId="20" fillId="0" borderId="2" xfId="1" applyFont="1" applyBorder="1"/>
    <xf numFmtId="0" fontId="18" fillId="0" borderId="7" xfId="0" applyFont="1" applyFill="1" applyBorder="1" applyAlignment="1"/>
    <xf numFmtId="0" fontId="18" fillId="0" borderId="8" xfId="0" applyFont="1" applyFill="1" applyBorder="1" applyAlignment="1"/>
    <xf numFmtId="0" fontId="18" fillId="0" borderId="8" xfId="0" applyFont="1" applyFill="1" applyBorder="1" applyAlignment="1">
      <alignment horizontal="right"/>
    </xf>
    <xf numFmtId="164" fontId="18" fillId="0" borderId="13" xfId="1" applyFont="1" applyBorder="1"/>
    <xf numFmtId="164" fontId="20" fillId="0" borderId="12" xfId="1" applyFont="1" applyBorder="1"/>
    <xf numFmtId="164" fontId="18" fillId="0" borderId="12" xfId="1" applyFont="1" applyBorder="1"/>
    <xf numFmtId="164" fontId="20" fillId="0" borderId="10" xfId="1" applyFont="1" applyBorder="1"/>
    <xf numFmtId="164" fontId="20" fillId="0" borderId="14" xfId="1" applyFont="1" applyBorder="1"/>
    <xf numFmtId="0" fontId="20" fillId="0" borderId="2" xfId="0" applyFont="1" applyFill="1" applyBorder="1" applyAlignment="1">
      <alignment horizontal="center"/>
    </xf>
    <xf numFmtId="0" fontId="18" fillId="0" borderId="2" xfId="0" applyFont="1" applyFill="1" applyBorder="1" applyAlignment="1">
      <alignment horizontal="center"/>
    </xf>
    <xf numFmtId="0" fontId="20" fillId="0" borderId="10" xfId="0" applyFont="1" applyFill="1" applyBorder="1" applyAlignment="1">
      <alignment horizontal="center"/>
    </xf>
    <xf numFmtId="0" fontId="33" fillId="0" borderId="36" xfId="0" applyFont="1" applyBorder="1" applyAlignment="1">
      <alignment horizontal="justify" vertical="top" wrapText="1"/>
    </xf>
    <xf numFmtId="2" fontId="21" fillId="8" borderId="31" xfId="0" applyNumberFormat="1" applyFont="1" applyFill="1" applyBorder="1" applyAlignment="1">
      <alignment horizontal="center" vertical="center" wrapText="1"/>
    </xf>
    <xf numFmtId="0" fontId="0" fillId="0" borderId="12" xfId="0" applyBorder="1"/>
    <xf numFmtId="1" fontId="16" fillId="0" borderId="6" xfId="0" applyNumberFormat="1" applyFont="1" applyFill="1" applyBorder="1" applyAlignment="1">
      <alignment horizontal="center" vertical="center" shrinkToFit="1"/>
    </xf>
    <xf numFmtId="0" fontId="12" fillId="0" borderId="0" xfId="0" applyFont="1" applyFill="1" applyAlignment="1"/>
    <xf numFmtId="0" fontId="11" fillId="0" borderId="2" xfId="0" applyFont="1" applyFill="1" applyBorder="1" applyAlignment="1">
      <alignment horizontal="center" vertical="center"/>
    </xf>
    <xf numFmtId="2" fontId="18" fillId="2" borderId="2" xfId="0" applyNumberFormat="1" applyFont="1" applyFill="1" applyBorder="1" applyAlignment="1">
      <alignment horizontal="center" vertical="center"/>
    </xf>
    <xf numFmtId="0" fontId="48" fillId="0" borderId="2" xfId="0" applyFont="1" applyFill="1" applyBorder="1" applyAlignment="1">
      <alignment horizontal="left" vertical="top" wrapText="1"/>
    </xf>
    <xf numFmtId="0" fontId="47" fillId="0" borderId="2" xfId="0" applyFont="1" applyFill="1" applyBorder="1" applyAlignment="1">
      <alignment horizontal="left" vertical="top" wrapText="1"/>
    </xf>
    <xf numFmtId="0" fontId="41" fillId="0" borderId="2" xfId="0" applyFont="1" applyFill="1" applyBorder="1" applyAlignment="1">
      <alignment horizontal="left" vertical="top"/>
    </xf>
    <xf numFmtId="0" fontId="49" fillId="0" borderId="2" xfId="0" applyFont="1" applyFill="1" applyBorder="1" applyAlignment="1">
      <alignment horizontal="left" vertical="top" wrapText="1"/>
    </xf>
    <xf numFmtId="166" fontId="54" fillId="2" borderId="2" xfId="0" applyNumberFormat="1" applyFont="1" applyFill="1" applyBorder="1" applyAlignment="1">
      <alignment horizontal="left" vertical="top" wrapText="1"/>
    </xf>
    <xf numFmtId="0" fontId="41" fillId="0" borderId="2" xfId="0" applyFont="1" applyFill="1" applyBorder="1" applyAlignment="1">
      <alignment horizontal="left" vertical="top" wrapText="1"/>
    </xf>
    <xf numFmtId="0" fontId="18" fillId="2" borderId="2" xfId="0" applyFont="1" applyFill="1" applyBorder="1" applyAlignment="1">
      <alignment horizontal="center" vertical="center"/>
    </xf>
    <xf numFmtId="0" fontId="0" fillId="0" borderId="12" xfId="0" applyFill="1" applyBorder="1" applyAlignment="1">
      <alignment vertical="top" wrapText="1"/>
    </xf>
    <xf numFmtId="0" fontId="19" fillId="0" borderId="2" xfId="3" applyFont="1" applyBorder="1" applyAlignment="1">
      <alignment wrapText="1"/>
    </xf>
    <xf numFmtId="0" fontId="0" fillId="2" borderId="2" xfId="0" applyFill="1" applyBorder="1" applyAlignment="1">
      <alignment horizontal="left" vertical="top"/>
    </xf>
    <xf numFmtId="0" fontId="55" fillId="2" borderId="4" xfId="0" applyFont="1" applyFill="1" applyBorder="1" applyAlignment="1">
      <alignment horizontal="left" vertical="top" wrapText="1"/>
    </xf>
    <xf numFmtId="167" fontId="18" fillId="0" borderId="2" xfId="1" applyNumberFormat="1" applyFont="1" applyFill="1" applyBorder="1" applyAlignment="1">
      <alignment horizontal="center" vertical="center"/>
    </xf>
    <xf numFmtId="0" fontId="59" fillId="2" borderId="4" xfId="0" applyFont="1" applyFill="1" applyBorder="1" applyAlignment="1">
      <alignment horizontal="left" vertical="top" wrapText="1"/>
    </xf>
    <xf numFmtId="9" fontId="0" fillId="2" borderId="12" xfId="0" applyNumberFormat="1" applyFill="1" applyBorder="1" applyAlignment="1">
      <alignment horizontal="left" vertical="top"/>
    </xf>
    <xf numFmtId="0" fontId="9" fillId="0" borderId="2" xfId="0" applyFont="1" applyFill="1" applyBorder="1" applyAlignment="1">
      <alignment horizontal="center" vertical="center"/>
    </xf>
    <xf numFmtId="0" fontId="0" fillId="0" borderId="2" xfId="0" applyFill="1" applyBorder="1" applyAlignment="1">
      <alignment horizontal="center" vertical="center"/>
    </xf>
    <xf numFmtId="0" fontId="7" fillId="0" borderId="2" xfId="0" applyFont="1" applyFill="1" applyBorder="1" applyAlignment="1"/>
    <xf numFmtId="0" fontId="7" fillId="0" borderId="2" xfId="0" applyFont="1" applyFill="1" applyBorder="1" applyAlignment="1">
      <alignment horizontal="center" vertical="center"/>
    </xf>
    <xf numFmtId="0" fontId="0" fillId="2" borderId="11" xfId="0" applyFill="1" applyBorder="1" applyAlignment="1">
      <alignment horizontal="left" vertical="top" wrapText="1"/>
    </xf>
    <xf numFmtId="0" fontId="4" fillId="0" borderId="52" xfId="0" applyFont="1" applyFill="1" applyBorder="1" applyAlignment="1">
      <alignment horizontal="left" vertical="center" wrapText="1"/>
    </xf>
    <xf numFmtId="0" fontId="41" fillId="2" borderId="4" xfId="0" applyFont="1" applyFill="1" applyBorder="1" applyAlignment="1">
      <alignment horizontal="left" vertical="top" wrapText="1"/>
    </xf>
    <xf numFmtId="0" fontId="60" fillId="2" borderId="4" xfId="0" applyFont="1" applyFill="1" applyBorder="1" applyAlignment="1">
      <alignment horizontal="center" vertical="top" wrapText="1"/>
    </xf>
    <xf numFmtId="2" fontId="62" fillId="2" borderId="4" xfId="0" applyNumberFormat="1" applyFont="1" applyFill="1" applyBorder="1" applyAlignment="1">
      <alignment horizontal="center" vertical="top" shrinkToFit="1"/>
    </xf>
    <xf numFmtId="2" fontId="62" fillId="2" borderId="4" xfId="0" applyNumberFormat="1" applyFont="1" applyFill="1" applyBorder="1" applyAlignment="1">
      <alignment horizontal="right" vertical="top" shrinkToFit="1"/>
    </xf>
    <xf numFmtId="0" fontId="5" fillId="0" borderId="2" xfId="0" applyFont="1" applyFill="1" applyBorder="1" applyAlignment="1">
      <alignment horizontal="center" vertical="center"/>
    </xf>
    <xf numFmtId="0" fontId="41" fillId="0" borderId="2" xfId="0" applyFont="1" applyBorder="1"/>
    <xf numFmtId="0" fontId="0" fillId="0" borderId="0" xfId="0" applyNumberFormat="1" applyFill="1" applyBorder="1" applyAlignment="1">
      <alignment horizontal="left" vertical="top"/>
    </xf>
    <xf numFmtId="2" fontId="0" fillId="2" borderId="11" xfId="0" applyNumberFormat="1" applyFill="1" applyBorder="1" applyAlignment="1">
      <alignment horizontal="left" wrapText="1"/>
    </xf>
    <xf numFmtId="2" fontId="16" fillId="2" borderId="11" xfId="0" applyNumberFormat="1" applyFont="1" applyFill="1" applyBorder="1" applyAlignment="1">
      <alignment horizontal="right" vertical="center" shrinkToFit="1"/>
    </xf>
    <xf numFmtId="0" fontId="14" fillId="2" borderId="32" xfId="0" applyFont="1" applyFill="1" applyBorder="1" applyAlignment="1">
      <alignment horizontal="right" vertical="top" wrapText="1"/>
    </xf>
    <xf numFmtId="1" fontId="63" fillId="2" borderId="3" xfId="0" applyNumberFormat="1" applyFont="1" applyFill="1" applyBorder="1" applyAlignment="1">
      <alignment horizontal="center" vertical="top" shrinkToFit="1"/>
    </xf>
    <xf numFmtId="0" fontId="56" fillId="2" borderId="4" xfId="0" applyFont="1" applyFill="1" applyBorder="1" applyAlignment="1">
      <alignment horizontal="left" vertical="top" wrapText="1"/>
    </xf>
    <xf numFmtId="0" fontId="56" fillId="2" borderId="4" xfId="0" applyFont="1" applyFill="1" applyBorder="1" applyAlignment="1">
      <alignment horizontal="center" vertical="top" wrapText="1"/>
    </xf>
    <xf numFmtId="2" fontId="63" fillId="2" borderId="4" xfId="0" applyNumberFormat="1" applyFont="1" applyFill="1" applyBorder="1" applyAlignment="1">
      <alignment horizontal="center" vertical="top" shrinkToFit="1"/>
    </xf>
    <xf numFmtId="2" fontId="63" fillId="2" borderId="4" xfId="0" applyNumberFormat="1" applyFont="1" applyFill="1" applyBorder="1" applyAlignment="1">
      <alignment horizontal="right" vertical="top" shrinkToFit="1"/>
    </xf>
    <xf numFmtId="0" fontId="21" fillId="0" borderId="2" xfId="0" applyFont="1" applyFill="1" applyBorder="1" applyAlignment="1">
      <alignment horizontal="left" vertical="top"/>
    </xf>
    <xf numFmtId="2" fontId="0" fillId="0" borderId="12" xfId="0" applyNumberFormat="1" applyFill="1" applyBorder="1" applyAlignment="1">
      <alignment horizontal="left" vertical="top"/>
    </xf>
    <xf numFmtId="0" fontId="0" fillId="0" borderId="12" xfId="0" applyNumberFormat="1" applyFill="1" applyBorder="1" applyAlignment="1">
      <alignment horizontal="left" vertical="top"/>
    </xf>
    <xf numFmtId="2" fontId="3" fillId="2" borderId="2" xfId="0" applyNumberFormat="1" applyFont="1" applyFill="1" applyBorder="1" applyAlignment="1">
      <alignment horizontal="center" vertical="center"/>
    </xf>
    <xf numFmtId="0" fontId="3" fillId="0" borderId="2" xfId="0" applyFont="1" applyFill="1" applyBorder="1" applyAlignment="1"/>
    <xf numFmtId="0" fontId="0" fillId="0" borderId="2" xfId="0" applyFill="1" applyBorder="1" applyAlignment="1">
      <alignment horizontal="center" vertical="top"/>
    </xf>
    <xf numFmtId="0" fontId="41" fillId="0" borderId="2" xfId="7" applyFont="1" applyFill="1" applyBorder="1" applyAlignment="1"/>
    <xf numFmtId="0" fontId="41" fillId="0" borderId="2" xfId="7" applyFont="1" applyFill="1" applyBorder="1" applyAlignment="1">
      <alignment horizontal="center" vertical="center"/>
    </xf>
    <xf numFmtId="2" fontId="41" fillId="0" borderId="2" xfId="7" applyNumberFormat="1" applyFont="1" applyFill="1" applyBorder="1" applyAlignment="1">
      <alignment horizontal="center" vertical="center"/>
    </xf>
    <xf numFmtId="0" fontId="41" fillId="0" borderId="12" xfId="7" applyFont="1" applyFill="1" applyBorder="1" applyAlignment="1">
      <alignment horizontal="left" vertical="top"/>
    </xf>
    <xf numFmtId="0" fontId="3" fillId="0" borderId="2" xfId="0" applyFont="1" applyFill="1" applyBorder="1" applyAlignment="1">
      <alignment horizontal="center" vertical="center"/>
    </xf>
    <xf numFmtId="1" fontId="64" fillId="2" borderId="3" xfId="0" applyNumberFormat="1" applyFont="1" applyFill="1" applyBorder="1" applyAlignment="1">
      <alignment horizontal="center" vertical="top" shrinkToFit="1"/>
    </xf>
    <xf numFmtId="0" fontId="2" fillId="0" borderId="2" xfId="0" applyFont="1" applyFill="1" applyBorder="1" applyAlignment="1">
      <alignment horizontal="center" vertical="center"/>
    </xf>
    <xf numFmtId="168" fontId="0" fillId="0" borderId="2" xfId="0" applyNumberFormat="1" applyFill="1" applyBorder="1" applyAlignment="1">
      <alignment horizontal="left" vertical="top"/>
    </xf>
    <xf numFmtId="0" fontId="14" fillId="3" borderId="2" xfId="0" applyFont="1" applyFill="1" applyBorder="1" applyAlignment="1">
      <alignment horizontal="center" vertical="top" wrapText="1"/>
    </xf>
    <xf numFmtId="0" fontId="14" fillId="4" borderId="2" xfId="0" applyFont="1" applyFill="1" applyBorder="1" applyAlignment="1">
      <alignment horizontal="left" vertical="top" wrapText="1"/>
    </xf>
    <xf numFmtId="0" fontId="0" fillId="5" borderId="2" xfId="0" applyFill="1" applyBorder="1" applyAlignment="1">
      <alignment horizontal="center" vertical="center" wrapText="1"/>
    </xf>
    <xf numFmtId="0" fontId="17" fillId="0" borderId="2" xfId="0" applyFont="1" applyFill="1" applyBorder="1" applyAlignment="1">
      <alignment horizontal="left" vertical="top" wrapText="1"/>
    </xf>
    <xf numFmtId="2" fontId="0" fillId="0" borderId="2" xfId="0" applyNumberFormat="1" applyFill="1" applyBorder="1" applyAlignment="1">
      <alignment horizontal="center" vertical="top"/>
    </xf>
    <xf numFmtId="0" fontId="45" fillId="0" borderId="2" xfId="0" applyFont="1" applyFill="1" applyBorder="1" applyAlignment="1">
      <alignment horizontal="left" vertical="top" wrapText="1"/>
    </xf>
    <xf numFmtId="2" fontId="0" fillId="0" borderId="2" xfId="0" applyNumberFormat="1" applyFill="1" applyBorder="1" applyAlignment="1">
      <alignment horizontal="left" vertical="top" wrapText="1"/>
    </xf>
    <xf numFmtId="0" fontId="14" fillId="0" borderId="2" xfId="0" applyFont="1" applyFill="1" applyBorder="1" applyAlignment="1">
      <alignment horizontal="left" vertical="top" wrapText="1"/>
    </xf>
    <xf numFmtId="0" fontId="14" fillId="3" borderId="6" xfId="0" applyFont="1" applyFill="1" applyBorder="1" applyAlignment="1">
      <alignment horizontal="center" vertical="top" wrapText="1"/>
    </xf>
    <xf numFmtId="0" fontId="0" fillId="4" borderId="6" xfId="0" applyFill="1" applyBorder="1" applyAlignment="1">
      <alignment horizontal="left" wrapText="1"/>
    </xf>
    <xf numFmtId="0" fontId="0" fillId="0" borderId="6" xfId="0" applyFill="1" applyBorder="1" applyAlignment="1">
      <alignment horizontal="left" wrapText="1"/>
    </xf>
    <xf numFmtId="1" fontId="16" fillId="0" borderId="6" xfId="0" applyNumberFormat="1" applyFont="1" applyFill="1" applyBorder="1" applyAlignment="1">
      <alignment horizontal="center" vertical="top" shrinkToFit="1"/>
    </xf>
    <xf numFmtId="0" fontId="41" fillId="0" borderId="6" xfId="7" applyFont="1" applyFill="1" applyBorder="1" applyAlignment="1"/>
    <xf numFmtId="0" fontId="0" fillId="0" borderId="12" xfId="0" applyFill="1" applyBorder="1" applyAlignment="1">
      <alignment horizontal="left" vertical="top" wrapText="1"/>
    </xf>
    <xf numFmtId="2" fontId="0" fillId="0" borderId="12" xfId="0" applyNumberFormat="1" applyFill="1" applyBorder="1" applyAlignment="1">
      <alignment horizontal="left" vertical="top" wrapText="1"/>
    </xf>
    <xf numFmtId="0" fontId="0" fillId="0" borderId="6" xfId="0" applyFill="1" applyBorder="1" applyAlignment="1">
      <alignment horizontal="left" vertical="top"/>
    </xf>
    <xf numFmtId="0" fontId="18" fillId="0" borderId="57" xfId="0" applyFont="1" applyFill="1" applyBorder="1" applyAlignment="1"/>
    <xf numFmtId="0" fontId="18" fillId="0" borderId="58" xfId="0" applyFont="1" applyFill="1" applyBorder="1" applyAlignment="1"/>
    <xf numFmtId="0" fontId="18" fillId="0" borderId="58" xfId="0" applyFont="1" applyFill="1" applyBorder="1" applyAlignment="1">
      <alignment horizontal="center" vertical="center"/>
    </xf>
    <xf numFmtId="2" fontId="18" fillId="0" borderId="58" xfId="0" applyNumberFormat="1" applyFont="1" applyFill="1" applyBorder="1" applyAlignment="1">
      <alignment horizontal="center" vertical="center"/>
    </xf>
    <xf numFmtId="0" fontId="0" fillId="0" borderId="58" xfId="0" applyFill="1" applyBorder="1" applyAlignment="1">
      <alignment horizontal="left" vertical="top"/>
    </xf>
    <xf numFmtId="0" fontId="0" fillId="0" borderId="59" xfId="0" applyFill="1" applyBorder="1" applyAlignment="1">
      <alignment horizontal="left" vertical="top"/>
    </xf>
    <xf numFmtId="1" fontId="16" fillId="0" borderId="60" xfId="0" applyNumberFormat="1" applyFont="1" applyFill="1" applyBorder="1" applyAlignment="1">
      <alignment horizontal="center" vertical="center" shrinkToFit="1"/>
    </xf>
    <xf numFmtId="0" fontId="0" fillId="0" borderId="61" xfId="0" applyFill="1" applyBorder="1" applyAlignment="1">
      <alignment horizontal="left" vertical="top" wrapText="1"/>
    </xf>
    <xf numFmtId="0" fontId="17" fillId="0" borderId="61" xfId="0" applyFont="1" applyFill="1" applyBorder="1" applyAlignment="1">
      <alignment horizontal="center" vertical="center" wrapText="1"/>
    </xf>
    <xf numFmtId="2" fontId="16" fillId="0" borderId="61" xfId="0" applyNumberFormat="1" applyFont="1" applyFill="1" applyBorder="1" applyAlignment="1">
      <alignment horizontal="center" vertical="center" shrinkToFit="1"/>
    </xf>
    <xf numFmtId="1" fontId="16" fillId="2" borderId="61" xfId="0" applyNumberFormat="1" applyFont="1" applyFill="1" applyBorder="1" applyAlignment="1">
      <alignment horizontal="center" vertical="center" shrinkToFit="1"/>
    </xf>
    <xf numFmtId="0" fontId="0" fillId="0" borderId="61" xfId="0" applyFill="1" applyBorder="1" applyAlignment="1">
      <alignment horizontal="left" vertical="top"/>
    </xf>
    <xf numFmtId="0" fontId="0" fillId="0" borderId="62" xfId="0" applyFill="1" applyBorder="1" applyAlignment="1">
      <alignment horizontal="left" vertical="top"/>
    </xf>
    <xf numFmtId="0" fontId="20" fillId="0" borderId="7" xfId="0" applyFont="1" applyFill="1" applyBorder="1" applyAlignment="1"/>
    <xf numFmtId="0" fontId="20" fillId="0" borderId="8" xfId="0" applyFont="1" applyFill="1" applyBorder="1" applyAlignment="1"/>
    <xf numFmtId="0" fontId="20" fillId="0" borderId="8" xfId="0" applyFont="1" applyFill="1" applyBorder="1" applyAlignment="1">
      <alignment horizontal="center" vertical="center"/>
    </xf>
    <xf numFmtId="0" fontId="0" fillId="0" borderId="8" xfId="0" applyFill="1" applyBorder="1" applyAlignment="1">
      <alignment horizontal="left" vertical="top"/>
    </xf>
    <xf numFmtId="2" fontId="21" fillId="0" borderId="8" xfId="0" applyNumberFormat="1" applyFont="1" applyFill="1" applyBorder="1" applyAlignment="1">
      <alignment horizontal="center" vertical="center"/>
    </xf>
    <xf numFmtId="0" fontId="0" fillId="0" borderId="13" xfId="0" applyFill="1" applyBorder="1" applyAlignment="1">
      <alignment horizontal="left" vertical="top"/>
    </xf>
    <xf numFmtId="0" fontId="20" fillId="0" borderId="10" xfId="0" applyFont="1" applyFill="1" applyBorder="1" applyAlignment="1">
      <alignment horizontal="center" vertical="center"/>
    </xf>
    <xf numFmtId="2" fontId="21" fillId="0" borderId="10" xfId="0" applyNumberFormat="1" applyFont="1" applyFill="1" applyBorder="1" applyAlignment="1">
      <alignment horizontal="center" vertical="center"/>
    </xf>
    <xf numFmtId="3" fontId="16" fillId="2" borderId="61" xfId="0" applyNumberFormat="1" applyFont="1" applyFill="1" applyBorder="1" applyAlignment="1">
      <alignment horizontal="center" vertical="center" shrinkToFit="1"/>
    </xf>
    <xf numFmtId="9" fontId="0" fillId="0" borderId="59" xfId="0" applyNumberFormat="1" applyFill="1" applyBorder="1" applyAlignment="1">
      <alignment horizontal="left" vertical="top"/>
    </xf>
    <xf numFmtId="0" fontId="0" fillId="0" borderId="60" xfId="0" applyFill="1" applyBorder="1" applyAlignment="1">
      <alignment horizontal="left" wrapText="1"/>
    </xf>
    <xf numFmtId="0" fontId="0" fillId="0" borderId="61" xfId="0" applyFill="1" applyBorder="1" applyAlignment="1">
      <alignment horizontal="left" wrapText="1"/>
    </xf>
    <xf numFmtId="0" fontId="0" fillId="2" borderId="61" xfId="0" applyFill="1" applyBorder="1" applyAlignment="1">
      <alignment horizontal="center" vertical="center" wrapText="1"/>
    </xf>
    <xf numFmtId="0" fontId="42" fillId="0" borderId="8" xfId="0" applyFont="1" applyFill="1" applyBorder="1" applyAlignment="1">
      <alignment horizontal="center" vertical="center"/>
    </xf>
    <xf numFmtId="0" fontId="42" fillId="0" borderId="10" xfId="0" applyFont="1" applyFill="1" applyBorder="1" applyAlignment="1">
      <alignment horizontal="center" vertical="center"/>
    </xf>
    <xf numFmtId="0" fontId="19" fillId="0" borderId="58" xfId="3" applyFont="1" applyBorder="1" applyAlignment="1">
      <alignment wrapText="1"/>
    </xf>
    <xf numFmtId="0" fontId="11" fillId="0" borderId="58" xfId="0" applyFont="1" applyFill="1" applyBorder="1" applyAlignment="1">
      <alignment horizontal="center" vertical="center"/>
    </xf>
    <xf numFmtId="2" fontId="18" fillId="2" borderId="58" xfId="0" applyNumberFormat="1" applyFont="1" applyFill="1" applyBorder="1" applyAlignment="1">
      <alignment horizontal="center" vertical="center"/>
    </xf>
    <xf numFmtId="0" fontId="18" fillId="2" borderId="58" xfId="0" applyFont="1" applyFill="1" applyBorder="1" applyAlignment="1">
      <alignment horizontal="center" vertical="center"/>
    </xf>
    <xf numFmtId="0" fontId="21" fillId="0" borderId="8" xfId="0" applyFont="1" applyFill="1" applyBorder="1" applyAlignment="1">
      <alignment horizontal="center" vertical="center"/>
    </xf>
    <xf numFmtId="2" fontId="21" fillId="0" borderId="13" xfId="0" applyNumberFormat="1" applyFont="1" applyFill="1" applyBorder="1" applyAlignment="1">
      <alignment horizontal="center" vertical="center"/>
    </xf>
    <xf numFmtId="0" fontId="0" fillId="2" borderId="14" xfId="0" applyFill="1" applyBorder="1" applyAlignment="1">
      <alignment vertical="top" wrapText="1"/>
    </xf>
    <xf numFmtId="0" fontId="0" fillId="0" borderId="59" xfId="0" applyNumberFormat="1" applyFill="1" applyBorder="1" applyAlignment="1">
      <alignment horizontal="left" vertical="top"/>
    </xf>
    <xf numFmtId="0" fontId="0" fillId="0" borderId="13" xfId="0" applyFill="1" applyBorder="1" applyAlignment="1">
      <alignment vertical="top" wrapText="1"/>
    </xf>
    <xf numFmtId="0" fontId="10" fillId="0" borderId="58" xfId="0" applyFont="1" applyFill="1" applyBorder="1" applyAlignment="1"/>
    <xf numFmtId="0" fontId="17" fillId="0" borderId="58" xfId="0" applyFont="1" applyFill="1" applyBorder="1" applyAlignment="1">
      <alignment horizontal="center" vertical="center" wrapText="1"/>
    </xf>
    <xf numFmtId="167" fontId="18" fillId="0" borderId="58" xfId="1" applyNumberFormat="1" applyFont="1" applyFill="1" applyBorder="1" applyAlignment="1">
      <alignment horizontal="center" vertical="center"/>
    </xf>
    <xf numFmtId="0" fontId="20" fillId="0" borderId="60" xfId="0" applyFont="1" applyFill="1" applyBorder="1" applyAlignment="1"/>
    <xf numFmtId="0" fontId="20" fillId="0" borderId="61" xfId="0" applyFont="1" applyFill="1" applyBorder="1" applyAlignment="1"/>
    <xf numFmtId="2" fontId="21" fillId="0" borderId="61" xfId="0" applyNumberFormat="1" applyFont="1" applyFill="1" applyBorder="1" applyAlignment="1">
      <alignment horizontal="center" vertical="center"/>
    </xf>
    <xf numFmtId="0" fontId="0" fillId="0" borderId="62" xfId="0" applyFill="1" applyBorder="1" applyAlignment="1">
      <alignment vertical="top" wrapText="1"/>
    </xf>
    <xf numFmtId="0" fontId="17" fillId="0" borderId="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0" fillId="0" borderId="14" xfId="0" applyFill="1" applyBorder="1" applyAlignment="1">
      <alignment vertical="top" wrapText="1"/>
    </xf>
    <xf numFmtId="1" fontId="16" fillId="0" borderId="57" xfId="0" applyNumberFormat="1" applyFont="1" applyFill="1" applyBorder="1" applyAlignment="1">
      <alignment horizontal="center" vertical="center" shrinkToFit="1"/>
    </xf>
    <xf numFmtId="0" fontId="41" fillId="0" borderId="58" xfId="0" applyFont="1" applyFill="1" applyBorder="1" applyAlignment="1">
      <alignment horizontal="left" vertical="top" wrapText="1"/>
    </xf>
    <xf numFmtId="9" fontId="0" fillId="9" borderId="59" xfId="0" applyNumberFormat="1" applyFill="1" applyBorder="1" applyAlignment="1">
      <alignment horizontal="left" vertical="top"/>
    </xf>
    <xf numFmtId="0" fontId="3" fillId="0" borderId="58" xfId="0" applyFont="1" applyFill="1" applyBorder="1" applyAlignment="1"/>
    <xf numFmtId="1" fontId="16" fillId="0" borderId="60" xfId="0" applyNumberFormat="1" applyFont="1" applyFill="1" applyBorder="1" applyAlignment="1">
      <alignment horizontal="center" vertical="top" shrinkToFit="1"/>
    </xf>
    <xf numFmtId="0" fontId="17" fillId="0" borderId="61" xfId="0" applyFont="1" applyFill="1" applyBorder="1" applyAlignment="1">
      <alignment horizontal="center" vertical="top" wrapText="1"/>
    </xf>
    <xf numFmtId="2" fontId="16" fillId="0" borderId="61" xfId="0" applyNumberFormat="1" applyFont="1" applyFill="1" applyBorder="1" applyAlignment="1">
      <alignment horizontal="center" vertical="top" shrinkToFit="1"/>
    </xf>
    <xf numFmtId="0" fontId="0" fillId="0" borderId="57" xfId="0" applyFill="1" applyBorder="1" applyAlignment="1">
      <alignment horizontal="left" wrapText="1"/>
    </xf>
    <xf numFmtId="9" fontId="0" fillId="9" borderId="12" xfId="0" applyNumberFormat="1" applyFill="1" applyBorder="1" applyAlignment="1">
      <alignment horizontal="left" vertical="top"/>
    </xf>
    <xf numFmtId="0" fontId="13" fillId="0" borderId="58" xfId="0" applyFont="1" applyFill="1" applyBorder="1" applyAlignment="1">
      <alignment horizontal="center" vertical="center"/>
    </xf>
    <xf numFmtId="0" fontId="20" fillId="2" borderId="7" xfId="0" applyFont="1" applyFill="1" applyBorder="1" applyAlignment="1"/>
    <xf numFmtId="0" fontId="20" fillId="2" borderId="8" xfId="0" applyFont="1" applyFill="1" applyBorder="1" applyAlignment="1"/>
    <xf numFmtId="0" fontId="42" fillId="2" borderId="8" xfId="0" applyFont="1" applyFill="1" applyBorder="1" applyAlignment="1">
      <alignment horizontal="center" vertical="center"/>
    </xf>
    <xf numFmtId="0" fontId="0" fillId="2" borderId="8" xfId="0" applyFill="1" applyBorder="1" applyAlignment="1">
      <alignment horizontal="left" vertical="top"/>
    </xf>
    <xf numFmtId="2" fontId="21" fillId="2" borderId="8" xfId="0" applyNumberFormat="1" applyFont="1" applyFill="1" applyBorder="1" applyAlignment="1">
      <alignment horizontal="center" vertical="center"/>
    </xf>
    <xf numFmtId="0" fontId="0" fillId="2" borderId="13" xfId="0" applyFill="1" applyBorder="1" applyAlignment="1">
      <alignment horizontal="left" vertical="top"/>
    </xf>
    <xf numFmtId="0" fontId="20" fillId="2" borderId="6" xfId="0" applyFont="1" applyFill="1" applyBorder="1" applyAlignment="1"/>
    <xf numFmtId="0" fontId="20" fillId="2" borderId="2" xfId="0" applyFont="1" applyFill="1" applyBorder="1" applyAlignment="1"/>
    <xf numFmtId="0" fontId="42" fillId="2" borderId="2" xfId="0" applyFont="1" applyFill="1" applyBorder="1" applyAlignment="1">
      <alignment horizontal="center" vertical="center"/>
    </xf>
    <xf numFmtId="2" fontId="21" fillId="2" borderId="2" xfId="0" applyNumberFormat="1" applyFont="1" applyFill="1" applyBorder="1" applyAlignment="1">
      <alignment horizontal="center" vertical="center"/>
    </xf>
    <xf numFmtId="0" fontId="0" fillId="2" borderId="12" xfId="0" applyFill="1" applyBorder="1" applyAlignment="1">
      <alignment horizontal="left" vertical="top"/>
    </xf>
    <xf numFmtId="0" fontId="20" fillId="2" borderId="9" xfId="0" applyFont="1" applyFill="1" applyBorder="1" applyAlignment="1"/>
    <xf numFmtId="0" fontId="20" fillId="2" borderId="10" xfId="0" applyFont="1" applyFill="1" applyBorder="1" applyAlignment="1"/>
    <xf numFmtId="0" fontId="42" fillId="2" borderId="10" xfId="0" applyFont="1" applyFill="1" applyBorder="1" applyAlignment="1">
      <alignment horizontal="center" vertical="center"/>
    </xf>
    <xf numFmtId="0" fontId="0" fillId="2" borderId="10" xfId="0" applyFill="1" applyBorder="1" applyAlignment="1">
      <alignment horizontal="left" vertical="top"/>
    </xf>
    <xf numFmtId="2" fontId="21" fillId="2" borderId="10" xfId="0" applyNumberFormat="1" applyFont="1" applyFill="1" applyBorder="1" applyAlignment="1">
      <alignment horizontal="center" vertical="center"/>
    </xf>
    <xf numFmtId="0" fontId="0" fillId="2" borderId="14" xfId="0" applyFill="1" applyBorder="1" applyAlignment="1">
      <alignment horizontal="left" vertical="top"/>
    </xf>
    <xf numFmtId="0" fontId="7" fillId="0" borderId="58" xfId="0" applyFont="1" applyFill="1" applyBorder="1" applyAlignment="1">
      <alignment horizontal="center" vertical="center"/>
    </xf>
    <xf numFmtId="0" fontId="17" fillId="2" borderId="61" xfId="0" applyFont="1" applyFill="1" applyBorder="1" applyAlignment="1">
      <alignment horizontal="center" vertical="center" wrapText="1"/>
    </xf>
    <xf numFmtId="0" fontId="6" fillId="0" borderId="58" xfId="0" applyFont="1" applyFill="1" applyBorder="1" applyAlignment="1">
      <alignment horizontal="center" vertical="center"/>
    </xf>
    <xf numFmtId="0" fontId="9" fillId="0" borderId="58" xfId="0" applyFont="1" applyFill="1" applyBorder="1" applyAlignment="1">
      <alignment horizontal="center" vertical="center"/>
    </xf>
    <xf numFmtId="0" fontId="5" fillId="0" borderId="58" xfId="0" applyFont="1" applyFill="1" applyBorder="1" applyAlignment="1">
      <alignment horizontal="center" vertical="center"/>
    </xf>
    <xf numFmtId="0" fontId="17" fillId="0" borderId="61" xfId="0" applyFont="1" applyFill="1" applyBorder="1" applyAlignment="1">
      <alignment horizontal="left" vertical="top" wrapText="1"/>
    </xf>
    <xf numFmtId="0" fontId="42" fillId="0" borderId="8" xfId="0" applyFont="1" applyFill="1" applyBorder="1" applyAlignment="1"/>
    <xf numFmtId="2" fontId="18" fillId="9" borderId="58" xfId="0" applyNumberFormat="1" applyFont="1" applyFill="1" applyBorder="1" applyAlignment="1">
      <alignment horizontal="center" vertical="center"/>
    </xf>
    <xf numFmtId="0" fontId="42" fillId="0" borderId="61" xfId="0" applyFont="1" applyFill="1" applyBorder="1" applyAlignment="1">
      <alignment horizontal="center" vertical="center"/>
    </xf>
    <xf numFmtId="2" fontId="0" fillId="0" borderId="0" xfId="0" applyNumberFormat="1" applyFill="1" applyBorder="1" applyAlignment="1">
      <alignment horizontal="left" vertical="top"/>
    </xf>
    <xf numFmtId="0" fontId="0" fillId="0" borderId="58" xfId="0" applyFill="1" applyBorder="1" applyAlignment="1">
      <alignment horizontal="center" vertical="center"/>
    </xf>
    <xf numFmtId="0" fontId="0" fillId="2" borderId="11" xfId="0" applyFill="1" applyBorder="1" applyAlignment="1">
      <alignment horizontal="center" vertical="center" wrapText="1"/>
    </xf>
    <xf numFmtId="2" fontId="0" fillId="2" borderId="11" xfId="0" applyNumberFormat="1" applyFill="1" applyBorder="1" applyAlignment="1">
      <alignment horizontal="center" vertical="center" wrapText="1"/>
    </xf>
    <xf numFmtId="0" fontId="0" fillId="2" borderId="2" xfId="0" applyFill="1" applyBorder="1" applyAlignment="1">
      <alignment horizontal="left" wrapText="1"/>
    </xf>
    <xf numFmtId="2" fontId="0" fillId="2" borderId="2" xfId="0" applyNumberFormat="1" applyFill="1" applyBorder="1" applyAlignment="1">
      <alignment horizontal="center" vertical="center" wrapText="1"/>
    </xf>
    <xf numFmtId="0" fontId="65" fillId="0" borderId="2" xfId="0" applyFont="1" applyFill="1" applyBorder="1" applyAlignment="1">
      <alignment horizontal="left" vertical="top" wrapText="1"/>
    </xf>
    <xf numFmtId="2" fontId="16" fillId="0" borderId="58" xfId="0" applyNumberFormat="1" applyFont="1" applyFill="1" applyBorder="1" applyAlignment="1">
      <alignment horizontal="center" vertical="center" shrinkToFit="1"/>
    </xf>
    <xf numFmtId="3" fontId="16" fillId="2" borderId="58" xfId="0" applyNumberFormat="1" applyFont="1" applyFill="1" applyBorder="1" applyAlignment="1">
      <alignment horizontal="center" vertical="center" shrinkToFit="1"/>
    </xf>
    <xf numFmtId="0" fontId="21" fillId="2" borderId="6" xfId="0" applyFont="1" applyFill="1" applyBorder="1" applyAlignment="1">
      <alignment horizontal="center" vertical="center" wrapText="1"/>
    </xf>
    <xf numFmtId="0" fontId="1" fillId="0" borderId="6" xfId="0" applyFont="1" applyFill="1" applyBorder="1" applyAlignment="1"/>
    <xf numFmtId="0" fontId="19" fillId="0" borderId="63" xfId="3" applyFont="1" applyBorder="1" applyAlignment="1">
      <alignment wrapText="1"/>
    </xf>
    <xf numFmtId="0" fontId="1" fillId="0" borderId="2" xfId="0" applyFont="1" applyFill="1" applyBorder="1" applyAlignment="1">
      <alignment horizontal="center" vertical="center"/>
    </xf>
    <xf numFmtId="2" fontId="1" fillId="0" borderId="2" xfId="0" applyNumberFormat="1" applyFont="1" applyFill="1" applyBorder="1" applyAlignment="1">
      <alignment horizontal="center" vertical="center"/>
    </xf>
    <xf numFmtId="0" fontId="0" fillId="0" borderId="60" xfId="0" applyBorder="1" applyAlignment="1">
      <alignment horizontal="center" vertical="center"/>
    </xf>
    <xf numFmtId="0" fontId="22" fillId="0" borderId="61" xfId="7" applyFont="1" applyFill="1" applyBorder="1" applyAlignment="1">
      <alignment wrapText="1"/>
    </xf>
    <xf numFmtId="0" fontId="0" fillId="0" borderId="60" xfId="0" applyBorder="1"/>
    <xf numFmtId="0" fontId="20" fillId="0" borderId="64" xfId="0" applyFont="1" applyFill="1" applyBorder="1" applyAlignment="1"/>
    <xf numFmtId="0" fontId="20" fillId="0" borderId="65" xfId="0" applyFont="1" applyFill="1" applyBorder="1" applyAlignment="1"/>
    <xf numFmtId="0" fontId="20" fillId="0" borderId="58" xfId="0" applyFont="1" applyFill="1" applyBorder="1" applyAlignment="1">
      <alignment horizontal="center" vertical="center"/>
    </xf>
    <xf numFmtId="0" fontId="20" fillId="0" borderId="58" xfId="0" applyFont="1" applyFill="1" applyBorder="1" applyAlignment="1"/>
    <xf numFmtId="2" fontId="21" fillId="0" borderId="58" xfId="0" applyNumberFormat="1" applyFont="1" applyFill="1" applyBorder="1" applyAlignment="1">
      <alignment horizontal="center" vertical="center"/>
    </xf>
    <xf numFmtId="0" fontId="8" fillId="0" borderId="7" xfId="7" applyBorder="1" applyAlignment="1">
      <alignment horizontal="center" vertical="center"/>
    </xf>
    <xf numFmtId="0" fontId="22" fillId="0" borderId="8" xfId="7" applyFont="1" applyFill="1" applyBorder="1" applyAlignment="1">
      <alignment vertical="top" wrapText="1"/>
    </xf>
    <xf numFmtId="0" fontId="8" fillId="0" borderId="8" xfId="7" applyBorder="1"/>
    <xf numFmtId="0" fontId="8" fillId="0" borderId="13" xfId="7" applyBorder="1"/>
    <xf numFmtId="0" fontId="8" fillId="0" borderId="6" xfId="7" applyBorder="1"/>
    <xf numFmtId="0" fontId="8" fillId="0" borderId="2" xfId="7" applyBorder="1"/>
    <xf numFmtId="0" fontId="8" fillId="0" borderId="12" xfId="7" applyBorder="1"/>
    <xf numFmtId="169" fontId="8" fillId="0" borderId="2" xfId="7" applyNumberFormat="1" applyBorder="1"/>
    <xf numFmtId="0" fontId="8" fillId="0" borderId="57" xfId="7" applyBorder="1"/>
    <xf numFmtId="0" fontId="8" fillId="0" borderId="58" xfId="7" applyBorder="1"/>
    <xf numFmtId="169" fontId="8" fillId="0" borderId="58" xfId="7" applyNumberFormat="1" applyBorder="1"/>
    <xf numFmtId="2" fontId="41" fillId="0" borderId="58" xfId="7" applyNumberFormat="1" applyFont="1" applyFill="1" applyBorder="1" applyAlignment="1">
      <alignment horizontal="center" vertical="center"/>
    </xf>
    <xf numFmtId="0" fontId="8" fillId="0" borderId="59" xfId="7" applyBorder="1"/>
    <xf numFmtId="0" fontId="20" fillId="0" borderId="7" xfId="7" applyFont="1" applyFill="1" applyBorder="1" applyAlignment="1"/>
    <xf numFmtId="0" fontId="20" fillId="0" borderId="8" xfId="7" applyFont="1" applyFill="1" applyBorder="1" applyAlignment="1"/>
    <xf numFmtId="0" fontId="20" fillId="0" borderId="8" xfId="7" applyFont="1" applyFill="1" applyBorder="1" applyAlignment="1">
      <alignment horizontal="center" vertical="center"/>
    </xf>
    <xf numFmtId="0" fontId="41" fillId="0" borderId="8" xfId="7" applyFont="1" applyFill="1" applyBorder="1" applyAlignment="1">
      <alignment horizontal="left" vertical="top"/>
    </xf>
    <xf numFmtId="2" fontId="21" fillId="0" borderId="8" xfId="7" applyNumberFormat="1" applyFont="1" applyFill="1" applyBorder="1" applyAlignment="1">
      <alignment horizontal="center" vertical="center"/>
    </xf>
    <xf numFmtId="0" fontId="41" fillId="0" borderId="13" xfId="7" applyFont="1" applyFill="1" applyBorder="1" applyAlignment="1">
      <alignment horizontal="left" vertical="top"/>
    </xf>
    <xf numFmtId="0" fontId="20" fillId="0" borderId="6" xfId="7" applyFont="1" applyFill="1" applyBorder="1" applyAlignment="1"/>
    <xf numFmtId="0" fontId="20" fillId="0" borderId="2" xfId="7" applyFont="1" applyFill="1" applyBorder="1" applyAlignment="1"/>
    <xf numFmtId="0" fontId="20" fillId="0" borderId="2" xfId="7" applyFont="1" applyFill="1" applyBorder="1" applyAlignment="1">
      <alignment horizontal="center" vertical="center"/>
    </xf>
    <xf numFmtId="0" fontId="21" fillId="0" borderId="2" xfId="7" applyFont="1" applyFill="1" applyBorder="1" applyAlignment="1">
      <alignment horizontal="left" vertical="top"/>
    </xf>
    <xf numFmtId="2" fontId="21" fillId="0" borderId="2" xfId="7" applyNumberFormat="1" applyFont="1" applyFill="1" applyBorder="1" applyAlignment="1">
      <alignment horizontal="center" vertical="center"/>
    </xf>
    <xf numFmtId="0" fontId="20" fillId="0" borderId="9" xfId="7" applyFont="1" applyFill="1" applyBorder="1" applyAlignment="1"/>
    <xf numFmtId="0" fontId="20" fillId="0" borderId="10" xfId="7" applyFont="1" applyFill="1" applyBorder="1" applyAlignment="1"/>
    <xf numFmtId="0" fontId="20" fillId="0" borderId="10" xfId="7" applyFont="1" applyFill="1" applyBorder="1" applyAlignment="1">
      <alignment horizontal="center" vertical="center"/>
    </xf>
    <xf numFmtId="0" fontId="21" fillId="0" borderId="10" xfId="7" applyFont="1" applyFill="1" applyBorder="1" applyAlignment="1">
      <alignment horizontal="left" vertical="top"/>
    </xf>
    <xf numFmtId="2" fontId="21" fillId="0" borderId="10" xfId="7" applyNumberFormat="1" applyFont="1" applyFill="1" applyBorder="1" applyAlignment="1">
      <alignment horizontal="center" vertical="center"/>
    </xf>
    <xf numFmtId="0" fontId="41" fillId="0" borderId="14" xfId="7" applyFont="1" applyFill="1" applyBorder="1" applyAlignment="1">
      <alignment horizontal="left" vertical="top"/>
    </xf>
    <xf numFmtId="0" fontId="8" fillId="0" borderId="66" xfId="7" applyBorder="1"/>
    <xf numFmtId="0" fontId="8" fillId="0" borderId="0" xfId="7" applyBorder="1"/>
    <xf numFmtId="0" fontId="8" fillId="0" borderId="67" xfId="7" applyBorder="1"/>
    <xf numFmtId="0" fontId="8" fillId="0" borderId="6" xfId="7" applyBorder="1" applyAlignment="1">
      <alignment horizontal="center" vertical="center"/>
    </xf>
    <xf numFmtId="0" fontId="22" fillId="0" borderId="2" xfId="7" applyFont="1" applyFill="1" applyBorder="1" applyAlignment="1">
      <alignment vertical="top" wrapText="1"/>
    </xf>
    <xf numFmtId="0" fontId="41" fillId="0" borderId="2" xfId="7" applyFont="1" applyFill="1" applyBorder="1" applyAlignment="1">
      <alignment horizontal="left" vertical="top"/>
    </xf>
    <xf numFmtId="0" fontId="41" fillId="2" borderId="2" xfId="7" applyFont="1" applyFill="1" applyBorder="1" applyAlignment="1">
      <alignment horizontal="center" vertical="center"/>
    </xf>
    <xf numFmtId="0" fontId="41" fillId="0" borderId="60" xfId="7" applyFont="1" applyFill="1" applyBorder="1" applyAlignment="1"/>
    <xf numFmtId="0" fontId="41" fillId="0" borderId="64" xfId="7" applyFont="1" applyFill="1" applyBorder="1" applyAlignment="1"/>
    <xf numFmtId="0" fontId="41" fillId="0" borderId="58" xfId="7" applyFont="1" applyFill="1" applyBorder="1" applyAlignment="1"/>
    <xf numFmtId="0" fontId="41" fillId="0" borderId="58" xfId="7" applyFont="1" applyFill="1" applyBorder="1" applyAlignment="1">
      <alignment horizontal="center" vertical="center"/>
    </xf>
    <xf numFmtId="0" fontId="41" fillId="0" borderId="59" xfId="7" applyFont="1" applyFill="1" applyBorder="1" applyAlignment="1">
      <alignment horizontal="left" vertical="top"/>
    </xf>
    <xf numFmtId="0" fontId="41" fillId="0" borderId="10" xfId="7" applyFont="1" applyFill="1" applyBorder="1" applyAlignment="1">
      <alignment horizontal="left" vertical="top"/>
    </xf>
    <xf numFmtId="0" fontId="20" fillId="0" borderId="66" xfId="7" applyFont="1" applyFill="1" applyBorder="1" applyAlignment="1"/>
    <xf numFmtId="0" fontId="20" fillId="0" borderId="0" xfId="7" applyFont="1" applyFill="1" applyBorder="1" applyAlignment="1"/>
    <xf numFmtId="0" fontId="20" fillId="0" borderId="0" xfId="7" applyFont="1" applyFill="1" applyBorder="1" applyAlignment="1">
      <alignment horizontal="center" vertical="center"/>
    </xf>
    <xf numFmtId="0" fontId="41" fillId="0" borderId="0" xfId="7" applyFont="1" applyFill="1" applyBorder="1" applyAlignment="1">
      <alignment horizontal="left" vertical="top"/>
    </xf>
    <xf numFmtId="2" fontId="21" fillId="0" borderId="0" xfId="7" applyNumberFormat="1" applyFont="1" applyFill="1" applyBorder="1" applyAlignment="1">
      <alignment horizontal="center" vertical="center"/>
    </xf>
    <xf numFmtId="0" fontId="41" fillId="0" borderId="67" xfId="7" applyFont="1" applyFill="1" applyBorder="1" applyAlignment="1">
      <alignment horizontal="left" vertical="top"/>
    </xf>
    <xf numFmtId="2" fontId="70" fillId="0" borderId="8" xfId="8" quotePrefix="1" applyNumberFormat="1" applyFont="1" applyFill="1" applyBorder="1" applyAlignment="1">
      <alignment vertical="top" wrapText="1"/>
    </xf>
    <xf numFmtId="0" fontId="1" fillId="0" borderId="8" xfId="7" applyFont="1" applyBorder="1" applyAlignment="1">
      <alignment horizontal="center" vertical="center"/>
    </xf>
    <xf numFmtId="0" fontId="8" fillId="0" borderId="64" xfId="7" applyBorder="1"/>
    <xf numFmtId="0" fontId="8" fillId="0" borderId="65" xfId="7" applyBorder="1"/>
    <xf numFmtId="0" fontId="8" fillId="0" borderId="68" xfId="7" applyBorder="1"/>
    <xf numFmtId="0" fontId="0" fillId="0" borderId="2" xfId="0" applyFont="1" applyBorder="1" applyAlignment="1">
      <alignment vertical="center" wrapText="1"/>
    </xf>
    <xf numFmtId="0" fontId="1" fillId="0" borderId="2" xfId="7" applyFont="1" applyBorder="1" applyAlignment="1">
      <alignment horizontal="center" vertical="center"/>
    </xf>
    <xf numFmtId="0" fontId="8" fillId="0" borderId="60" xfId="7" applyBorder="1"/>
    <xf numFmtId="0" fontId="19" fillId="0" borderId="69" xfId="3" applyFont="1" applyBorder="1" applyAlignment="1">
      <alignment wrapText="1"/>
    </xf>
    <xf numFmtId="0" fontId="1" fillId="0" borderId="2" xfId="0" applyFont="1" applyFill="1" applyBorder="1" applyAlignment="1"/>
    <xf numFmtId="0" fontId="22" fillId="0" borderId="2" xfId="0" applyFont="1" applyFill="1" applyBorder="1" applyAlignment="1">
      <alignment vertical="top" wrapText="1"/>
    </xf>
    <xf numFmtId="0" fontId="1" fillId="0" borderId="2" xfId="7" applyFont="1" applyBorder="1"/>
    <xf numFmtId="0" fontId="8" fillId="0" borderId="2" xfId="7" applyBorder="1" applyAlignment="1">
      <alignment horizontal="center" vertical="center"/>
    </xf>
    <xf numFmtId="0" fontId="8" fillId="0" borderId="61" xfId="7" applyBorder="1"/>
    <xf numFmtId="0" fontId="8" fillId="0" borderId="62" xfId="7" applyBorder="1"/>
    <xf numFmtId="0" fontId="8" fillId="0" borderId="6" xfId="7" applyBorder="1" applyAlignment="1">
      <alignment horizontal="center"/>
    </xf>
    <xf numFmtId="0" fontId="21" fillId="0" borderId="8" xfId="7" applyFont="1" applyFill="1" applyBorder="1" applyAlignment="1">
      <alignment horizontal="left" vertical="top"/>
    </xf>
    <xf numFmtId="0" fontId="21" fillId="0" borderId="13" xfId="7" applyFont="1" applyFill="1" applyBorder="1" applyAlignment="1">
      <alignment horizontal="left" vertical="top"/>
    </xf>
    <xf numFmtId="0" fontId="21" fillId="0" borderId="12" xfId="7" applyFont="1" applyFill="1" applyBorder="1" applyAlignment="1">
      <alignment horizontal="left" vertical="top"/>
    </xf>
    <xf numFmtId="0" fontId="21" fillId="0" borderId="6" xfId="0" applyFont="1" applyFill="1" applyBorder="1" applyAlignment="1">
      <alignment horizontal="left" vertical="top"/>
    </xf>
    <xf numFmtId="0" fontId="21" fillId="0" borderId="2" xfId="0" applyFont="1" applyFill="1" applyBorder="1" applyAlignment="1">
      <alignment horizontal="center" vertical="top"/>
    </xf>
    <xf numFmtId="0" fontId="21" fillId="2" borderId="2" xfId="0" applyFont="1" applyFill="1" applyBorder="1" applyAlignment="1">
      <alignment horizontal="center" vertical="center"/>
    </xf>
    <xf numFmtId="0" fontId="21" fillId="0" borderId="12" xfId="0" applyFont="1" applyFill="1" applyBorder="1" applyAlignment="1">
      <alignment horizontal="left" vertical="top"/>
    </xf>
    <xf numFmtId="0" fontId="21" fillId="0" borderId="9" xfId="0" applyFont="1" applyFill="1" applyBorder="1" applyAlignment="1">
      <alignment horizontal="left" vertical="top"/>
    </xf>
    <xf numFmtId="0" fontId="21" fillId="0" borderId="10" xfId="0" applyFont="1" applyFill="1" applyBorder="1" applyAlignment="1">
      <alignment horizontal="left" vertical="top"/>
    </xf>
    <xf numFmtId="0" fontId="21" fillId="0" borderId="10" xfId="0" applyFont="1" applyFill="1" applyBorder="1" applyAlignment="1">
      <alignment horizontal="center" vertical="top"/>
    </xf>
    <xf numFmtId="0" fontId="21" fillId="2" borderId="10" xfId="0" applyFont="1" applyFill="1" applyBorder="1" applyAlignment="1">
      <alignment horizontal="center" vertical="center"/>
    </xf>
    <xf numFmtId="0" fontId="21" fillId="0" borderId="14" xfId="0" applyFont="1" applyFill="1" applyBorder="1" applyAlignment="1">
      <alignment horizontal="left" vertical="top"/>
    </xf>
    <xf numFmtId="0" fontId="0" fillId="0" borderId="66" xfId="0" applyFill="1" applyBorder="1" applyAlignment="1">
      <alignment horizontal="left" vertical="top"/>
    </xf>
    <xf numFmtId="0" fontId="0" fillId="0" borderId="67" xfId="0" applyFill="1" applyBorder="1" applyAlignment="1">
      <alignment horizontal="left" vertical="top"/>
    </xf>
    <xf numFmtId="0" fontId="41" fillId="0" borderId="61" xfId="7" applyFont="1" applyFill="1" applyBorder="1" applyAlignment="1"/>
    <xf numFmtId="0" fontId="41" fillId="0" borderId="62" xfId="7" applyFont="1" applyFill="1" applyBorder="1" applyAlignment="1">
      <alignment horizontal="left" vertical="top"/>
    </xf>
    <xf numFmtId="0" fontId="41" fillId="0" borderId="61" xfId="7" applyFont="1" applyFill="1" applyBorder="1" applyAlignment="1">
      <alignment horizontal="center" vertical="center"/>
    </xf>
    <xf numFmtId="2" fontId="41" fillId="0" borderId="61" xfId="7" applyNumberFormat="1" applyFont="1" applyFill="1" applyBorder="1" applyAlignment="1">
      <alignment horizontal="center" vertical="center"/>
    </xf>
    <xf numFmtId="0" fontId="20" fillId="0" borderId="60" xfId="7" applyFont="1" applyFill="1" applyBorder="1" applyAlignment="1"/>
    <xf numFmtId="0" fontId="20" fillId="0" borderId="61" xfId="7" applyFont="1" applyFill="1" applyBorder="1" applyAlignment="1">
      <alignment horizontal="center" vertical="center"/>
    </xf>
    <xf numFmtId="0" fontId="20" fillId="0" borderId="61" xfId="7" applyFont="1" applyFill="1" applyBorder="1" applyAlignment="1"/>
    <xf numFmtId="0" fontId="21" fillId="0" borderId="61" xfId="7" applyFont="1" applyFill="1" applyBorder="1" applyAlignment="1">
      <alignment horizontal="left" vertical="top"/>
    </xf>
    <xf numFmtId="2" fontId="21" fillId="0" borderId="61" xfId="7" applyNumberFormat="1" applyFont="1" applyFill="1" applyBorder="1" applyAlignment="1">
      <alignment horizontal="center" vertical="center"/>
    </xf>
    <xf numFmtId="0" fontId="21" fillId="0" borderId="62" xfId="7" applyFont="1" applyFill="1" applyBorder="1" applyAlignment="1">
      <alignment horizontal="left" vertical="top"/>
    </xf>
    <xf numFmtId="0" fontId="41" fillId="0" borderId="65" xfId="7" applyFont="1" applyFill="1" applyBorder="1" applyAlignment="1"/>
    <xf numFmtId="0" fontId="41" fillId="0" borderId="65" xfId="7" applyFont="1" applyFill="1" applyBorder="1" applyAlignment="1">
      <alignment horizontal="center" vertical="center"/>
    </xf>
    <xf numFmtId="2" fontId="41" fillId="0" borderId="65" xfId="7" applyNumberFormat="1" applyFont="1" applyFill="1" applyBorder="1" applyAlignment="1">
      <alignment horizontal="center" vertical="center"/>
    </xf>
    <xf numFmtId="0" fontId="41" fillId="0" borderId="68" xfId="7" applyFont="1" applyFill="1" applyBorder="1" applyAlignment="1">
      <alignment horizontal="left" vertical="top"/>
    </xf>
    <xf numFmtId="0" fontId="0" fillId="0" borderId="6" xfId="0" applyFill="1" applyBorder="1" applyAlignment="1">
      <alignment horizontal="center" vertical="center"/>
    </xf>
    <xf numFmtId="0" fontId="0" fillId="2" borderId="63" xfId="0" applyFill="1" applyBorder="1" applyAlignment="1">
      <alignment horizontal="left" vertical="top" wrapText="1"/>
    </xf>
    <xf numFmtId="1" fontId="16" fillId="0" borderId="3" xfId="0" applyNumberFormat="1" applyFont="1" applyFill="1" applyBorder="1" applyAlignment="1">
      <alignment horizontal="center" vertical="center" shrinkToFit="1"/>
    </xf>
    <xf numFmtId="0" fontId="1" fillId="0" borderId="61" xfId="0" applyFont="1" applyFill="1" applyBorder="1" applyAlignment="1">
      <alignment horizontal="center" vertical="center"/>
    </xf>
    <xf numFmtId="2" fontId="1" fillId="2" borderId="61" xfId="0" applyNumberFormat="1" applyFont="1" applyFill="1" applyBorder="1" applyAlignment="1">
      <alignment horizontal="center" vertical="center"/>
    </xf>
    <xf numFmtId="0" fontId="1" fillId="2" borderId="61" xfId="0" applyFont="1" applyFill="1" applyBorder="1" applyAlignment="1">
      <alignment horizontal="center" vertical="center"/>
    </xf>
    <xf numFmtId="2" fontId="1" fillId="0" borderId="61" xfId="0" applyNumberFormat="1" applyFont="1" applyFill="1" applyBorder="1" applyAlignment="1">
      <alignment horizontal="center" vertical="center"/>
    </xf>
    <xf numFmtId="2"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1" fontId="16" fillId="0" borderId="15" xfId="0" applyNumberFormat="1" applyFont="1" applyFill="1" applyBorder="1" applyAlignment="1">
      <alignment horizontal="center" vertical="center" shrinkToFit="1"/>
    </xf>
    <xf numFmtId="0" fontId="1" fillId="0" borderId="58" xfId="0" applyFont="1" applyFill="1" applyBorder="1" applyAlignment="1">
      <alignment horizontal="center" vertical="center"/>
    </xf>
    <xf numFmtId="2" fontId="1" fillId="2" borderId="58" xfId="0" applyNumberFormat="1" applyFont="1" applyFill="1" applyBorder="1" applyAlignment="1">
      <alignment horizontal="center" vertical="center"/>
    </xf>
    <xf numFmtId="0" fontId="1" fillId="2" borderId="58" xfId="0" applyFont="1" applyFill="1" applyBorder="1" applyAlignment="1">
      <alignment horizontal="center" vertical="center"/>
    </xf>
    <xf numFmtId="2" fontId="1" fillId="0" borderId="58" xfId="0" applyNumberFormat="1" applyFont="1" applyFill="1" applyBorder="1" applyAlignment="1">
      <alignment horizontal="center" vertical="center"/>
    </xf>
    <xf numFmtId="2" fontId="16" fillId="2" borderId="11" xfId="0" applyNumberFormat="1" applyFont="1" applyFill="1" applyBorder="1" applyAlignment="1">
      <alignment horizontal="center" vertical="center" shrinkToFit="1"/>
    </xf>
    <xf numFmtId="0" fontId="41" fillId="2" borderId="2" xfId="0" applyFont="1" applyFill="1" applyBorder="1" applyAlignment="1">
      <alignment horizontal="center" vertical="center" wrapText="1"/>
    </xf>
    <xf numFmtId="0" fontId="29" fillId="0" borderId="0" xfId="0" applyFont="1" applyFill="1" applyAlignment="1">
      <alignment horizontal="right" vertical="center"/>
    </xf>
    <xf numFmtId="0" fontId="30" fillId="0" borderId="0" xfId="0" applyFont="1" applyFill="1" applyAlignment="1">
      <alignment horizontal="right" vertical="center"/>
    </xf>
    <xf numFmtId="0" fontId="31" fillId="0" borderId="0" xfId="0" applyFont="1" applyFill="1" applyAlignment="1">
      <alignment horizontal="right" vertical="center"/>
    </xf>
    <xf numFmtId="0" fontId="26" fillId="0" borderId="0" xfId="0" applyFont="1" applyFill="1" applyAlignment="1">
      <alignment horizontal="right" vertical="center"/>
    </xf>
    <xf numFmtId="0" fontId="26" fillId="0" borderId="34" xfId="0" applyFont="1" applyFill="1" applyBorder="1" applyAlignment="1">
      <alignment horizontal="right" vertical="center" wrapText="1"/>
    </xf>
    <xf numFmtId="0" fontId="32" fillId="9" borderId="22" xfId="0" applyFont="1" applyFill="1" applyBorder="1" applyAlignment="1">
      <alignment horizontal="center"/>
    </xf>
    <xf numFmtId="0" fontId="32" fillId="9" borderId="23" xfId="0" applyFont="1" applyFill="1" applyBorder="1" applyAlignment="1">
      <alignment horizontal="center"/>
    </xf>
    <xf numFmtId="0" fontId="32" fillId="9" borderId="24" xfId="0" applyFont="1" applyFill="1" applyBorder="1" applyAlignment="1">
      <alignment horizontal="center"/>
    </xf>
    <xf numFmtId="0" fontId="33" fillId="0" borderId="36" xfId="0" applyFont="1" applyFill="1" applyBorder="1" applyAlignment="1">
      <alignment horizontal="center" vertical="center"/>
    </xf>
    <xf numFmtId="165" fontId="33" fillId="0" borderId="36" xfId="0" applyNumberFormat="1" applyFont="1" applyFill="1" applyBorder="1" applyAlignment="1">
      <alignment horizontal="center" vertical="center" wrapText="1"/>
    </xf>
    <xf numFmtId="165" fontId="33" fillId="0" borderId="37" xfId="0" applyNumberFormat="1"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48" xfId="0" applyFont="1" applyFill="1" applyBorder="1" applyAlignment="1">
      <alignment horizontal="center" vertical="center" wrapText="1"/>
    </xf>
    <xf numFmtId="164" fontId="33" fillId="0" borderId="43" xfId="1" applyFont="1" applyBorder="1" applyAlignment="1">
      <alignment horizontal="center" vertical="center" wrapText="1"/>
    </xf>
    <xf numFmtId="164" fontId="33" fillId="0" borderId="49" xfId="1" applyFont="1" applyBorder="1" applyAlignment="1">
      <alignment horizontal="center" vertical="center" wrapText="1"/>
    </xf>
    <xf numFmtId="0" fontId="20" fillId="0" borderId="40"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41" fillId="0" borderId="56" xfId="0" applyFont="1" applyFill="1" applyBorder="1" applyAlignment="1">
      <alignment horizontal="center" vertical="top"/>
    </xf>
    <xf numFmtId="0" fontId="0" fillId="0" borderId="56" xfId="0" applyFill="1" applyBorder="1" applyAlignment="1">
      <alignment horizontal="center" vertical="top"/>
    </xf>
    <xf numFmtId="0" fontId="14" fillId="7" borderId="18" xfId="0" applyFont="1" applyFill="1" applyBorder="1" applyAlignment="1">
      <alignment horizontal="center" vertical="top" wrapText="1"/>
    </xf>
    <xf numFmtId="0" fontId="14" fillId="7" borderId="19" xfId="0" applyFont="1" applyFill="1" applyBorder="1" applyAlignment="1">
      <alignment horizontal="center" vertical="top" wrapText="1"/>
    </xf>
    <xf numFmtId="0" fontId="14" fillId="7" borderId="25" xfId="0" applyFont="1" applyFill="1" applyBorder="1" applyAlignment="1">
      <alignment horizontal="center" vertical="top" wrapText="1"/>
    </xf>
    <xf numFmtId="0" fontId="14" fillId="7" borderId="26" xfId="0" applyFont="1" applyFill="1" applyBorder="1" applyAlignment="1">
      <alignment horizontal="center" vertical="top" wrapText="1"/>
    </xf>
    <xf numFmtId="0" fontId="14" fillId="7" borderId="20" xfId="0" applyFont="1" applyFill="1" applyBorder="1" applyAlignment="1">
      <alignment horizontal="center" vertical="top" wrapText="1"/>
    </xf>
    <xf numFmtId="0" fontId="14" fillId="7" borderId="21" xfId="0" applyFont="1" applyFill="1" applyBorder="1" applyAlignment="1">
      <alignment horizontal="center" vertical="top" wrapText="1"/>
    </xf>
    <xf numFmtId="0" fontId="14" fillId="7" borderId="22" xfId="0" applyFont="1" applyFill="1" applyBorder="1" applyAlignment="1">
      <alignment horizontal="center" vertical="top" wrapText="1"/>
    </xf>
    <xf numFmtId="0" fontId="14" fillId="7" borderId="23" xfId="0" applyFont="1" applyFill="1" applyBorder="1" applyAlignment="1">
      <alignment horizontal="center" vertical="top" wrapText="1"/>
    </xf>
    <xf numFmtId="0" fontId="14" fillId="7" borderId="24" xfId="0" applyFont="1" applyFill="1" applyBorder="1" applyAlignment="1">
      <alignment horizontal="center" vertical="top" wrapText="1"/>
    </xf>
    <xf numFmtId="0" fontId="14" fillId="2" borderId="7" xfId="0" applyFont="1" applyFill="1" applyBorder="1" applyAlignment="1">
      <alignment horizontal="center" vertical="top" wrapText="1"/>
    </xf>
    <xf numFmtId="0" fontId="14" fillId="2" borderId="8" xfId="0" applyFont="1" applyFill="1" applyBorder="1" applyAlignment="1">
      <alignment horizontal="center" vertical="top" wrapText="1"/>
    </xf>
    <xf numFmtId="0" fontId="14" fillId="2" borderId="13" xfId="0" applyFont="1" applyFill="1" applyBorder="1" applyAlignment="1">
      <alignment horizontal="center" vertical="top" wrapText="1"/>
    </xf>
    <xf numFmtId="0" fontId="14" fillId="2" borderId="6" xfId="0" applyFont="1" applyFill="1" applyBorder="1" applyAlignment="1">
      <alignment horizontal="center" vertical="top" wrapText="1"/>
    </xf>
    <xf numFmtId="0" fontId="14" fillId="2" borderId="2" xfId="0" applyFont="1" applyFill="1" applyBorder="1" applyAlignment="1">
      <alignment horizontal="center" vertical="top" wrapText="1"/>
    </xf>
    <xf numFmtId="0" fontId="14" fillId="2" borderId="12" xfId="0" applyFont="1" applyFill="1" applyBorder="1" applyAlignment="1">
      <alignment horizontal="center" vertical="top" wrapText="1"/>
    </xf>
    <xf numFmtId="168" fontId="0" fillId="0" borderId="0" xfId="0" applyNumberFormat="1" applyFill="1" applyBorder="1" applyAlignment="1">
      <alignment horizontal="left" vertical="top"/>
    </xf>
  </cellXfs>
  <cellStyles count="9">
    <cellStyle name="Comma" xfId="1" builtinId="3"/>
    <cellStyle name="Normal" xfId="0" builtinId="0"/>
    <cellStyle name="Normal 10 2" xfId="2"/>
    <cellStyle name="Normal 2" xfId="4"/>
    <cellStyle name="Normal 2 2" xfId="6"/>
    <cellStyle name="Normal 3" xfId="7"/>
    <cellStyle name="Normal 4" xfId="3"/>
    <cellStyle name="Normal_Ridgewood-Final Bill-Finishing-April-2002" xfId="8"/>
    <cellStyle name="Style 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zoomScaleNormal="100" workbookViewId="0">
      <selection activeCell="I12" sqref="I12"/>
    </sheetView>
  </sheetViews>
  <sheetFormatPr defaultColWidth="10.33203125" defaultRowHeight="14.4"/>
  <cols>
    <col min="1" max="1" width="10.33203125" style="80"/>
    <col min="2" max="2" width="57.77734375" style="80" customWidth="1"/>
    <col min="3" max="3" width="10.33203125" style="80"/>
    <col min="4" max="4" width="15.6640625" style="80" customWidth="1"/>
    <col min="5" max="5" width="17" style="80" bestFit="1" customWidth="1"/>
    <col min="6" max="6" width="15.6640625" style="82" customWidth="1"/>
    <col min="7" max="7" width="10.33203125" style="80"/>
    <col min="8" max="8" width="12.77734375" style="80" customWidth="1"/>
    <col min="9" max="16384" width="10.33203125" style="80"/>
  </cols>
  <sheetData>
    <row r="1" spans="1:6" s="74" customFormat="1" ht="36.6">
      <c r="A1" s="442" t="s">
        <v>0</v>
      </c>
      <c r="B1" s="442"/>
      <c r="C1" s="442"/>
      <c r="D1" s="442"/>
      <c r="E1" s="442"/>
      <c r="F1" s="442"/>
    </row>
    <row r="2" spans="1:6" s="75" customFormat="1" ht="15.6">
      <c r="A2" s="443" t="s">
        <v>1</v>
      </c>
      <c r="B2" s="443"/>
      <c r="C2" s="443"/>
      <c r="D2" s="443"/>
      <c r="E2" s="443"/>
      <c r="F2" s="443"/>
    </row>
    <row r="3" spans="1:6" s="76" customFormat="1" ht="13.8">
      <c r="A3" s="444" t="s">
        <v>2</v>
      </c>
      <c r="B3" s="444"/>
      <c r="C3" s="444"/>
      <c r="D3" s="444"/>
      <c r="E3" s="444"/>
      <c r="F3" s="444"/>
    </row>
    <row r="4" spans="1:6" s="76" customFormat="1" ht="13.8">
      <c r="A4" s="445" t="s">
        <v>3</v>
      </c>
      <c r="B4" s="445"/>
      <c r="C4" s="445"/>
      <c r="D4" s="445"/>
      <c r="E4" s="445"/>
      <c r="F4" s="445"/>
    </row>
    <row r="5" spans="1:6" s="76" customFormat="1" ht="31.95" customHeight="1">
      <c r="A5" s="446" t="s">
        <v>4</v>
      </c>
      <c r="B5" s="446"/>
      <c r="C5" s="446"/>
      <c r="D5" s="446"/>
      <c r="E5" s="446"/>
      <c r="F5" s="446"/>
    </row>
    <row r="6" spans="1:6" s="77" customFormat="1" ht="18">
      <c r="A6" s="447" t="s">
        <v>244</v>
      </c>
      <c r="B6" s="448"/>
      <c r="C6" s="448"/>
      <c r="D6" s="448"/>
      <c r="E6" s="448"/>
      <c r="F6" s="449"/>
    </row>
    <row r="7" spans="1:6" s="78" customFormat="1">
      <c r="A7" s="83" t="s">
        <v>5</v>
      </c>
      <c r="B7" s="156" t="s">
        <v>203</v>
      </c>
      <c r="C7" s="450" t="s">
        <v>204</v>
      </c>
      <c r="D7" s="450"/>
      <c r="E7" s="451">
        <v>45358</v>
      </c>
      <c r="F7" s="452"/>
    </row>
    <row r="8" spans="1:6" s="78" customFormat="1">
      <c r="A8" s="84"/>
      <c r="B8" s="85"/>
      <c r="C8" s="457"/>
      <c r="D8" s="458"/>
      <c r="E8" s="453"/>
      <c r="F8" s="455"/>
    </row>
    <row r="9" spans="1:6" s="78" customFormat="1">
      <c r="A9" s="86"/>
      <c r="B9" s="87" t="s">
        <v>6</v>
      </c>
      <c r="C9" s="459"/>
      <c r="D9" s="460"/>
      <c r="E9" s="454"/>
      <c r="F9" s="456"/>
    </row>
    <row r="10" spans="1:6" s="79" customFormat="1">
      <c r="A10" s="88" t="s">
        <v>7</v>
      </c>
      <c r="B10" s="89" t="s">
        <v>8</v>
      </c>
      <c r="C10" s="89" t="s">
        <v>9</v>
      </c>
      <c r="D10" s="89" t="s">
        <v>200</v>
      </c>
      <c r="E10" s="89" t="s">
        <v>32</v>
      </c>
      <c r="F10" s="90" t="s">
        <v>201</v>
      </c>
    </row>
    <row r="11" spans="1:6">
      <c r="A11" s="91"/>
      <c r="B11" s="92"/>
      <c r="C11" s="92"/>
      <c r="D11" s="92"/>
      <c r="E11" s="92"/>
      <c r="F11" s="93"/>
    </row>
    <row r="12" spans="1:6" ht="33" customHeight="1">
      <c r="A12" s="94">
        <v>1</v>
      </c>
      <c r="B12" s="182" t="s">
        <v>239</v>
      </c>
      <c r="C12" s="95" t="s">
        <v>10</v>
      </c>
      <c r="D12" s="96">
        <f>Abstract!I111</f>
        <v>2910078.271296612</v>
      </c>
      <c r="E12" s="97">
        <f>Abstract!K111</f>
        <v>4085227.0050257072</v>
      </c>
      <c r="F12" s="98">
        <f>E12-D12</f>
        <v>1175148.7337290952</v>
      </c>
    </row>
    <row r="13" spans="1:6" ht="33" customHeight="1">
      <c r="A13" s="94"/>
      <c r="B13" s="99"/>
      <c r="C13" s="95"/>
      <c r="D13" s="96"/>
      <c r="E13" s="97"/>
      <c r="F13" s="98"/>
    </row>
    <row r="14" spans="1:6">
      <c r="A14" s="94"/>
      <c r="B14" s="99"/>
      <c r="C14" s="95"/>
      <c r="D14" s="96"/>
      <c r="E14" s="97"/>
      <c r="F14" s="98"/>
    </row>
    <row r="15" spans="1:6">
      <c r="A15" s="94"/>
      <c r="B15" s="99"/>
      <c r="C15" s="100"/>
      <c r="D15" s="100"/>
      <c r="E15" s="100"/>
      <c r="F15" s="101"/>
    </row>
    <row r="16" spans="1:6">
      <c r="A16" s="102"/>
      <c r="B16" s="103"/>
      <c r="C16" s="95"/>
      <c r="D16" s="96"/>
      <c r="E16" s="97"/>
      <c r="F16" s="98"/>
    </row>
    <row r="17" spans="1:8">
      <c r="A17" s="102"/>
      <c r="B17" s="104"/>
      <c r="C17" s="95"/>
      <c r="D17" s="95"/>
      <c r="E17" s="97"/>
      <c r="F17" s="98"/>
    </row>
    <row r="18" spans="1:8">
      <c r="A18" s="102"/>
      <c r="B18" s="103"/>
      <c r="C18" s="95"/>
      <c r="D18" s="96"/>
      <c r="E18" s="97"/>
      <c r="F18" s="98"/>
    </row>
    <row r="19" spans="1:8">
      <c r="A19" s="102"/>
      <c r="B19" s="105"/>
      <c r="C19" s="106"/>
      <c r="D19" s="106"/>
      <c r="E19" s="107"/>
      <c r="F19" s="108"/>
    </row>
    <row r="20" spans="1:8">
      <c r="A20" s="109"/>
      <c r="B20" s="110"/>
      <c r="C20" s="110"/>
      <c r="D20" s="110"/>
      <c r="E20" s="110"/>
      <c r="F20" s="111"/>
    </row>
    <row r="21" spans="1:8">
      <c r="A21" s="109"/>
      <c r="B21" s="112"/>
      <c r="C21" s="110"/>
      <c r="D21" s="110"/>
      <c r="E21" s="110"/>
      <c r="F21" s="111"/>
    </row>
    <row r="22" spans="1:8" s="81" customFormat="1">
      <c r="A22" s="113"/>
      <c r="B22" s="114"/>
      <c r="C22" s="114"/>
      <c r="D22" s="114"/>
      <c r="E22" s="115"/>
      <c r="F22" s="116"/>
      <c r="H22" s="117"/>
    </row>
    <row r="23" spans="1:8" ht="15" thickBot="1">
      <c r="A23" s="118"/>
      <c r="B23" s="119"/>
      <c r="C23" s="119"/>
      <c r="D23" s="119"/>
      <c r="E23" s="120"/>
      <c r="F23" s="121"/>
    </row>
    <row r="24" spans="1:8">
      <c r="A24" s="145"/>
      <c r="B24" s="146"/>
      <c r="C24" s="146"/>
      <c r="D24" s="146"/>
      <c r="E24" s="147"/>
      <c r="F24" s="148"/>
    </row>
    <row r="25" spans="1:8" s="81" customFormat="1">
      <c r="A25" s="11"/>
      <c r="B25" s="153" t="s">
        <v>11</v>
      </c>
      <c r="C25" s="12"/>
      <c r="D25" s="144">
        <f>SUM(D12:D24)</f>
        <v>2910078.271296612</v>
      </c>
      <c r="E25" s="144">
        <f>SUM(E12:E24)</f>
        <v>4085227.0050257072</v>
      </c>
      <c r="F25" s="149">
        <f>SUM(F12:F24)</f>
        <v>1175148.7337290952</v>
      </c>
    </row>
    <row r="26" spans="1:8">
      <c r="A26" s="8"/>
      <c r="B26" s="154" t="s">
        <v>12</v>
      </c>
      <c r="C26" s="19"/>
      <c r="D26" s="143">
        <f>D25*18%</f>
        <v>523814.08883339015</v>
      </c>
      <c r="E26" s="143">
        <f>E25*18%</f>
        <v>735340.86090462725</v>
      </c>
      <c r="F26" s="150">
        <f>F25*18%</f>
        <v>211526.77207123712</v>
      </c>
    </row>
    <row r="27" spans="1:8" s="81" customFormat="1">
      <c r="A27" s="11"/>
      <c r="B27" s="153" t="s">
        <v>13</v>
      </c>
      <c r="C27" s="12"/>
      <c r="D27" s="144">
        <f>SUM(D25:D26)</f>
        <v>3433892.3601300023</v>
      </c>
      <c r="E27" s="144">
        <f>SUM(E25:E26)</f>
        <v>4820567.8659303347</v>
      </c>
      <c r="F27" s="149">
        <f>SUM(F25:F26)</f>
        <v>1386675.5058003324</v>
      </c>
    </row>
    <row r="28" spans="1:8" s="81" customFormat="1" ht="15" thickBot="1">
      <c r="A28" s="16"/>
      <c r="B28" s="155" t="s">
        <v>202</v>
      </c>
      <c r="C28" s="17"/>
      <c r="D28" s="151"/>
      <c r="E28" s="151"/>
      <c r="F28" s="152">
        <f>F27</f>
        <v>1386675.5058003324</v>
      </c>
    </row>
    <row r="30" spans="1:8">
      <c r="B30" s="122" t="s">
        <v>14</v>
      </c>
    </row>
    <row r="31" spans="1:8">
      <c r="B31" s="80" t="s">
        <v>15</v>
      </c>
    </row>
    <row r="33" spans="1:5">
      <c r="B33" s="81" t="s">
        <v>16</v>
      </c>
    </row>
    <row r="34" spans="1:5">
      <c r="B34" s="80" t="s">
        <v>17</v>
      </c>
    </row>
    <row r="36" spans="1:5">
      <c r="B36" s="123" t="s">
        <v>18</v>
      </c>
      <c r="E36" s="160"/>
    </row>
    <row r="39" spans="1:5">
      <c r="A39" s="80" t="s">
        <v>19</v>
      </c>
    </row>
    <row r="42" spans="1:5">
      <c r="A42" s="80" t="s">
        <v>20</v>
      </c>
    </row>
  </sheetData>
  <mergeCells count="11">
    <mergeCell ref="A6:F6"/>
    <mergeCell ref="C7:D7"/>
    <mergeCell ref="E7:F7"/>
    <mergeCell ref="E8:E9"/>
    <mergeCell ref="F8:F9"/>
    <mergeCell ref="C8:D9"/>
    <mergeCell ref="A1:F1"/>
    <mergeCell ref="A2:F2"/>
    <mergeCell ref="A3:F3"/>
    <mergeCell ref="A4:F4"/>
    <mergeCell ref="A5:F5"/>
  </mergeCells>
  <pageMargins left="0.75" right="0.75" top="1" bottom="1" header="0.5" footer="0.5"/>
  <pageSetup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F11" sqref="F11"/>
    </sheetView>
  </sheetViews>
  <sheetFormatPr defaultRowHeight="13.2"/>
  <cols>
    <col min="2" max="2" width="29.109375" customWidth="1"/>
    <col min="3" max="4" width="19.109375" customWidth="1"/>
    <col min="5" max="5" width="17.5546875" bestFit="1" customWidth="1"/>
    <col min="6" max="6" width="13.21875" customWidth="1"/>
  </cols>
  <sheetData>
    <row r="1" spans="1:6">
      <c r="A1" s="461" t="s">
        <v>332</v>
      </c>
      <c r="B1" s="462"/>
      <c r="C1" s="462"/>
      <c r="D1" s="462"/>
      <c r="E1" s="462"/>
      <c r="F1" s="462"/>
    </row>
    <row r="2" spans="1:6" ht="24.75" customHeight="1">
      <c r="A2" s="142" t="s">
        <v>214</v>
      </c>
      <c r="B2" s="164" t="s">
        <v>215</v>
      </c>
      <c r="C2" s="164" t="s">
        <v>218</v>
      </c>
      <c r="D2" s="164" t="s">
        <v>333</v>
      </c>
      <c r="E2" s="168" t="s">
        <v>220</v>
      </c>
      <c r="F2" s="165" t="s">
        <v>24</v>
      </c>
    </row>
    <row r="3" spans="1:6" ht="27.6" customHeight="1">
      <c r="A3" s="6"/>
      <c r="B3" s="163" t="s">
        <v>218</v>
      </c>
      <c r="C3" s="167">
        <v>5785249</v>
      </c>
      <c r="D3" s="167">
        <v>7948564.8997974461</v>
      </c>
      <c r="E3" s="6"/>
      <c r="F3" s="6"/>
    </row>
    <row r="4" spans="1:6" ht="25.95" customHeight="1">
      <c r="A4" s="6">
        <v>1</v>
      </c>
      <c r="B4" s="166" t="s">
        <v>216</v>
      </c>
      <c r="C4" s="6"/>
      <c r="D4" s="6"/>
      <c r="E4" s="6">
        <v>1030515.4366800399</v>
      </c>
      <c r="F4" s="6"/>
    </row>
    <row r="5" spans="1:6" ht="25.95" customHeight="1">
      <c r="A5" s="6">
        <v>2</v>
      </c>
      <c r="B5" s="166" t="s">
        <v>217</v>
      </c>
      <c r="C5" s="6"/>
      <c r="D5" s="6"/>
      <c r="E5" s="6">
        <v>1226129.354005598</v>
      </c>
      <c r="F5" s="6"/>
    </row>
    <row r="6" spans="1:6" ht="23.25" customHeight="1">
      <c r="A6" s="6">
        <v>3</v>
      </c>
      <c r="B6" s="166" t="s">
        <v>219</v>
      </c>
      <c r="C6" s="6"/>
      <c r="D6" s="6"/>
      <c r="E6" s="6">
        <v>1177247.5694443642</v>
      </c>
      <c r="F6" s="6"/>
    </row>
    <row r="7" spans="1:6" ht="23.25" customHeight="1">
      <c r="A7" s="6">
        <v>3</v>
      </c>
      <c r="B7" s="166" t="s">
        <v>270</v>
      </c>
      <c r="C7" s="6"/>
      <c r="D7" s="6"/>
      <c r="E7" s="6">
        <f>PI!F28</f>
        <v>1386675.5058003324</v>
      </c>
      <c r="F7" s="6"/>
    </row>
    <row r="8" spans="1:6">
      <c r="A8" s="6"/>
      <c r="B8" s="165" t="s">
        <v>236</v>
      </c>
      <c r="C8" s="6"/>
      <c r="D8" s="6"/>
      <c r="E8" s="198">
        <f>SUM(E4:E7)</f>
        <v>4820567.8659303337</v>
      </c>
      <c r="F8" s="211"/>
    </row>
    <row r="10" spans="1:6">
      <c r="E10" s="478"/>
      <c r="F10" s="189"/>
    </row>
  </sheetData>
  <mergeCells count="1">
    <mergeCell ref="A1:F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topLeftCell="A2" zoomScale="90" zoomScaleNormal="90" workbookViewId="0">
      <pane ySplit="2" topLeftCell="A101" activePane="bottomLeft" state="frozen"/>
      <selection activeCell="A2" sqref="A2"/>
      <selection pane="bottomLeft" activeCell="I111" sqref="I111"/>
    </sheetView>
  </sheetViews>
  <sheetFormatPr defaultColWidth="9" defaultRowHeight="13.2"/>
  <cols>
    <col min="1" max="1" width="10.44140625" customWidth="1"/>
    <col min="2" max="2" width="82.6640625" customWidth="1"/>
    <col min="3" max="3" width="6.77734375" customWidth="1"/>
    <col min="4" max="4" width="12.6640625" bestFit="1" customWidth="1"/>
    <col min="5" max="5" width="11.33203125" customWidth="1"/>
    <col min="6" max="6" width="11.6640625" customWidth="1"/>
    <col min="7" max="7" width="9.44140625" customWidth="1"/>
    <col min="8" max="8" width="11.44140625" customWidth="1"/>
    <col min="9" max="9" width="12.109375" customWidth="1"/>
    <col min="10" max="10" width="12.109375" bestFit="1" customWidth="1"/>
    <col min="11" max="11" width="13.44140625" customWidth="1"/>
    <col min="12" max="12" width="13.109375" customWidth="1"/>
    <col min="14" max="14" width="9.44140625" bestFit="1" customWidth="1"/>
  </cols>
  <sheetData>
    <row r="1" spans="1:13" ht="13.8" thickBot="1">
      <c r="A1" s="463" t="s">
        <v>237</v>
      </c>
      <c r="B1" s="464"/>
      <c r="C1" s="464"/>
      <c r="D1" s="464"/>
      <c r="E1" s="464"/>
      <c r="F1" s="464"/>
      <c r="G1" s="464"/>
      <c r="H1" s="464"/>
      <c r="I1" s="465"/>
      <c r="J1" s="465"/>
      <c r="K1" s="465"/>
      <c r="L1" s="466"/>
    </row>
    <row r="2" spans="1:13" ht="13.8" thickBot="1">
      <c r="A2" s="467" t="s">
        <v>21</v>
      </c>
      <c r="B2" s="468"/>
      <c r="C2" s="468"/>
      <c r="D2" s="468"/>
      <c r="E2" s="468"/>
      <c r="F2" s="469" t="s">
        <v>22</v>
      </c>
      <c r="G2" s="470"/>
      <c r="H2" s="471"/>
      <c r="I2" s="469" t="s">
        <v>23</v>
      </c>
      <c r="J2" s="470"/>
      <c r="K2" s="471"/>
      <c r="L2" s="57" t="s">
        <v>24</v>
      </c>
    </row>
    <row r="3" spans="1:13">
      <c r="A3" s="41" t="s">
        <v>25</v>
      </c>
      <c r="B3" s="42" t="s">
        <v>26</v>
      </c>
      <c r="C3" s="42" t="s">
        <v>27</v>
      </c>
      <c r="D3" s="42" t="s">
        <v>28</v>
      </c>
      <c r="E3" s="43" t="s">
        <v>29</v>
      </c>
      <c r="F3" s="44" t="s">
        <v>30</v>
      </c>
      <c r="G3" s="44" t="s">
        <v>31</v>
      </c>
      <c r="H3" s="44" t="s">
        <v>32</v>
      </c>
      <c r="I3" s="44" t="s">
        <v>30</v>
      </c>
      <c r="J3" s="44" t="s">
        <v>31</v>
      </c>
      <c r="K3" s="44" t="s">
        <v>32</v>
      </c>
      <c r="L3" s="58" t="s">
        <v>24</v>
      </c>
    </row>
    <row r="4" spans="1:13">
      <c r="A4" s="45"/>
      <c r="B4" s="46" t="s">
        <v>33</v>
      </c>
      <c r="C4" s="47"/>
      <c r="D4" s="47"/>
      <c r="E4" s="47"/>
      <c r="F4" s="47"/>
      <c r="G4" s="47"/>
      <c r="H4" s="47"/>
      <c r="I4" s="47"/>
      <c r="J4" s="47"/>
      <c r="K4" s="47"/>
      <c r="L4" s="59"/>
    </row>
    <row r="5" spans="1:13" ht="40.799999999999997">
      <c r="A5" s="48">
        <v>1</v>
      </c>
      <c r="B5" s="49" t="s">
        <v>34</v>
      </c>
      <c r="C5" s="50" t="s">
        <v>35</v>
      </c>
      <c r="D5" s="50" t="s">
        <v>36</v>
      </c>
      <c r="E5" s="56">
        <v>13</v>
      </c>
      <c r="F5" s="56"/>
      <c r="G5" s="56"/>
      <c r="H5" s="56"/>
      <c r="I5" s="56"/>
      <c r="J5" s="56"/>
      <c r="K5" s="56"/>
      <c r="L5" s="60"/>
      <c r="M5" s="311"/>
    </row>
    <row r="6" spans="1:13" ht="20.399999999999999">
      <c r="A6" s="48">
        <v>2</v>
      </c>
      <c r="B6" s="51" t="s">
        <v>37</v>
      </c>
      <c r="C6" s="50" t="s">
        <v>35</v>
      </c>
      <c r="D6" s="50" t="s">
        <v>36</v>
      </c>
      <c r="E6" s="56">
        <v>98</v>
      </c>
      <c r="F6" s="56"/>
      <c r="G6" s="56"/>
      <c r="H6" s="56"/>
      <c r="I6" s="56"/>
      <c r="J6" s="56"/>
      <c r="K6" s="56"/>
      <c r="L6" s="61"/>
      <c r="M6" s="311"/>
    </row>
    <row r="7" spans="1:13">
      <c r="A7" s="45"/>
      <c r="B7" s="46" t="s">
        <v>38</v>
      </c>
      <c r="C7" s="47"/>
      <c r="D7" s="47"/>
      <c r="E7" s="124"/>
      <c r="F7" s="124"/>
      <c r="G7" s="124"/>
      <c r="H7" s="124"/>
      <c r="I7" s="124"/>
      <c r="J7" s="124"/>
      <c r="K7" s="124"/>
      <c r="L7" s="59"/>
      <c r="M7" s="311"/>
    </row>
    <row r="8" spans="1:13" ht="61.2">
      <c r="A8" s="48">
        <v>3</v>
      </c>
      <c r="B8" s="51" t="s">
        <v>39</v>
      </c>
      <c r="C8" s="50" t="s">
        <v>35</v>
      </c>
      <c r="D8" s="50" t="s">
        <v>36</v>
      </c>
      <c r="E8" s="56">
        <v>75</v>
      </c>
      <c r="F8" s="56">
        <v>51.789909599999994</v>
      </c>
      <c r="G8" s="56">
        <f>H8-F8</f>
        <v>0</v>
      </c>
      <c r="H8" s="56">
        <f>'MB Sheet'!H13</f>
        <v>51.789909599999994</v>
      </c>
      <c r="I8" s="56">
        <v>3884.2432199999994</v>
      </c>
      <c r="J8" s="56">
        <f>K8-I8</f>
        <v>0</v>
      </c>
      <c r="K8" s="56">
        <f>H8*E8</f>
        <v>3884.2432199999994</v>
      </c>
      <c r="L8" s="60"/>
      <c r="M8" s="311"/>
    </row>
    <row r="9" spans="1:13" ht="71.400000000000006">
      <c r="A9" s="48">
        <v>4</v>
      </c>
      <c r="B9" s="51" t="s">
        <v>40</v>
      </c>
      <c r="C9" s="50" t="s">
        <v>35</v>
      </c>
      <c r="D9" s="50" t="s">
        <v>36</v>
      </c>
      <c r="E9" s="56">
        <v>85</v>
      </c>
      <c r="F9" s="56">
        <v>136.68019559999999</v>
      </c>
      <c r="G9" s="56">
        <f>H9-F9</f>
        <v>0</v>
      </c>
      <c r="H9" s="56">
        <f>'MB Sheet'!H22</f>
        <v>136.68019559999999</v>
      </c>
      <c r="I9" s="56">
        <v>11617.816626</v>
      </c>
      <c r="J9" s="56">
        <f>K9-I9</f>
        <v>0</v>
      </c>
      <c r="K9" s="56">
        <f>H9*E9</f>
        <v>11617.816626</v>
      </c>
      <c r="L9" s="60"/>
      <c r="M9" s="311"/>
    </row>
    <row r="10" spans="1:13">
      <c r="A10" s="45"/>
      <c r="B10" s="46" t="s">
        <v>41</v>
      </c>
      <c r="C10" s="47"/>
      <c r="D10" s="47"/>
      <c r="E10" s="124"/>
      <c r="F10" s="124"/>
      <c r="G10" s="124"/>
      <c r="H10" s="124"/>
      <c r="I10" s="124"/>
      <c r="J10" s="124"/>
      <c r="K10" s="124"/>
      <c r="L10" s="59"/>
      <c r="M10" s="311"/>
    </row>
    <row r="11" spans="1:13" ht="40.799999999999997">
      <c r="A11" s="48">
        <v>5</v>
      </c>
      <c r="B11" s="51" t="s">
        <v>42</v>
      </c>
      <c r="C11" s="50" t="s">
        <v>35</v>
      </c>
      <c r="D11" s="50" t="s">
        <v>36</v>
      </c>
      <c r="E11" s="56">
        <v>110</v>
      </c>
      <c r="F11" s="56">
        <v>791.7697007999999</v>
      </c>
      <c r="G11" s="56">
        <f>H11-F11</f>
        <v>0</v>
      </c>
      <c r="H11" s="56">
        <f>'MB Sheet'!H35</f>
        <v>791.7697007999999</v>
      </c>
      <c r="I11" s="56">
        <v>87094.667087999987</v>
      </c>
      <c r="J11" s="56">
        <f>K11-I11</f>
        <v>0</v>
      </c>
      <c r="K11" s="56">
        <f>H11*E11</f>
        <v>87094.667087999987</v>
      </c>
      <c r="L11" s="60"/>
      <c r="M11" s="311"/>
    </row>
    <row r="12" spans="1:13" ht="30.6">
      <c r="A12" s="48">
        <v>6</v>
      </c>
      <c r="B12" s="51" t="s">
        <v>43</v>
      </c>
      <c r="C12" s="50" t="s">
        <v>35</v>
      </c>
      <c r="D12" s="50" t="s">
        <v>36</v>
      </c>
      <c r="E12" s="56">
        <v>115</v>
      </c>
      <c r="F12" s="56"/>
      <c r="G12" s="56"/>
      <c r="H12" s="56"/>
      <c r="I12" s="56"/>
      <c r="J12" s="56"/>
      <c r="K12" s="56"/>
      <c r="L12" s="60"/>
      <c r="M12" s="311"/>
    </row>
    <row r="13" spans="1:13" ht="30.6">
      <c r="A13" s="48">
        <v>7</v>
      </c>
      <c r="B13" s="51" t="s">
        <v>44</v>
      </c>
      <c r="C13" s="50" t="s">
        <v>35</v>
      </c>
      <c r="D13" s="50" t="s">
        <v>36</v>
      </c>
      <c r="E13" s="56">
        <v>110</v>
      </c>
      <c r="F13" s="56">
        <v>136.68019559999999</v>
      </c>
      <c r="G13" s="56">
        <f>H13-F13</f>
        <v>0</v>
      </c>
      <c r="H13" s="56">
        <f>'MB Sheet'!H45</f>
        <v>136.68019559999999</v>
      </c>
      <c r="I13" s="56">
        <v>15034.821515999998</v>
      </c>
      <c r="J13" s="56">
        <f>K13-I13</f>
        <v>0</v>
      </c>
      <c r="K13" s="56">
        <f>H13*E13</f>
        <v>15034.821515999998</v>
      </c>
      <c r="L13" s="60"/>
      <c r="M13" s="311"/>
    </row>
    <row r="14" spans="1:13">
      <c r="A14" s="45"/>
      <c r="B14" s="46" t="s">
        <v>45</v>
      </c>
      <c r="C14" s="47"/>
      <c r="D14" s="47"/>
      <c r="E14" s="125" t="s">
        <v>46</v>
      </c>
      <c r="F14" s="125"/>
      <c r="G14" s="125"/>
      <c r="H14" s="125"/>
      <c r="I14" s="56"/>
      <c r="J14" s="125"/>
      <c r="K14" s="125"/>
      <c r="L14" s="59"/>
      <c r="M14" s="311"/>
    </row>
    <row r="15" spans="1:13" ht="40.799999999999997">
      <c r="A15" s="48">
        <v>8</v>
      </c>
      <c r="B15" s="51" t="s">
        <v>47</v>
      </c>
      <c r="C15" s="50" t="s">
        <v>35</v>
      </c>
      <c r="D15" s="50" t="s">
        <v>36</v>
      </c>
      <c r="E15" s="56">
        <v>65</v>
      </c>
      <c r="F15" s="56">
        <v>781.83129959999997</v>
      </c>
      <c r="G15" s="56">
        <f>H15-F15</f>
        <v>64.583999999999946</v>
      </c>
      <c r="H15" s="56">
        <f>'MB Sheet'!H60</f>
        <v>846.41529959999991</v>
      </c>
      <c r="I15" s="56">
        <v>50819.034474</v>
      </c>
      <c r="J15" s="56">
        <f>K15-I15</f>
        <v>4197.9599999999919</v>
      </c>
      <c r="K15" s="56">
        <f>H15*E15</f>
        <v>55016.994473999992</v>
      </c>
      <c r="L15" s="60"/>
      <c r="M15" s="311"/>
    </row>
    <row r="16" spans="1:13">
      <c r="A16" s="45"/>
      <c r="B16" s="46" t="s">
        <v>48</v>
      </c>
      <c r="C16" s="47"/>
      <c r="D16" s="47"/>
      <c r="E16" s="125" t="s">
        <v>46</v>
      </c>
      <c r="F16" s="125"/>
      <c r="G16" s="125"/>
      <c r="H16" s="125"/>
      <c r="I16" s="56"/>
      <c r="J16" s="125"/>
      <c r="K16" s="125"/>
      <c r="L16" s="59"/>
      <c r="M16" s="311"/>
    </row>
    <row r="17" spans="1:13" ht="51">
      <c r="A17" s="48">
        <v>9</v>
      </c>
      <c r="B17" s="51" t="s">
        <v>49</v>
      </c>
      <c r="C17" s="50" t="s">
        <v>35</v>
      </c>
      <c r="D17" s="50" t="s">
        <v>36</v>
      </c>
      <c r="E17" s="56">
        <v>150</v>
      </c>
      <c r="F17" s="56">
        <v>117.86041799999998</v>
      </c>
      <c r="G17" s="56">
        <f>H17-F17</f>
        <v>0</v>
      </c>
      <c r="H17" s="56">
        <f>'MB Sheet'!H69</f>
        <v>117.86041799999998</v>
      </c>
      <c r="I17" s="56">
        <v>17679.062699999999</v>
      </c>
      <c r="J17" s="56">
        <f>K17-I17</f>
        <v>0</v>
      </c>
      <c r="K17" s="56">
        <f>H17*E17</f>
        <v>17679.062699999999</v>
      </c>
      <c r="L17" s="60"/>
      <c r="M17" s="311"/>
    </row>
    <row r="18" spans="1:13">
      <c r="A18" s="45"/>
      <c r="B18" s="46" t="s">
        <v>50</v>
      </c>
      <c r="C18" s="47"/>
      <c r="D18" s="47"/>
      <c r="E18" s="125" t="s">
        <v>46</v>
      </c>
      <c r="F18" s="125"/>
      <c r="G18" s="125"/>
      <c r="H18" s="125"/>
      <c r="I18" s="56"/>
      <c r="J18" s="125"/>
      <c r="K18" s="125"/>
      <c r="L18" s="59"/>
      <c r="M18" s="311"/>
    </row>
    <row r="19" spans="1:13" ht="51">
      <c r="A19" s="48">
        <v>10</v>
      </c>
      <c r="B19" s="51" t="s">
        <v>51</v>
      </c>
      <c r="C19" s="50" t="s">
        <v>35</v>
      </c>
      <c r="D19" s="52">
        <v>155</v>
      </c>
      <c r="E19" s="56">
        <v>150</v>
      </c>
      <c r="F19" s="56">
        <v>117.86041799999998</v>
      </c>
      <c r="G19" s="56">
        <f t="shared" ref="G19:G25" si="0">H19-F19</f>
        <v>0</v>
      </c>
      <c r="H19" s="56">
        <f>'MB Sheet'!H78</f>
        <v>117.86041799999998</v>
      </c>
      <c r="I19" s="56">
        <v>17679.062699999999</v>
      </c>
      <c r="J19" s="56">
        <f t="shared" ref="J19:J25" si="1">K19-I19</f>
        <v>0</v>
      </c>
      <c r="K19" s="56">
        <f t="shared" ref="K19:K25" si="2">H19*E19</f>
        <v>17679.062699999999</v>
      </c>
      <c r="L19" s="62"/>
      <c r="M19" s="311"/>
    </row>
    <row r="20" spans="1:13" ht="60">
      <c r="A20" s="48">
        <v>11</v>
      </c>
      <c r="B20" s="173" t="s">
        <v>222</v>
      </c>
      <c r="C20" s="50" t="s">
        <v>35</v>
      </c>
      <c r="D20" s="52">
        <v>1100</v>
      </c>
      <c r="E20" s="56">
        <v>230</v>
      </c>
      <c r="F20" s="56">
        <v>1155.4895663999998</v>
      </c>
      <c r="G20" s="56">
        <f t="shared" si="0"/>
        <v>108.71317080000017</v>
      </c>
      <c r="H20" s="56">
        <f>'MB Sheet'!H87</f>
        <v>1264.2027372</v>
      </c>
      <c r="I20" s="56">
        <v>265762.60027199995</v>
      </c>
      <c r="J20" s="56">
        <f t="shared" si="1"/>
        <v>25004.029284000047</v>
      </c>
      <c r="K20" s="56">
        <f t="shared" si="2"/>
        <v>290766.629556</v>
      </c>
      <c r="L20" s="63"/>
      <c r="M20" s="311"/>
    </row>
    <row r="21" spans="1:13" ht="51">
      <c r="A21" s="48">
        <v>12</v>
      </c>
      <c r="B21" s="51" t="s">
        <v>53</v>
      </c>
      <c r="C21" s="50" t="s">
        <v>35</v>
      </c>
      <c r="D21" s="52">
        <v>600</v>
      </c>
      <c r="E21" s="56">
        <v>265</v>
      </c>
      <c r="F21" s="56">
        <v>471.06762299999997</v>
      </c>
      <c r="G21" s="56">
        <f t="shared" si="0"/>
        <v>0</v>
      </c>
      <c r="H21" s="56">
        <f>'MB Sheet'!H96</f>
        <v>471.06762299999997</v>
      </c>
      <c r="I21" s="56">
        <v>124832.92009499999</v>
      </c>
      <c r="J21" s="56">
        <f t="shared" si="1"/>
        <v>0</v>
      </c>
      <c r="K21" s="56">
        <f t="shared" si="2"/>
        <v>124832.92009499999</v>
      </c>
      <c r="L21" s="63"/>
      <c r="M21" s="311"/>
    </row>
    <row r="22" spans="1:13" ht="51">
      <c r="A22" s="48">
        <v>13</v>
      </c>
      <c r="B22" s="51" t="s">
        <v>54</v>
      </c>
      <c r="C22" s="50" t="s">
        <v>35</v>
      </c>
      <c r="D22" s="52">
        <v>275</v>
      </c>
      <c r="E22" s="56">
        <v>270</v>
      </c>
      <c r="F22" s="56">
        <v>118.18872</v>
      </c>
      <c r="G22" s="56">
        <f t="shared" si="0"/>
        <v>0</v>
      </c>
      <c r="H22" s="56">
        <f>'MB Sheet'!H104</f>
        <v>118.18872</v>
      </c>
      <c r="I22" s="56">
        <v>31910.954400000002</v>
      </c>
      <c r="J22" s="56">
        <f t="shared" si="1"/>
        <v>0</v>
      </c>
      <c r="K22" s="56">
        <f t="shared" si="2"/>
        <v>31910.954400000002</v>
      </c>
      <c r="L22" s="64"/>
      <c r="M22" s="311"/>
    </row>
    <row r="23" spans="1:13" ht="51">
      <c r="A23" s="48">
        <v>14</v>
      </c>
      <c r="B23" s="51" t="s">
        <v>55</v>
      </c>
      <c r="C23" s="50" t="s">
        <v>56</v>
      </c>
      <c r="D23" s="52">
        <v>70</v>
      </c>
      <c r="E23" s="56">
        <v>195</v>
      </c>
      <c r="F23" s="56">
        <v>146.97542000000001</v>
      </c>
      <c r="G23" s="56">
        <f t="shared" si="0"/>
        <v>0</v>
      </c>
      <c r="H23" s="56">
        <f>'MB Sheet'!H116</f>
        <v>146.97542000000001</v>
      </c>
      <c r="I23" s="56">
        <v>28660.206900000001</v>
      </c>
      <c r="J23" s="56">
        <f t="shared" si="1"/>
        <v>0</v>
      </c>
      <c r="K23" s="56">
        <f t="shared" si="2"/>
        <v>28660.206900000001</v>
      </c>
      <c r="L23" s="64"/>
      <c r="M23" s="311"/>
    </row>
    <row r="24" spans="1:13" ht="61.2">
      <c r="A24" s="48">
        <v>15</v>
      </c>
      <c r="B24" s="51" t="s">
        <v>57</v>
      </c>
      <c r="C24" s="50" t="s">
        <v>35</v>
      </c>
      <c r="D24" s="52">
        <v>55</v>
      </c>
      <c r="E24" s="56">
        <v>130</v>
      </c>
      <c r="F24" s="56">
        <v>98.921159999999986</v>
      </c>
      <c r="G24" s="56">
        <f t="shared" si="0"/>
        <v>0</v>
      </c>
      <c r="H24" s="56">
        <f>'MB Sheet'!H126</f>
        <v>98.921159999999986</v>
      </c>
      <c r="I24" s="56">
        <v>12859.750799999998</v>
      </c>
      <c r="J24" s="56">
        <f t="shared" si="1"/>
        <v>0</v>
      </c>
      <c r="K24" s="56">
        <f t="shared" si="2"/>
        <v>12859.750799999998</v>
      </c>
      <c r="L24" s="64"/>
      <c r="M24" s="311"/>
    </row>
    <row r="25" spans="1:13" ht="20.399999999999999">
      <c r="A25" s="48">
        <v>16</v>
      </c>
      <c r="B25" s="51" t="s">
        <v>58</v>
      </c>
      <c r="C25" s="50" t="s">
        <v>56</v>
      </c>
      <c r="D25" s="52">
        <v>20</v>
      </c>
      <c r="E25" s="56">
        <v>59</v>
      </c>
      <c r="F25" s="56">
        <v>29.753039999999999</v>
      </c>
      <c r="G25" s="56">
        <f t="shared" si="0"/>
        <v>0</v>
      </c>
      <c r="H25" s="56">
        <f>'MB Sheet'!H135</f>
        <v>29.753039999999999</v>
      </c>
      <c r="I25" s="56">
        <v>1755.4293599999999</v>
      </c>
      <c r="J25" s="56">
        <f t="shared" si="1"/>
        <v>0</v>
      </c>
      <c r="K25" s="56">
        <f t="shared" si="2"/>
        <v>1755.4293599999999</v>
      </c>
      <c r="L25" s="64"/>
      <c r="M25" s="311"/>
    </row>
    <row r="26" spans="1:13" ht="20.399999999999999">
      <c r="A26" s="48">
        <v>17</v>
      </c>
      <c r="B26" s="51" t="s">
        <v>59</v>
      </c>
      <c r="C26" s="50" t="s">
        <v>60</v>
      </c>
      <c r="D26" s="52">
        <v>5</v>
      </c>
      <c r="E26" s="56">
        <v>1100</v>
      </c>
      <c r="F26" s="56"/>
      <c r="G26" s="56"/>
      <c r="H26" s="56"/>
      <c r="I26" s="56"/>
      <c r="J26" s="56"/>
      <c r="K26" s="56"/>
      <c r="L26" s="64"/>
      <c r="M26" s="311"/>
    </row>
    <row r="27" spans="1:13" ht="40.799999999999997">
      <c r="A27" s="48">
        <v>18</v>
      </c>
      <c r="B27" s="49" t="s">
        <v>61</v>
      </c>
      <c r="C27" s="50" t="s">
        <v>35</v>
      </c>
      <c r="D27" s="52">
        <v>5</v>
      </c>
      <c r="E27" s="56">
        <v>462</v>
      </c>
      <c r="F27" s="56"/>
      <c r="G27" s="56"/>
      <c r="H27" s="56"/>
      <c r="I27" s="56"/>
      <c r="J27" s="56"/>
      <c r="K27" s="56"/>
      <c r="L27" s="64"/>
      <c r="M27" s="311"/>
    </row>
    <row r="28" spans="1:13" ht="58.5" customHeight="1">
      <c r="A28" s="48">
        <v>19</v>
      </c>
      <c r="B28" s="51" t="s">
        <v>62</v>
      </c>
      <c r="C28" s="50" t="s">
        <v>56</v>
      </c>
      <c r="D28" s="52">
        <v>65</v>
      </c>
      <c r="E28" s="56">
        <v>225</v>
      </c>
      <c r="F28" s="56"/>
      <c r="G28" s="56"/>
      <c r="H28" s="56"/>
      <c r="I28" s="56"/>
      <c r="J28" s="56"/>
      <c r="K28" s="56"/>
      <c r="L28" s="64"/>
      <c r="M28" s="311"/>
    </row>
    <row r="29" spans="1:13">
      <c r="A29" s="45"/>
      <c r="B29" s="47"/>
      <c r="C29" s="47"/>
      <c r="D29" s="47"/>
      <c r="E29" s="124"/>
      <c r="F29" s="124"/>
      <c r="G29" s="124"/>
      <c r="H29" s="124"/>
      <c r="I29" s="56"/>
      <c r="J29" s="124"/>
      <c r="K29" s="124"/>
      <c r="L29" s="59"/>
      <c r="M29" s="311"/>
    </row>
    <row r="30" spans="1:13">
      <c r="A30" s="45"/>
      <c r="B30" s="46" t="s">
        <v>63</v>
      </c>
      <c r="C30" s="47"/>
      <c r="D30" s="47"/>
      <c r="E30" s="124"/>
      <c r="F30" s="124"/>
      <c r="G30" s="124"/>
      <c r="H30" s="124"/>
      <c r="I30" s="56"/>
      <c r="J30" s="124"/>
      <c r="K30" s="124"/>
      <c r="L30" s="65"/>
      <c r="M30" s="311"/>
    </row>
    <row r="31" spans="1:13">
      <c r="A31" s="45"/>
      <c r="B31" s="47"/>
      <c r="C31" s="47"/>
      <c r="D31" s="47"/>
      <c r="E31" s="124"/>
      <c r="F31" s="124"/>
      <c r="G31" s="124"/>
      <c r="H31" s="124"/>
      <c r="I31" s="56"/>
      <c r="J31" s="124"/>
      <c r="K31" s="124"/>
      <c r="L31" s="59"/>
      <c r="M31" s="311"/>
    </row>
    <row r="32" spans="1:13" ht="124.2" customHeight="1">
      <c r="A32" s="48">
        <v>20</v>
      </c>
      <c r="B32" s="51" t="s">
        <v>64</v>
      </c>
      <c r="C32" s="50" t="s">
        <v>35</v>
      </c>
      <c r="D32" s="52">
        <v>1800</v>
      </c>
      <c r="E32" s="56">
        <v>118</v>
      </c>
      <c r="F32" s="56">
        <v>1540.3929839999998</v>
      </c>
      <c r="G32" s="56">
        <f>H32-F32</f>
        <v>90.611352000000124</v>
      </c>
      <c r="H32" s="56">
        <f>'MB Sheet'!H148</f>
        <v>1631.004336</v>
      </c>
      <c r="I32" s="56">
        <v>181766.37211199998</v>
      </c>
      <c r="J32" s="56">
        <f>K32-I32</f>
        <v>10692.139536000002</v>
      </c>
      <c r="K32" s="56">
        <f>H32*E32</f>
        <v>192458.51164799999</v>
      </c>
      <c r="L32" s="63"/>
      <c r="M32" s="311"/>
    </row>
    <row r="33" spans="1:13" ht="42" customHeight="1">
      <c r="A33" s="48">
        <v>21</v>
      </c>
      <c r="B33" s="51" t="s">
        <v>65</v>
      </c>
      <c r="C33" s="50" t="s">
        <v>35</v>
      </c>
      <c r="D33" s="52">
        <v>550</v>
      </c>
      <c r="E33" s="56">
        <v>44</v>
      </c>
      <c r="F33" s="56">
        <v>363.59285039999997</v>
      </c>
      <c r="G33" s="56">
        <f>H33-F33</f>
        <v>550.64792016000001</v>
      </c>
      <c r="H33" s="56">
        <f>'MB Sheet'!H160</f>
        <v>914.24077055999999</v>
      </c>
      <c r="I33" s="56">
        <v>15998.085417599999</v>
      </c>
      <c r="J33" s="56">
        <f>K33-I33</f>
        <v>24228.508487040002</v>
      </c>
      <c r="K33" s="56">
        <f>H33*E33</f>
        <v>40226.593904640002</v>
      </c>
      <c r="L33" s="64"/>
      <c r="M33" s="311"/>
    </row>
    <row r="34" spans="1:13">
      <c r="A34" s="45"/>
      <c r="B34" s="47"/>
      <c r="C34" s="47"/>
      <c r="D34" s="47"/>
      <c r="E34" s="124"/>
      <c r="F34" s="124"/>
      <c r="G34" s="124"/>
      <c r="H34" s="124"/>
      <c r="I34" s="56"/>
      <c r="J34" s="124"/>
      <c r="K34" s="124"/>
      <c r="L34" s="59"/>
      <c r="M34" s="311"/>
    </row>
    <row r="35" spans="1:13">
      <c r="A35" s="45"/>
      <c r="B35" s="46" t="s">
        <v>66</v>
      </c>
      <c r="C35" s="47"/>
      <c r="D35" s="47"/>
      <c r="E35" s="124"/>
      <c r="F35" s="124"/>
      <c r="G35" s="124"/>
      <c r="H35" s="124"/>
      <c r="I35" s="56"/>
      <c r="J35" s="124"/>
      <c r="K35" s="124"/>
      <c r="L35" s="65"/>
      <c r="M35" s="311"/>
    </row>
    <row r="36" spans="1:13">
      <c r="A36" s="45"/>
      <c r="B36" s="47"/>
      <c r="C36" s="47"/>
      <c r="D36" s="47"/>
      <c r="E36" s="124"/>
      <c r="F36" s="124"/>
      <c r="G36" s="124"/>
      <c r="H36" s="124"/>
      <c r="I36" s="56"/>
      <c r="J36" s="124"/>
      <c r="K36" s="124"/>
      <c r="L36" s="59"/>
      <c r="M36" s="311"/>
    </row>
    <row r="37" spans="1:13" ht="59.25" customHeight="1">
      <c r="A37" s="48">
        <v>22</v>
      </c>
      <c r="B37" s="51" t="s">
        <v>67</v>
      </c>
      <c r="C37" s="50" t="s">
        <v>35</v>
      </c>
      <c r="D37" s="52">
        <v>1800</v>
      </c>
      <c r="E37" s="56">
        <v>35</v>
      </c>
      <c r="F37" s="56">
        <v>1087.3362239999999</v>
      </c>
      <c r="G37" s="56">
        <f>H37-F37</f>
        <v>543.66811200000006</v>
      </c>
      <c r="H37" s="56">
        <f>'MB Sheet'!H168</f>
        <v>1631.004336</v>
      </c>
      <c r="I37" s="56">
        <v>38056.767839999993</v>
      </c>
      <c r="J37" s="56">
        <f>K37-I37</f>
        <v>19028.383920000007</v>
      </c>
      <c r="K37" s="56">
        <f>H37*E37</f>
        <v>57085.151760000001</v>
      </c>
      <c r="L37" s="64"/>
      <c r="M37" s="311"/>
    </row>
    <row r="38" spans="1:13" ht="50.25" customHeight="1">
      <c r="A38" s="48">
        <v>23</v>
      </c>
      <c r="B38" s="20" t="s">
        <v>68</v>
      </c>
      <c r="C38" s="50" t="s">
        <v>35</v>
      </c>
      <c r="D38" s="52">
        <v>550</v>
      </c>
      <c r="E38" s="56">
        <v>42</v>
      </c>
      <c r="F38" s="56">
        <v>305.41799433599999</v>
      </c>
      <c r="G38" s="56">
        <f>H38-F38</f>
        <v>367.30386856799998</v>
      </c>
      <c r="H38" s="56">
        <f>'MB Sheet'!H180</f>
        <v>672.72186290399998</v>
      </c>
      <c r="I38" s="56">
        <v>12827.555762111999</v>
      </c>
      <c r="J38" s="56">
        <f>K38-I38</f>
        <v>15426.762479855999</v>
      </c>
      <c r="K38" s="56">
        <f>H38*E38</f>
        <v>28254.318241967998</v>
      </c>
      <c r="L38" s="64"/>
      <c r="M38" s="311"/>
    </row>
    <row r="39" spans="1:13" ht="40.799999999999997">
      <c r="A39" s="48">
        <v>24</v>
      </c>
      <c r="B39" s="51" t="s">
        <v>69</v>
      </c>
      <c r="C39" s="50" t="s">
        <v>35</v>
      </c>
      <c r="D39" s="52">
        <v>150</v>
      </c>
      <c r="E39" s="56">
        <v>30</v>
      </c>
      <c r="F39" s="56"/>
      <c r="G39" s="56"/>
      <c r="H39" s="56"/>
      <c r="I39" s="56"/>
      <c r="J39" s="56"/>
      <c r="K39" s="56"/>
      <c r="L39" s="64"/>
      <c r="M39" s="311"/>
    </row>
    <row r="40" spans="1:13" ht="20.399999999999999">
      <c r="A40" s="53">
        <v>25</v>
      </c>
      <c r="B40" s="51" t="s">
        <v>70</v>
      </c>
      <c r="C40" s="50" t="s">
        <v>35</v>
      </c>
      <c r="D40" s="52">
        <v>450</v>
      </c>
      <c r="E40" s="56">
        <v>60</v>
      </c>
      <c r="F40" s="56">
        <v>378.90464039999995</v>
      </c>
      <c r="G40" s="56">
        <f>H40-F40</f>
        <v>365.81217191999997</v>
      </c>
      <c r="H40" s="56">
        <f>'MB Sheet'!H197</f>
        <v>744.71681231999992</v>
      </c>
      <c r="I40" s="56">
        <v>22734.278423999996</v>
      </c>
      <c r="J40" s="56">
        <f>K40-I40</f>
        <v>21948.730315200002</v>
      </c>
      <c r="K40" s="56">
        <f>H40*E40</f>
        <v>44683.008739199999</v>
      </c>
      <c r="L40" s="66"/>
      <c r="M40" s="311"/>
    </row>
    <row r="41" spans="1:13" ht="30.6">
      <c r="A41" s="48">
        <v>26</v>
      </c>
      <c r="B41" s="51" t="s">
        <v>71</v>
      </c>
      <c r="C41" s="50" t="s">
        <v>35</v>
      </c>
      <c r="D41" s="52">
        <v>50</v>
      </c>
      <c r="E41" s="56">
        <v>35</v>
      </c>
      <c r="F41" s="56">
        <v>81.615392819999983</v>
      </c>
      <c r="G41" s="56">
        <f>H41-F41</f>
        <v>0</v>
      </c>
      <c r="H41" s="56">
        <f>'MB Sheet'!H229</f>
        <v>81.615392819999983</v>
      </c>
      <c r="I41" s="56">
        <v>2856.5387486999994</v>
      </c>
      <c r="J41" s="56">
        <f>K41-I41</f>
        <v>0</v>
      </c>
      <c r="K41" s="56">
        <f t="shared" ref="K41" si="3">H41*E41</f>
        <v>2856.5387486999994</v>
      </c>
      <c r="L41" s="64"/>
      <c r="M41" s="311"/>
    </row>
    <row r="42" spans="1:13">
      <c r="A42" s="45"/>
      <c r="B42" s="47"/>
      <c r="C42" s="47"/>
      <c r="D42" s="47"/>
      <c r="E42" s="124"/>
      <c r="F42" s="124"/>
      <c r="G42" s="124"/>
      <c r="H42" s="124"/>
      <c r="I42" s="56"/>
      <c r="J42" s="124"/>
      <c r="K42" s="124"/>
      <c r="L42" s="59"/>
      <c r="M42" s="311"/>
    </row>
    <row r="43" spans="1:13">
      <c r="A43" s="45"/>
      <c r="B43" s="46" t="s">
        <v>72</v>
      </c>
      <c r="C43" s="47"/>
      <c r="D43" s="47"/>
      <c r="E43" s="124"/>
      <c r="F43" s="124"/>
      <c r="G43" s="124"/>
      <c r="H43" s="124"/>
      <c r="I43" s="56"/>
      <c r="J43" s="124"/>
      <c r="K43" s="124"/>
      <c r="L43" s="67"/>
      <c r="M43" s="311"/>
    </row>
    <row r="44" spans="1:13">
      <c r="A44" s="45"/>
      <c r="B44" s="47"/>
      <c r="C44" s="47"/>
      <c r="D44" s="47"/>
      <c r="E44" s="124"/>
      <c r="F44" s="124"/>
      <c r="G44" s="124"/>
      <c r="H44" s="124"/>
      <c r="I44" s="56"/>
      <c r="J44" s="124"/>
      <c r="K44" s="124"/>
      <c r="L44" s="59"/>
      <c r="M44" s="311"/>
    </row>
    <row r="45" spans="1:13" ht="81.599999999999994">
      <c r="A45" s="48">
        <v>27</v>
      </c>
      <c r="B45" s="51" t="s">
        <v>73</v>
      </c>
      <c r="C45" s="50" t="s">
        <v>60</v>
      </c>
      <c r="D45" s="52">
        <v>2</v>
      </c>
      <c r="E45" s="56">
        <v>44500</v>
      </c>
      <c r="F45" s="56">
        <v>1.6</v>
      </c>
      <c r="G45" s="56">
        <f t="shared" ref="G45:G48" si="4">H45-F45</f>
        <v>0.19999999999999996</v>
      </c>
      <c r="H45" s="56">
        <f>'MB Sheet'!H236</f>
        <v>1.8</v>
      </c>
      <c r="I45" s="56">
        <v>71200</v>
      </c>
      <c r="J45" s="56">
        <f t="shared" ref="J45:J48" si="5">K45-I45</f>
        <v>8900</v>
      </c>
      <c r="K45" s="56">
        <f t="shared" ref="K45:K48" si="6">H45*E45</f>
        <v>80100</v>
      </c>
      <c r="L45" s="64"/>
      <c r="M45" s="311"/>
    </row>
    <row r="46" spans="1:13" ht="81.599999999999994">
      <c r="A46" s="48">
        <v>28</v>
      </c>
      <c r="B46" s="51" t="s">
        <v>74</v>
      </c>
      <c r="C46" s="50" t="s">
        <v>60</v>
      </c>
      <c r="D46" s="52">
        <v>1</v>
      </c>
      <c r="E46" s="56">
        <v>59500</v>
      </c>
      <c r="F46" s="56">
        <v>0.8</v>
      </c>
      <c r="G46" s="56">
        <f t="shared" si="4"/>
        <v>9.9999999999999978E-2</v>
      </c>
      <c r="H46" s="56">
        <f>'MB Sheet'!H243</f>
        <v>0.9</v>
      </c>
      <c r="I46" s="56">
        <v>47600</v>
      </c>
      <c r="J46" s="56">
        <f t="shared" si="5"/>
        <v>5950</v>
      </c>
      <c r="K46" s="56">
        <f>(H46*E46)</f>
        <v>53550</v>
      </c>
      <c r="L46" s="64"/>
      <c r="M46" s="311"/>
    </row>
    <row r="47" spans="1:13" ht="61.2">
      <c r="A47" s="48">
        <v>29</v>
      </c>
      <c r="B47" s="51" t="s">
        <v>75</v>
      </c>
      <c r="C47" s="50" t="s">
        <v>56</v>
      </c>
      <c r="D47" s="52">
        <v>40</v>
      </c>
      <c r="E47" s="56">
        <v>1327</v>
      </c>
      <c r="F47" s="56">
        <v>31.887639999999994</v>
      </c>
      <c r="G47" s="56">
        <f t="shared" si="4"/>
        <v>0</v>
      </c>
      <c r="H47" s="56">
        <f>'MB Sheet'!H253</f>
        <v>31.887639999999994</v>
      </c>
      <c r="I47" s="56">
        <v>42314.898279999994</v>
      </c>
      <c r="J47" s="56">
        <f t="shared" si="5"/>
        <v>0</v>
      </c>
      <c r="K47" s="56">
        <f>(H47*E47)</f>
        <v>42314.898279999994</v>
      </c>
      <c r="L47" s="64"/>
      <c r="M47" s="311"/>
    </row>
    <row r="48" spans="1:13" ht="51">
      <c r="A48" s="48">
        <v>30</v>
      </c>
      <c r="B48" s="51" t="s">
        <v>76</v>
      </c>
      <c r="C48" s="50" t="s">
        <v>35</v>
      </c>
      <c r="D48" s="52">
        <v>40</v>
      </c>
      <c r="E48" s="56">
        <v>615</v>
      </c>
      <c r="F48" s="56">
        <v>119.70106199999999</v>
      </c>
      <c r="G48" s="56">
        <f t="shared" si="4"/>
        <v>0</v>
      </c>
      <c r="H48" s="56">
        <f>'MB Sheet'!H263</f>
        <v>119.70106199999999</v>
      </c>
      <c r="I48" s="56">
        <v>73616.153129999992</v>
      </c>
      <c r="J48" s="56">
        <f t="shared" si="5"/>
        <v>0</v>
      </c>
      <c r="K48" s="56">
        <f t="shared" si="6"/>
        <v>73616.153129999992</v>
      </c>
      <c r="L48" s="64"/>
      <c r="M48" s="311"/>
    </row>
    <row r="49" spans="1:13" ht="51">
      <c r="A49" s="48">
        <v>31</v>
      </c>
      <c r="B49" s="51" t="s">
        <v>77</v>
      </c>
      <c r="C49" s="50" t="s">
        <v>35</v>
      </c>
      <c r="D49" s="52">
        <v>40</v>
      </c>
      <c r="E49" s="56">
        <v>615</v>
      </c>
      <c r="F49" s="56"/>
      <c r="G49" s="56"/>
      <c r="H49" s="56"/>
      <c r="I49" s="56"/>
      <c r="J49" s="56"/>
      <c r="K49" s="56"/>
      <c r="L49" s="64"/>
      <c r="M49" s="311"/>
    </row>
    <row r="50" spans="1:13" ht="30.6">
      <c r="A50" s="53">
        <v>32</v>
      </c>
      <c r="B50" s="51" t="s">
        <v>78</v>
      </c>
      <c r="C50" s="54" t="s">
        <v>56</v>
      </c>
      <c r="D50" s="55">
        <v>40</v>
      </c>
      <c r="E50" s="126">
        <v>643</v>
      </c>
      <c r="F50" s="126"/>
      <c r="G50" s="126"/>
      <c r="H50" s="126"/>
      <c r="I50" s="56"/>
      <c r="J50" s="126"/>
      <c r="K50" s="126"/>
      <c r="L50" s="66"/>
      <c r="M50" s="311"/>
    </row>
    <row r="51" spans="1:13" ht="91.8">
      <c r="A51" s="48">
        <v>33</v>
      </c>
      <c r="B51" s="51" t="s">
        <v>79</v>
      </c>
      <c r="C51" s="50" t="s">
        <v>56</v>
      </c>
      <c r="D51" s="52">
        <v>6</v>
      </c>
      <c r="E51" s="56">
        <v>6726</v>
      </c>
      <c r="F51" s="56">
        <v>3.1624919999999999</v>
      </c>
      <c r="G51" s="56">
        <f>H51-F51</f>
        <v>4.4334000000000007</v>
      </c>
      <c r="H51" s="56">
        <f>'MB Sheet'!H275</f>
        <v>7.5958920000000001</v>
      </c>
      <c r="I51" s="56">
        <v>21270.921191999998</v>
      </c>
      <c r="J51" s="56">
        <f t="shared" ref="J51" si="7">K51-I51</f>
        <v>29819.048400000003</v>
      </c>
      <c r="K51" s="56">
        <f t="shared" ref="K51" si="8">H51*E51</f>
        <v>51089.969592000001</v>
      </c>
      <c r="L51" s="64"/>
      <c r="M51" s="311"/>
    </row>
    <row r="52" spans="1:13">
      <c r="A52" s="45"/>
      <c r="B52" s="47"/>
      <c r="C52" s="47"/>
      <c r="D52" s="47"/>
      <c r="E52" s="124"/>
      <c r="F52" s="124"/>
      <c r="G52" s="124"/>
      <c r="H52" s="124"/>
      <c r="I52" s="56"/>
      <c r="J52" s="124"/>
      <c r="K52" s="124"/>
      <c r="L52" s="59"/>
      <c r="M52" s="311"/>
    </row>
    <row r="53" spans="1:13">
      <c r="A53" s="45"/>
      <c r="B53" s="46" t="s">
        <v>80</v>
      </c>
      <c r="C53" s="47"/>
      <c r="D53" s="47"/>
      <c r="E53" s="124"/>
      <c r="F53" s="124"/>
      <c r="G53" s="124"/>
      <c r="H53" s="124"/>
      <c r="I53" s="56"/>
      <c r="J53" s="124"/>
      <c r="K53" s="124"/>
      <c r="L53" s="59"/>
      <c r="M53" s="311"/>
    </row>
    <row r="54" spans="1:13" ht="51">
      <c r="A54" s="48">
        <v>34</v>
      </c>
      <c r="B54" s="51" t="s">
        <v>81</v>
      </c>
      <c r="C54" s="50" t="s">
        <v>56</v>
      </c>
      <c r="D54" s="52">
        <v>130</v>
      </c>
      <c r="E54" s="56">
        <v>280</v>
      </c>
      <c r="F54" s="56">
        <v>83.377476000000001</v>
      </c>
      <c r="G54" s="56">
        <f t="shared" ref="G54:G59" si="9">H54-F54</f>
        <v>0</v>
      </c>
      <c r="H54" s="56">
        <f>'MB Sheet'!H289</f>
        <v>83.377476000000001</v>
      </c>
      <c r="I54" s="56">
        <v>23345.69328</v>
      </c>
      <c r="J54" s="56">
        <f t="shared" ref="J54" si="10">K54-I54</f>
        <v>0</v>
      </c>
      <c r="K54" s="56">
        <f t="shared" ref="K54" si="11">H54*E54</f>
        <v>23345.69328</v>
      </c>
      <c r="L54" s="64"/>
      <c r="M54" s="311"/>
    </row>
    <row r="55" spans="1:13" ht="65.400000000000006" customHeight="1">
      <c r="A55" s="48">
        <v>35</v>
      </c>
      <c r="B55" s="51" t="s">
        <v>82</v>
      </c>
      <c r="C55" s="50" t="s">
        <v>83</v>
      </c>
      <c r="D55" s="52">
        <v>25</v>
      </c>
      <c r="E55" s="56">
        <v>4560</v>
      </c>
      <c r="F55" s="56">
        <v>14</v>
      </c>
      <c r="G55" s="56">
        <f t="shared" si="9"/>
        <v>5.8000000000000007</v>
      </c>
      <c r="H55" s="56">
        <f>'MB Sheet'!H296</f>
        <v>19.8</v>
      </c>
      <c r="I55" s="56">
        <v>63840</v>
      </c>
      <c r="J55" s="56">
        <f t="shared" ref="J55" si="12">K55-I55</f>
        <v>26448</v>
      </c>
      <c r="K55" s="56">
        <f t="shared" ref="K55" si="13">H55*E55</f>
        <v>90288</v>
      </c>
      <c r="L55" s="63"/>
      <c r="M55" s="311"/>
    </row>
    <row r="56" spans="1:13" ht="40.799999999999997">
      <c r="A56" s="209">
        <v>36</v>
      </c>
      <c r="B56" s="51" t="s">
        <v>84</v>
      </c>
      <c r="C56" s="54" t="s">
        <v>35</v>
      </c>
      <c r="D56" s="55">
        <v>20</v>
      </c>
      <c r="E56" s="126">
        <v>710</v>
      </c>
      <c r="F56" s="56"/>
      <c r="G56" s="56">
        <f t="shared" si="9"/>
        <v>18.72936</v>
      </c>
      <c r="H56" s="56">
        <f>'MB Sheet'!H304</f>
        <v>18.72936</v>
      </c>
      <c r="I56" s="56"/>
      <c r="J56" s="56">
        <f t="shared" ref="J56" si="14">K56-I56</f>
        <v>13297.845600000001</v>
      </c>
      <c r="K56" s="56">
        <f t="shared" ref="K56" si="15">H56*E56</f>
        <v>13297.845600000001</v>
      </c>
      <c r="L56" s="66"/>
      <c r="M56" s="311"/>
    </row>
    <row r="57" spans="1:13" ht="51">
      <c r="A57" s="48">
        <v>37</v>
      </c>
      <c r="B57" s="175" t="s">
        <v>85</v>
      </c>
      <c r="C57" s="50" t="s">
        <v>56</v>
      </c>
      <c r="D57" s="52">
        <v>12</v>
      </c>
      <c r="E57" s="56">
        <v>17150</v>
      </c>
      <c r="F57" s="56">
        <v>7.3889999999999993</v>
      </c>
      <c r="G57" s="56">
        <f t="shared" si="9"/>
        <v>1.4778000000000002</v>
      </c>
      <c r="H57" s="56">
        <f>'MB Sheet'!H312</f>
        <v>8.8667999999999996</v>
      </c>
      <c r="I57" s="56">
        <v>126721.34999999999</v>
      </c>
      <c r="J57" s="56">
        <f t="shared" ref="J57" si="16">K57-I57</f>
        <v>25344.270000000004</v>
      </c>
      <c r="K57" s="56">
        <f t="shared" ref="K57" si="17">H57*E57</f>
        <v>152065.62</v>
      </c>
      <c r="L57" s="63"/>
      <c r="M57" s="311"/>
    </row>
    <row r="58" spans="1:13" ht="71.400000000000006">
      <c r="A58" s="48">
        <v>38</v>
      </c>
      <c r="B58" s="51" t="s">
        <v>86</v>
      </c>
      <c r="C58" s="50" t="s">
        <v>56</v>
      </c>
      <c r="D58" s="52">
        <v>320</v>
      </c>
      <c r="E58" s="56">
        <v>1425</v>
      </c>
      <c r="F58" s="56">
        <v>277.786992</v>
      </c>
      <c r="G58" s="56">
        <f t="shared" si="9"/>
        <v>34.723373999999978</v>
      </c>
      <c r="H58" s="56">
        <f>'MB Sheet'!H327</f>
        <v>312.51036599999998</v>
      </c>
      <c r="I58" s="56">
        <v>395846.46360000002</v>
      </c>
      <c r="J58" s="56">
        <f>K58-I58</f>
        <v>49480.807949999929</v>
      </c>
      <c r="K58" s="56">
        <f>H58*E58</f>
        <v>445327.27154999995</v>
      </c>
      <c r="L58" s="63"/>
      <c r="M58" s="311"/>
    </row>
    <row r="59" spans="1:13" ht="71.400000000000006">
      <c r="A59" s="48">
        <v>39</v>
      </c>
      <c r="B59" s="175" t="s">
        <v>87</v>
      </c>
      <c r="C59" s="50" t="s">
        <v>88</v>
      </c>
      <c r="D59" s="52">
        <v>2</v>
      </c>
      <c r="E59" s="127">
        <v>102652</v>
      </c>
      <c r="F59" s="56">
        <v>1.6</v>
      </c>
      <c r="G59" s="56">
        <f t="shared" si="9"/>
        <v>0.19999999999999996</v>
      </c>
      <c r="H59" s="56">
        <f>'MB Sheet'!H334</f>
        <v>1.8</v>
      </c>
      <c r="I59" s="56">
        <v>164243.20000000001</v>
      </c>
      <c r="J59" s="56">
        <f>K59-I59</f>
        <v>20530.399999999994</v>
      </c>
      <c r="K59" s="56">
        <f>H59*E59</f>
        <v>184773.6</v>
      </c>
      <c r="L59" s="63"/>
      <c r="M59" s="311"/>
    </row>
    <row r="60" spans="1:13" ht="71.400000000000006">
      <c r="A60" s="48">
        <v>40</v>
      </c>
      <c r="B60" s="51" t="s">
        <v>89</v>
      </c>
      <c r="C60" s="50" t="s">
        <v>35</v>
      </c>
      <c r="D60" s="52">
        <v>30</v>
      </c>
      <c r="E60" s="56">
        <v>795</v>
      </c>
      <c r="F60" s="56"/>
      <c r="G60" s="56"/>
      <c r="H60" s="56"/>
      <c r="I60" s="56"/>
      <c r="J60" s="56"/>
      <c r="K60" s="56"/>
      <c r="L60" s="64"/>
      <c r="M60" s="311"/>
    </row>
    <row r="61" spans="1:13" ht="81.599999999999994">
      <c r="A61" s="48">
        <v>41</v>
      </c>
      <c r="B61" s="51" t="s">
        <v>90</v>
      </c>
      <c r="C61" s="50" t="s">
        <v>91</v>
      </c>
      <c r="D61" s="52">
        <v>1</v>
      </c>
      <c r="E61" s="56">
        <v>23980</v>
      </c>
      <c r="F61" s="56"/>
      <c r="G61" s="56">
        <f>H61-F61</f>
        <v>0.65</v>
      </c>
      <c r="H61" s="56">
        <f>'MB Sheet'!H342</f>
        <v>0.65</v>
      </c>
      <c r="I61" s="56"/>
      <c r="J61" s="56">
        <f t="shared" ref="J61:J67" si="18">K61-I61</f>
        <v>15587</v>
      </c>
      <c r="K61" s="56">
        <f t="shared" ref="K61:K67" si="19">H61*E61</f>
        <v>15587</v>
      </c>
      <c r="L61" s="64"/>
      <c r="M61" s="311"/>
    </row>
    <row r="62" spans="1:13" ht="30.6">
      <c r="A62" s="48">
        <v>42</v>
      </c>
      <c r="B62" s="51" t="s">
        <v>92</v>
      </c>
      <c r="C62" s="50" t="s">
        <v>35</v>
      </c>
      <c r="D62" s="52">
        <v>1800</v>
      </c>
      <c r="E62" s="56">
        <v>52</v>
      </c>
      <c r="F62" s="56">
        <v>1664.2516410000001</v>
      </c>
      <c r="G62" s="56"/>
      <c r="H62" s="56">
        <f>'MB Sheet'!H354</f>
        <v>1853.1307782000001</v>
      </c>
      <c r="I62" s="56">
        <v>86541.085332000002</v>
      </c>
      <c r="J62" s="56">
        <f t="shared" si="18"/>
        <v>9821.7151344000013</v>
      </c>
      <c r="K62" s="56">
        <f t="shared" si="19"/>
        <v>96362.800466400004</v>
      </c>
      <c r="L62" s="64"/>
      <c r="M62" s="311"/>
    </row>
    <row r="63" spans="1:13" ht="39.6">
      <c r="A63" s="53">
        <v>43</v>
      </c>
      <c r="B63" s="51" t="s">
        <v>242</v>
      </c>
      <c r="C63" s="50" t="s">
        <v>91</v>
      </c>
      <c r="D63" s="52">
        <v>12</v>
      </c>
      <c r="E63" s="56">
        <v>7567</v>
      </c>
      <c r="F63" s="56">
        <v>1664.2516410000001</v>
      </c>
      <c r="G63" s="56"/>
      <c r="H63" s="56">
        <f>'MB Sheet'!H360</f>
        <v>0</v>
      </c>
      <c r="I63" s="56"/>
      <c r="J63" s="56">
        <f t="shared" si="18"/>
        <v>0</v>
      </c>
      <c r="K63" s="56">
        <f t="shared" si="19"/>
        <v>0</v>
      </c>
      <c r="L63" s="66"/>
      <c r="M63" s="311"/>
    </row>
    <row r="64" spans="1:13" ht="51">
      <c r="A64" s="48">
        <v>44</v>
      </c>
      <c r="B64" s="51" t="s">
        <v>94</v>
      </c>
      <c r="C64" s="50" t="s">
        <v>83</v>
      </c>
      <c r="D64" s="52">
        <v>20</v>
      </c>
      <c r="E64" s="56">
        <v>3989</v>
      </c>
      <c r="F64" s="56">
        <v>6</v>
      </c>
      <c r="G64" s="56">
        <f>H64-F64</f>
        <v>11</v>
      </c>
      <c r="H64" s="56">
        <f>'MB Sheet'!H367</f>
        <v>17</v>
      </c>
      <c r="I64" s="56">
        <v>23934</v>
      </c>
      <c r="J64" s="56">
        <f t="shared" si="18"/>
        <v>43879</v>
      </c>
      <c r="K64" s="56">
        <f t="shared" si="19"/>
        <v>67813</v>
      </c>
      <c r="L64" s="64"/>
      <c r="M64" s="311"/>
    </row>
    <row r="65" spans="1:13" ht="30.6">
      <c r="A65" s="48">
        <v>45</v>
      </c>
      <c r="B65" s="51" t="s">
        <v>95</v>
      </c>
      <c r="C65" s="50" t="s">
        <v>56</v>
      </c>
      <c r="D65" s="52">
        <v>65</v>
      </c>
      <c r="E65" s="56">
        <v>7357</v>
      </c>
      <c r="F65" s="56">
        <v>41.312719999999999</v>
      </c>
      <c r="G65" s="56">
        <f>H65-F65</f>
        <v>6.3019960000000026</v>
      </c>
      <c r="H65" s="56">
        <f>'MB Sheet'!H375</f>
        <v>47.614716000000001</v>
      </c>
      <c r="I65" s="56">
        <v>303937.68104</v>
      </c>
      <c r="J65" s="56">
        <f t="shared" si="18"/>
        <v>46363.784572000033</v>
      </c>
      <c r="K65" s="56">
        <f t="shared" si="19"/>
        <v>350301.46561200003</v>
      </c>
      <c r="L65" s="63"/>
      <c r="M65" s="311"/>
    </row>
    <row r="66" spans="1:13" ht="30.6">
      <c r="A66" s="53">
        <v>46</v>
      </c>
      <c r="B66" s="51" t="s">
        <v>96</v>
      </c>
      <c r="C66" s="50" t="s">
        <v>56</v>
      </c>
      <c r="D66" s="52">
        <v>350</v>
      </c>
      <c r="E66" s="56">
        <v>220</v>
      </c>
      <c r="F66" s="56">
        <v>92.127693999999977</v>
      </c>
      <c r="G66" s="56">
        <f>H66-F66</f>
        <v>304.78886100000005</v>
      </c>
      <c r="H66" s="56">
        <f>'MB Sheet'!H391</f>
        <v>396.91655500000002</v>
      </c>
      <c r="I66" s="56">
        <v>20268.092679999994</v>
      </c>
      <c r="J66" s="56">
        <f t="shared" si="18"/>
        <v>67053.549419999996</v>
      </c>
      <c r="K66" s="56">
        <f t="shared" si="19"/>
        <v>87321.642099999997</v>
      </c>
      <c r="L66" s="66"/>
      <c r="M66" s="311"/>
    </row>
    <row r="67" spans="1:13" ht="51">
      <c r="A67" s="48">
        <v>47</v>
      </c>
      <c r="B67" s="51" t="s">
        <v>97</v>
      </c>
      <c r="C67" s="50" t="s">
        <v>35</v>
      </c>
      <c r="D67" s="52">
        <v>550</v>
      </c>
      <c r="E67" s="56">
        <v>806</v>
      </c>
      <c r="F67" s="56">
        <v>317.86091999999996</v>
      </c>
      <c r="G67" s="56">
        <f>H67-F67</f>
        <v>0</v>
      </c>
      <c r="H67" s="56">
        <f>'MB Sheet'!H400</f>
        <v>317.86091999999996</v>
      </c>
      <c r="I67" s="56">
        <v>256195.90151999998</v>
      </c>
      <c r="J67" s="56">
        <f t="shared" si="18"/>
        <v>0</v>
      </c>
      <c r="K67" s="56">
        <f t="shared" si="19"/>
        <v>256195.90151999998</v>
      </c>
      <c r="L67" s="63"/>
      <c r="M67" s="311"/>
    </row>
    <row r="68" spans="1:13" ht="40.799999999999997">
      <c r="A68" s="48">
        <v>48</v>
      </c>
      <c r="B68" s="49" t="s">
        <v>98</v>
      </c>
      <c r="C68" s="50" t="s">
        <v>91</v>
      </c>
      <c r="D68" s="52">
        <v>10</v>
      </c>
      <c r="E68" s="56">
        <v>6720</v>
      </c>
      <c r="F68" s="56"/>
      <c r="G68" s="56"/>
      <c r="H68" s="56"/>
      <c r="I68" s="56"/>
      <c r="J68" s="56"/>
      <c r="K68" s="56"/>
      <c r="L68" s="64"/>
      <c r="M68" s="311"/>
    </row>
    <row r="69" spans="1:13" ht="41.4">
      <c r="A69" s="53">
        <v>49</v>
      </c>
      <c r="B69" s="183" t="s">
        <v>241</v>
      </c>
      <c r="C69" s="184" t="s">
        <v>240</v>
      </c>
      <c r="D69" s="185">
        <v>120</v>
      </c>
      <c r="E69" s="186">
        <v>653</v>
      </c>
      <c r="F69" s="126"/>
      <c r="G69" s="126"/>
      <c r="H69" s="126"/>
      <c r="I69" s="56"/>
      <c r="J69" s="126"/>
      <c r="K69" s="126"/>
      <c r="L69" s="66"/>
      <c r="M69" s="311"/>
    </row>
    <row r="70" spans="1:13" ht="20.399999999999999">
      <c r="A70" s="53">
        <v>50</v>
      </c>
      <c r="B70" s="51" t="s">
        <v>100</v>
      </c>
      <c r="C70" s="54" t="s">
        <v>91</v>
      </c>
      <c r="D70" s="55">
        <v>1</v>
      </c>
      <c r="E70" s="126">
        <v>11980</v>
      </c>
      <c r="F70" s="126"/>
      <c r="G70" s="126"/>
      <c r="H70" s="126"/>
      <c r="I70" s="56"/>
      <c r="J70" s="126"/>
      <c r="K70" s="126"/>
      <c r="L70" s="66"/>
      <c r="M70" s="311"/>
    </row>
    <row r="71" spans="1:13" ht="40.799999999999997">
      <c r="A71" s="48">
        <v>51</v>
      </c>
      <c r="B71" s="49" t="s">
        <v>101</v>
      </c>
      <c r="C71" s="50" t="s">
        <v>35</v>
      </c>
      <c r="D71" s="52">
        <v>200</v>
      </c>
      <c r="E71" s="56">
        <v>609</v>
      </c>
      <c r="F71" s="56">
        <v>80.592220800000007</v>
      </c>
      <c r="G71" s="56">
        <f>H71-F71</f>
        <v>10.07402759999998</v>
      </c>
      <c r="H71" s="56">
        <f>'MB Sheet'!H418</f>
        <v>90.666248399999986</v>
      </c>
      <c r="I71" s="56">
        <v>49080.662467200003</v>
      </c>
      <c r="J71" s="56">
        <f>K71-I71</f>
        <v>6135.0828083999877</v>
      </c>
      <c r="K71" s="56">
        <f>H71*E71</f>
        <v>55215.745275599991</v>
      </c>
      <c r="L71" s="63"/>
      <c r="M71" s="311"/>
    </row>
    <row r="72" spans="1:13">
      <c r="A72" s="193">
        <v>52</v>
      </c>
      <c r="B72" s="194" t="s">
        <v>245</v>
      </c>
      <c r="C72" s="195" t="s">
        <v>246</v>
      </c>
      <c r="D72" s="196">
        <v>1</v>
      </c>
      <c r="E72" s="197">
        <v>20000</v>
      </c>
      <c r="F72" s="56"/>
      <c r="G72" s="56">
        <f>H72-F72</f>
        <v>0</v>
      </c>
      <c r="H72" s="56">
        <f>'MB Sheet'!H424</f>
        <v>0</v>
      </c>
      <c r="I72" s="56"/>
      <c r="J72" s="56">
        <f>K72-I72</f>
        <v>0</v>
      </c>
      <c r="K72" s="56">
        <f>H72*E72</f>
        <v>0</v>
      </c>
      <c r="L72" s="66"/>
      <c r="M72" s="311"/>
    </row>
    <row r="73" spans="1:13">
      <c r="A73" s="53">
        <v>53</v>
      </c>
      <c r="B73" s="49" t="s">
        <v>104</v>
      </c>
      <c r="C73" s="54" t="s">
        <v>91</v>
      </c>
      <c r="D73" s="55">
        <v>15</v>
      </c>
      <c r="E73" s="126">
        <v>18450</v>
      </c>
      <c r="F73" s="56"/>
      <c r="G73" s="56">
        <f>H73-F73</f>
        <v>0</v>
      </c>
      <c r="H73" s="56">
        <f>'MB Sheet'!H430</f>
        <v>0</v>
      </c>
      <c r="I73" s="56"/>
      <c r="J73" s="56">
        <f>K73-I73</f>
        <v>0</v>
      </c>
      <c r="K73" s="56">
        <f>H73*E73</f>
        <v>0</v>
      </c>
      <c r="L73" s="65"/>
      <c r="M73" s="311"/>
    </row>
    <row r="74" spans="1:13">
      <c r="A74" s="53">
        <v>54</v>
      </c>
      <c r="B74" s="49" t="s">
        <v>105</v>
      </c>
      <c r="C74" s="54" t="s">
        <v>91</v>
      </c>
      <c r="D74" s="55">
        <v>10</v>
      </c>
      <c r="E74" s="126">
        <v>3400</v>
      </c>
      <c r="F74" s="126"/>
      <c r="G74" s="126"/>
      <c r="H74" s="126"/>
      <c r="I74" s="56"/>
      <c r="J74" s="126"/>
      <c r="K74" s="126"/>
      <c r="L74" s="66"/>
      <c r="M74" s="311"/>
    </row>
    <row r="75" spans="1:13">
      <c r="A75" s="53">
        <v>55</v>
      </c>
      <c r="B75" s="49" t="s">
        <v>106</v>
      </c>
      <c r="C75" s="54" t="s">
        <v>103</v>
      </c>
      <c r="D75" s="55">
        <v>1</v>
      </c>
      <c r="E75" s="125">
        <v>201450</v>
      </c>
      <c r="F75" s="125"/>
      <c r="G75" s="125"/>
      <c r="H75" s="125"/>
      <c r="I75" s="128"/>
      <c r="J75" s="125"/>
      <c r="K75" s="125"/>
      <c r="L75" s="65"/>
      <c r="M75" s="311"/>
    </row>
    <row r="76" spans="1:13" ht="20.399999999999999">
      <c r="A76" s="53">
        <v>56</v>
      </c>
      <c r="B76" s="51" t="s">
        <v>107</v>
      </c>
      <c r="C76" s="54" t="s">
        <v>91</v>
      </c>
      <c r="D76" s="55">
        <v>30</v>
      </c>
      <c r="E76" s="126">
        <v>5150</v>
      </c>
      <c r="F76" s="126"/>
      <c r="G76" s="126"/>
      <c r="H76" s="126"/>
      <c r="I76" s="56"/>
      <c r="J76" s="126"/>
      <c r="K76" s="126"/>
      <c r="L76" s="65"/>
      <c r="M76" s="311"/>
    </row>
    <row r="77" spans="1:13">
      <c r="A77" s="53">
        <v>57</v>
      </c>
      <c r="B77" s="51" t="s">
        <v>108</v>
      </c>
      <c r="C77" s="54" t="s">
        <v>91</v>
      </c>
      <c r="D77" s="55">
        <v>1</v>
      </c>
      <c r="E77" s="126">
        <v>37650</v>
      </c>
      <c r="F77" s="56"/>
      <c r="G77" s="56">
        <f>H77-F77</f>
        <v>0</v>
      </c>
      <c r="H77" s="56">
        <f>'MB Sheet'!H439</f>
        <v>0</v>
      </c>
      <c r="I77" s="56"/>
      <c r="J77" s="56">
        <f>K77-I77</f>
        <v>0</v>
      </c>
      <c r="K77" s="56">
        <f>H77*E77</f>
        <v>0</v>
      </c>
      <c r="L77" s="66"/>
      <c r="M77" s="311"/>
    </row>
    <row r="78" spans="1:13" ht="51">
      <c r="A78" s="48">
        <v>58</v>
      </c>
      <c r="B78" s="51" t="s">
        <v>109</v>
      </c>
      <c r="C78" s="50" t="s">
        <v>56</v>
      </c>
      <c r="D78" s="52">
        <v>350</v>
      </c>
      <c r="E78" s="56">
        <v>325</v>
      </c>
      <c r="F78" s="56">
        <v>134.82790400000002</v>
      </c>
      <c r="G78" s="56">
        <f>H78-F78</f>
        <v>16.85348799999997</v>
      </c>
      <c r="H78" s="56">
        <f>'MB Sheet'!H452</f>
        <v>151.68139199999999</v>
      </c>
      <c r="I78" s="56">
        <v>43819.068800000008</v>
      </c>
      <c r="J78" s="56">
        <f>K78-I78</f>
        <v>5477.3835999999865</v>
      </c>
      <c r="K78" s="56">
        <f>H78*E78</f>
        <v>49296.452399999995</v>
      </c>
      <c r="L78" s="63"/>
      <c r="M78" s="311"/>
    </row>
    <row r="79" spans="1:13" ht="60">
      <c r="A79" s="48">
        <v>59</v>
      </c>
      <c r="B79" s="173" t="s">
        <v>232</v>
      </c>
      <c r="C79" s="50" t="s">
        <v>91</v>
      </c>
      <c r="D79" s="52">
        <v>1</v>
      </c>
      <c r="E79" s="56">
        <v>53855</v>
      </c>
      <c r="F79" s="56"/>
      <c r="G79" s="56">
        <f>H79-F79</f>
        <v>0</v>
      </c>
      <c r="H79" s="56">
        <f>'MB Sheet'!H458</f>
        <v>0</v>
      </c>
      <c r="I79" s="56"/>
      <c r="J79" s="56">
        <f>K79-I79</f>
        <v>0</v>
      </c>
      <c r="K79" s="56">
        <f>H79*E79</f>
        <v>0</v>
      </c>
      <c r="L79" s="64"/>
      <c r="M79" s="311"/>
    </row>
    <row r="80" spans="1:13" ht="39.6" customHeight="1">
      <c r="A80" s="48">
        <v>60</v>
      </c>
      <c r="B80" s="51" t="s">
        <v>111</v>
      </c>
      <c r="C80" s="50" t="s">
        <v>91</v>
      </c>
      <c r="D80" s="52">
        <v>2</v>
      </c>
      <c r="E80" s="56">
        <v>21235</v>
      </c>
      <c r="F80" s="56"/>
      <c r="G80" s="56">
        <f>H80-F80</f>
        <v>2</v>
      </c>
      <c r="H80" s="56">
        <f>'MB Sheet'!H464</f>
        <v>2</v>
      </c>
      <c r="I80" s="56"/>
      <c r="J80" s="56">
        <f>K80-I80</f>
        <v>42470</v>
      </c>
      <c r="K80" s="56">
        <f>H80*E80</f>
        <v>42470</v>
      </c>
      <c r="L80" s="64"/>
      <c r="M80" s="311"/>
    </row>
    <row r="81" spans="1:13" ht="24.6" customHeight="1">
      <c r="A81" s="48">
        <v>61</v>
      </c>
      <c r="B81" s="49" t="s">
        <v>112</v>
      </c>
      <c r="C81" s="50" t="s">
        <v>88</v>
      </c>
      <c r="D81" s="52">
        <v>2</v>
      </c>
      <c r="E81" s="56">
        <v>10082</v>
      </c>
      <c r="F81" s="56"/>
      <c r="G81" s="56"/>
      <c r="H81" s="56"/>
      <c r="I81" s="56"/>
      <c r="J81" s="56"/>
      <c r="K81" s="56"/>
      <c r="L81" s="64"/>
      <c r="M81" s="311"/>
    </row>
    <row r="82" spans="1:13" ht="81.599999999999994">
      <c r="A82" s="48">
        <v>62</v>
      </c>
      <c r="B82" s="49" t="s">
        <v>113</v>
      </c>
      <c r="C82" s="50" t="s">
        <v>88</v>
      </c>
      <c r="D82" s="52">
        <v>1</v>
      </c>
      <c r="E82" s="56">
        <v>99880</v>
      </c>
      <c r="F82" s="56">
        <v>0.65</v>
      </c>
      <c r="G82" s="56">
        <f>H82-F82</f>
        <v>0.15000000000000002</v>
      </c>
      <c r="H82" s="56">
        <f>'MB Sheet'!H473</f>
        <v>0.8</v>
      </c>
      <c r="I82" s="56">
        <v>64922</v>
      </c>
      <c r="J82" s="56">
        <f>K82-I82</f>
        <v>14982</v>
      </c>
      <c r="K82" s="56">
        <f>H82*E82</f>
        <v>79904</v>
      </c>
      <c r="L82" s="64"/>
      <c r="M82" s="311"/>
    </row>
    <row r="83" spans="1:13">
      <c r="A83" s="45"/>
      <c r="B83" s="51" t="s">
        <v>114</v>
      </c>
      <c r="C83" s="47"/>
      <c r="D83" s="47"/>
      <c r="E83" s="124"/>
      <c r="F83" s="124"/>
      <c r="G83" s="124"/>
      <c r="H83" s="124"/>
      <c r="I83" s="56"/>
      <c r="J83" s="124"/>
      <c r="K83" s="124"/>
      <c r="L83" s="67"/>
      <c r="M83" s="311"/>
    </row>
    <row r="84" spans="1:13">
      <c r="A84" s="68"/>
      <c r="B84" s="315" t="s">
        <v>273</v>
      </c>
      <c r="C84" s="69"/>
      <c r="D84" s="69"/>
      <c r="E84" s="190"/>
      <c r="F84" s="190"/>
      <c r="G84" s="190"/>
      <c r="H84" s="190"/>
      <c r="I84" s="191"/>
      <c r="J84" s="190"/>
      <c r="K84" s="190"/>
      <c r="L84" s="192"/>
      <c r="M84" s="311"/>
    </row>
    <row r="85" spans="1:13" ht="52.8">
      <c r="A85" s="312">
        <v>1</v>
      </c>
      <c r="B85" s="181" t="s">
        <v>116</v>
      </c>
      <c r="C85" s="313" t="s">
        <v>231</v>
      </c>
      <c r="D85" s="314">
        <v>218.87732879999999</v>
      </c>
      <c r="E85" s="314">
        <v>375</v>
      </c>
      <c r="F85" s="191">
        <v>218.87732879999999</v>
      </c>
      <c r="G85" s="191">
        <f t="shared" ref="G85" si="20">H85-F85</f>
        <v>0</v>
      </c>
      <c r="H85" s="191">
        <f>'MB Sheet'!H491</f>
        <v>218.87732879999999</v>
      </c>
      <c r="I85" s="191">
        <v>87550.931519999998</v>
      </c>
      <c r="J85" s="191">
        <f t="shared" ref="J85" si="21">K85-I85</f>
        <v>-5471.9332200000063</v>
      </c>
      <c r="K85" s="191">
        <f t="shared" ref="K85" si="22">H85*E85</f>
        <v>82078.998299999992</v>
      </c>
      <c r="L85" s="192"/>
      <c r="M85" s="311"/>
    </row>
    <row r="86" spans="1:13" ht="39.6">
      <c r="A86" s="28">
        <v>2</v>
      </c>
      <c r="B86" s="315" t="s">
        <v>274</v>
      </c>
      <c r="C86" s="441" t="s">
        <v>133</v>
      </c>
      <c r="D86" s="316">
        <v>164.5284</v>
      </c>
      <c r="E86" s="316">
        <v>377.19610231425094</v>
      </c>
      <c r="F86" s="28"/>
      <c r="G86" s="316">
        <f>H86-F86</f>
        <v>164.5284</v>
      </c>
      <c r="H86" s="316">
        <f>'MB Sheet'!H505</f>
        <v>164.5284</v>
      </c>
      <c r="I86" s="440"/>
      <c r="J86" s="440">
        <f>K86-I86</f>
        <v>62059.471200000007</v>
      </c>
      <c r="K86" s="440">
        <f t="shared" ref="K86" si="23">H86*E86</f>
        <v>62059.471200000007</v>
      </c>
      <c r="L86" s="315"/>
      <c r="M86" s="311"/>
    </row>
    <row r="87" spans="1:13">
      <c r="A87" s="28">
        <v>3</v>
      </c>
      <c r="B87" s="315" t="s">
        <v>275</v>
      </c>
      <c r="C87" s="28" t="s">
        <v>231</v>
      </c>
      <c r="D87" s="316">
        <v>352.79009999999994</v>
      </c>
      <c r="E87" s="28">
        <v>33</v>
      </c>
      <c r="F87" s="28"/>
      <c r="G87" s="316">
        <f>H87-F87</f>
        <v>352.79009999999994</v>
      </c>
      <c r="H87" s="316">
        <f>'MB Sheet'!H513</f>
        <v>352.79009999999994</v>
      </c>
      <c r="I87" s="440"/>
      <c r="J87" s="440">
        <f>K87-I87</f>
        <v>11642.073299999998</v>
      </c>
      <c r="K87" s="440">
        <f t="shared" ref="K87" si="24">H87*E87</f>
        <v>11642.073299999998</v>
      </c>
      <c r="L87" s="315"/>
      <c r="M87" s="311"/>
    </row>
    <row r="88" spans="1:13" ht="105.6">
      <c r="A88" s="28">
        <v>4</v>
      </c>
      <c r="B88" s="315" t="s">
        <v>276</v>
      </c>
      <c r="C88" s="28" t="s">
        <v>231</v>
      </c>
      <c r="D88" s="316">
        <v>453</v>
      </c>
      <c r="E88" s="28">
        <v>414</v>
      </c>
      <c r="F88" s="28"/>
      <c r="G88" s="316">
        <f>H88-F88</f>
        <v>366</v>
      </c>
      <c r="H88" s="316">
        <f>'MB Sheet'!H524</f>
        <v>366</v>
      </c>
      <c r="I88" s="440"/>
      <c r="J88" s="440">
        <f>K88-I88</f>
        <v>151524</v>
      </c>
      <c r="K88" s="440">
        <f t="shared" ref="K88" si="25">H88*E88</f>
        <v>151524</v>
      </c>
      <c r="L88" s="315"/>
      <c r="M88" s="311"/>
    </row>
    <row r="89" spans="1:13" ht="26.4">
      <c r="A89" s="28">
        <v>5</v>
      </c>
      <c r="B89" s="315" t="s">
        <v>277</v>
      </c>
      <c r="C89" s="28" t="s">
        <v>231</v>
      </c>
      <c r="D89" s="316">
        <v>2150</v>
      </c>
      <c r="E89" s="28">
        <v>34</v>
      </c>
      <c r="F89" s="28"/>
      <c r="G89" s="316">
        <f>H89-F89</f>
        <v>1482</v>
      </c>
      <c r="H89" s="316">
        <f>'MB Sheet'!H557</f>
        <v>1482</v>
      </c>
      <c r="I89" s="440"/>
      <c r="J89" s="440">
        <f>K89-I89</f>
        <v>50388</v>
      </c>
      <c r="K89" s="440">
        <f t="shared" ref="K89" si="26">H89*E89</f>
        <v>50388</v>
      </c>
      <c r="L89" s="315"/>
      <c r="M89" s="311"/>
    </row>
    <row r="90" spans="1:13" ht="39.6">
      <c r="A90" s="28">
        <v>6</v>
      </c>
      <c r="B90" s="315" t="s">
        <v>278</v>
      </c>
      <c r="C90" s="28" t="s">
        <v>231</v>
      </c>
      <c r="D90" s="316">
        <v>410</v>
      </c>
      <c r="E90" s="28">
        <v>411</v>
      </c>
      <c r="F90" s="28"/>
      <c r="G90" s="316">
        <f>H90-F90</f>
        <v>337</v>
      </c>
      <c r="H90" s="316">
        <f>'MB Sheet'!H572</f>
        <v>337</v>
      </c>
      <c r="I90" s="440"/>
      <c r="J90" s="440">
        <f>K90-I90</f>
        <v>138507</v>
      </c>
      <c r="K90" s="440">
        <f t="shared" ref="K90" si="27">H90*E90</f>
        <v>138507</v>
      </c>
      <c r="L90" s="315"/>
      <c r="M90" s="311"/>
    </row>
    <row r="91" spans="1:13" ht="26.4">
      <c r="A91" s="28">
        <v>7</v>
      </c>
      <c r="B91" s="315" t="s">
        <v>279</v>
      </c>
      <c r="C91" s="28" t="s">
        <v>231</v>
      </c>
      <c r="D91" s="316">
        <v>218.87732879999999</v>
      </c>
      <c r="E91" s="28">
        <v>169</v>
      </c>
      <c r="F91" s="28"/>
      <c r="G91" s="316">
        <f>H91-F91</f>
        <v>218.87732879999999</v>
      </c>
      <c r="H91" s="316">
        <f>'MB Sheet'!H581</f>
        <v>218.87732879999999</v>
      </c>
      <c r="I91" s="440"/>
      <c r="J91" s="440">
        <f>K91-I91</f>
        <v>36990.268567200001</v>
      </c>
      <c r="K91" s="440">
        <f t="shared" ref="K91" si="28">H91*E91</f>
        <v>36990.268567200001</v>
      </c>
      <c r="L91" s="315"/>
      <c r="M91" s="311"/>
    </row>
    <row r="92" spans="1:13" ht="26.4">
      <c r="A92" s="28">
        <v>8</v>
      </c>
      <c r="B92" s="315" t="s">
        <v>280</v>
      </c>
      <c r="C92" s="28" t="s">
        <v>139</v>
      </c>
      <c r="D92" s="316">
        <v>1</v>
      </c>
      <c r="E92" s="28">
        <v>16000</v>
      </c>
      <c r="F92" s="28"/>
      <c r="G92" s="316">
        <f>H92-F92</f>
        <v>1</v>
      </c>
      <c r="H92" s="316">
        <f>'MB Sheet'!H587</f>
        <v>1</v>
      </c>
      <c r="I92" s="440"/>
      <c r="J92" s="440">
        <f>K92-I92</f>
        <v>16000</v>
      </c>
      <c r="K92" s="440">
        <f t="shared" ref="K92" si="29">H92*E92</f>
        <v>16000</v>
      </c>
      <c r="L92" s="315"/>
      <c r="M92" s="311"/>
    </row>
    <row r="93" spans="1:13" ht="26.4">
      <c r="A93" s="28">
        <v>9</v>
      </c>
      <c r="B93" s="315" t="s">
        <v>281</v>
      </c>
      <c r="C93" s="28" t="s">
        <v>139</v>
      </c>
      <c r="D93" s="316">
        <v>1</v>
      </c>
      <c r="E93" s="28">
        <v>3800</v>
      </c>
      <c r="F93" s="28"/>
      <c r="G93" s="316">
        <f>H93-F93</f>
        <v>1</v>
      </c>
      <c r="H93" s="316">
        <f>'MB Sheet'!H593</f>
        <v>1</v>
      </c>
      <c r="I93" s="440"/>
      <c r="J93" s="440">
        <f>K93-I93</f>
        <v>3800</v>
      </c>
      <c r="K93" s="440">
        <f t="shared" ref="K93" si="30">H93*E93</f>
        <v>3800</v>
      </c>
      <c r="L93" s="315"/>
      <c r="M93" s="311"/>
    </row>
    <row r="94" spans="1:13" ht="26.4">
      <c r="A94" s="28">
        <v>10</v>
      </c>
      <c r="B94" s="315" t="s">
        <v>282</v>
      </c>
      <c r="C94" s="28" t="s">
        <v>139</v>
      </c>
      <c r="D94" s="316">
        <v>1</v>
      </c>
      <c r="E94" s="28">
        <v>7000</v>
      </c>
      <c r="F94" s="28"/>
      <c r="G94" s="316">
        <f>H94-F94</f>
        <v>1</v>
      </c>
      <c r="H94" s="316">
        <f>'MB Sheet'!H599</f>
        <v>1</v>
      </c>
      <c r="I94" s="440"/>
      <c r="J94" s="440">
        <f>K94-I94</f>
        <v>7000</v>
      </c>
      <c r="K94" s="440">
        <f t="shared" ref="K94" si="31">H94*E94</f>
        <v>7000</v>
      </c>
      <c r="L94" s="315"/>
      <c r="M94" s="311"/>
    </row>
    <row r="95" spans="1:13" ht="26.4">
      <c r="A95" s="28">
        <v>11</v>
      </c>
      <c r="B95" s="315" t="s">
        <v>283</v>
      </c>
      <c r="C95" s="28" t="s">
        <v>231</v>
      </c>
      <c r="D95" s="316">
        <v>65</v>
      </c>
      <c r="E95" s="28">
        <v>110</v>
      </c>
      <c r="F95" s="28"/>
      <c r="G95" s="316">
        <f>H95-F95</f>
        <v>55.54224</v>
      </c>
      <c r="H95" s="316">
        <f>'MB Sheet'!H608</f>
        <v>55.54224</v>
      </c>
      <c r="I95" s="440"/>
      <c r="J95" s="440">
        <f>K95-I95</f>
        <v>6109.6463999999996</v>
      </c>
      <c r="K95" s="440">
        <f t="shared" ref="K95" si="32">H95*E95</f>
        <v>6109.6463999999996</v>
      </c>
      <c r="L95" s="315"/>
      <c r="M95" s="311"/>
    </row>
    <row r="96" spans="1:13" ht="39.6">
      <c r="A96" s="28">
        <v>12</v>
      </c>
      <c r="B96" s="315" t="s">
        <v>284</v>
      </c>
      <c r="C96" s="28" t="s">
        <v>133</v>
      </c>
      <c r="D96" s="316">
        <v>350</v>
      </c>
      <c r="E96" s="28">
        <v>330</v>
      </c>
      <c r="F96" s="28"/>
      <c r="G96" s="316">
        <f>H96-F96</f>
        <v>320.83037999999993</v>
      </c>
      <c r="H96" s="316">
        <f>'MB Sheet'!H623</f>
        <v>320.83037999999993</v>
      </c>
      <c r="I96" s="440"/>
      <c r="J96" s="440">
        <f>K96-I96</f>
        <v>105874.02539999998</v>
      </c>
      <c r="K96" s="440">
        <f t="shared" ref="K96" si="33">H96*E96</f>
        <v>105874.02539999998</v>
      </c>
      <c r="L96" s="315"/>
      <c r="M96" s="311"/>
    </row>
    <row r="97" spans="1:14" ht="26.4">
      <c r="A97" s="28">
        <v>13</v>
      </c>
      <c r="B97" s="315" t="s">
        <v>285</v>
      </c>
      <c r="C97" s="28" t="s">
        <v>231</v>
      </c>
      <c r="D97" s="316">
        <v>1800</v>
      </c>
      <c r="E97" s="28">
        <v>25</v>
      </c>
      <c r="F97" s="28"/>
      <c r="G97" s="316">
        <f>H97-F97</f>
        <v>1546.3912229999999</v>
      </c>
      <c r="H97" s="316">
        <f>'MB Sheet'!H632</f>
        <v>1546.3912229999999</v>
      </c>
      <c r="I97" s="440"/>
      <c r="J97" s="440">
        <f>K97-I97</f>
        <v>38659.780574999997</v>
      </c>
      <c r="K97" s="440">
        <f t="shared" ref="K97" si="34">H97*E97</f>
        <v>38659.780574999997</v>
      </c>
      <c r="L97" s="315"/>
      <c r="M97" s="311"/>
    </row>
    <row r="98" spans="1:14">
      <c r="A98" s="315"/>
      <c r="B98" s="315"/>
      <c r="C98" s="28"/>
      <c r="D98" s="315"/>
      <c r="E98" s="315"/>
      <c r="F98" s="315"/>
      <c r="G98" s="315"/>
      <c r="H98" s="315"/>
      <c r="I98" s="315"/>
      <c r="J98" s="315"/>
      <c r="K98" s="315"/>
      <c r="L98" s="315"/>
      <c r="M98" s="311"/>
    </row>
    <row r="99" spans="1:14">
      <c r="A99" s="315"/>
      <c r="B99" s="315" t="s">
        <v>286</v>
      </c>
      <c r="C99" s="28"/>
      <c r="D99" s="315"/>
      <c r="E99" s="315"/>
      <c r="F99" s="315"/>
      <c r="G99" s="315"/>
      <c r="H99" s="315"/>
      <c r="I99" s="315"/>
      <c r="J99" s="315"/>
      <c r="K99" s="315"/>
      <c r="L99" s="315"/>
      <c r="M99" s="311"/>
    </row>
    <row r="100" spans="1:14" ht="52.8">
      <c r="A100" s="28">
        <v>1</v>
      </c>
      <c r="B100" s="315" t="s">
        <v>287</v>
      </c>
      <c r="C100" s="28" t="s">
        <v>231</v>
      </c>
      <c r="D100" s="316">
        <v>23.250240000000002</v>
      </c>
      <c r="E100" s="316">
        <v>587</v>
      </c>
      <c r="F100" s="315"/>
      <c r="G100" s="315"/>
      <c r="H100" s="315"/>
      <c r="I100" s="315"/>
      <c r="J100" s="315"/>
      <c r="K100" s="315"/>
      <c r="L100" s="315"/>
      <c r="M100" s="311"/>
    </row>
    <row r="101" spans="1:14">
      <c r="A101" s="28">
        <v>2</v>
      </c>
      <c r="B101" s="315" t="s">
        <v>288</v>
      </c>
      <c r="C101" s="28" t="s">
        <v>139</v>
      </c>
      <c r="D101" s="316">
        <v>1</v>
      </c>
      <c r="E101" s="316">
        <v>44850</v>
      </c>
      <c r="F101" s="315"/>
      <c r="G101" s="315"/>
      <c r="H101" s="315"/>
      <c r="I101" s="315"/>
      <c r="J101" s="315"/>
      <c r="K101" s="315"/>
      <c r="L101" s="315"/>
      <c r="M101" s="311"/>
    </row>
    <row r="102" spans="1:14">
      <c r="A102" s="28">
        <v>3</v>
      </c>
      <c r="B102" s="315" t="s">
        <v>289</v>
      </c>
      <c r="C102" s="28" t="s">
        <v>139</v>
      </c>
      <c r="D102" s="316">
        <v>1</v>
      </c>
      <c r="E102" s="316">
        <v>7500</v>
      </c>
      <c r="F102" s="315"/>
      <c r="G102" s="315"/>
      <c r="H102" s="315"/>
      <c r="I102" s="315"/>
      <c r="J102" s="315"/>
      <c r="K102" s="315"/>
      <c r="L102" s="315"/>
      <c r="M102" s="311"/>
    </row>
    <row r="103" spans="1:14" ht="26.4">
      <c r="A103" s="28">
        <v>4</v>
      </c>
      <c r="B103" s="315" t="s">
        <v>290</v>
      </c>
      <c r="C103" s="28" t="s">
        <v>231</v>
      </c>
      <c r="D103" s="316">
        <v>420</v>
      </c>
      <c r="E103" s="316">
        <v>45</v>
      </c>
      <c r="F103" s="315"/>
      <c r="G103" s="315"/>
      <c r="H103" s="315"/>
      <c r="I103" s="315"/>
      <c r="J103" s="315"/>
      <c r="K103" s="315"/>
      <c r="L103" s="315"/>
      <c r="M103" s="311"/>
    </row>
    <row r="104" spans="1:14" ht="52.8">
      <c r="A104" s="28">
        <v>5</v>
      </c>
      <c r="B104" s="315" t="s">
        <v>291</v>
      </c>
      <c r="C104" s="28" t="s">
        <v>139</v>
      </c>
      <c r="D104" s="316">
        <v>1</v>
      </c>
      <c r="E104" s="316">
        <v>116000</v>
      </c>
      <c r="F104" s="315"/>
      <c r="G104" s="315"/>
      <c r="H104" s="315"/>
      <c r="I104" s="315"/>
      <c r="J104" s="315"/>
      <c r="K104" s="315"/>
      <c r="L104" s="315"/>
      <c r="M104" s="311"/>
    </row>
    <row r="105" spans="1:14" ht="71.400000000000006" customHeight="1">
      <c r="A105" s="28">
        <v>6</v>
      </c>
      <c r="B105" s="315" t="s">
        <v>292</v>
      </c>
      <c r="C105" s="28" t="s">
        <v>297</v>
      </c>
      <c r="D105" s="316">
        <v>55</v>
      </c>
      <c r="E105" s="316">
        <v>1400</v>
      </c>
      <c r="F105" s="315"/>
      <c r="G105" s="315"/>
      <c r="H105" s="315"/>
      <c r="I105" s="315"/>
      <c r="J105" s="315"/>
      <c r="K105" s="315"/>
      <c r="L105" s="315"/>
      <c r="M105" s="311"/>
    </row>
    <row r="106" spans="1:14" ht="26.4">
      <c r="A106" s="28">
        <v>7</v>
      </c>
      <c r="B106" s="315" t="s">
        <v>293</v>
      </c>
      <c r="C106" s="28" t="s">
        <v>139</v>
      </c>
      <c r="D106" s="316">
        <v>1</v>
      </c>
      <c r="E106" s="316">
        <v>80000</v>
      </c>
      <c r="F106" s="315"/>
      <c r="G106" s="315"/>
      <c r="H106" s="315"/>
      <c r="I106" s="315"/>
      <c r="J106" s="315"/>
      <c r="K106" s="315"/>
      <c r="L106" s="315"/>
      <c r="M106" s="311"/>
    </row>
    <row r="107" spans="1:14" ht="39.6">
      <c r="A107" s="28">
        <v>8</v>
      </c>
      <c r="B107" s="315" t="s">
        <v>294</v>
      </c>
      <c r="C107" s="28" t="s">
        <v>133</v>
      </c>
      <c r="D107" s="316">
        <v>406.60845999999998</v>
      </c>
      <c r="E107" s="316">
        <v>1150</v>
      </c>
      <c r="F107" s="315"/>
      <c r="G107" s="315"/>
      <c r="H107" s="315"/>
      <c r="I107" s="315"/>
      <c r="J107" s="315"/>
      <c r="K107" s="315"/>
      <c r="L107" s="315"/>
      <c r="M107" s="311"/>
    </row>
    <row r="108" spans="1:14" ht="39.6">
      <c r="A108" s="28">
        <v>9</v>
      </c>
      <c r="B108" s="315" t="s">
        <v>295</v>
      </c>
      <c r="C108" s="28" t="s">
        <v>133</v>
      </c>
      <c r="D108" s="316">
        <v>52</v>
      </c>
      <c r="E108" s="316">
        <v>779.32131172839513</v>
      </c>
      <c r="F108" s="315"/>
      <c r="G108" s="315"/>
      <c r="H108" s="315"/>
      <c r="I108" s="315"/>
      <c r="J108" s="315"/>
      <c r="K108" s="315"/>
      <c r="L108" s="315"/>
      <c r="M108" s="311"/>
    </row>
    <row r="109" spans="1:14">
      <c r="A109" s="28">
        <v>10</v>
      </c>
      <c r="B109" s="315" t="s">
        <v>296</v>
      </c>
      <c r="C109" s="28" t="s">
        <v>139</v>
      </c>
      <c r="D109" s="316">
        <v>1</v>
      </c>
      <c r="E109" s="316">
        <v>109523.80952380951</v>
      </c>
      <c r="F109" s="315"/>
      <c r="G109" s="315"/>
      <c r="H109" s="315"/>
      <c r="I109" s="315"/>
      <c r="J109" s="315"/>
      <c r="K109" s="315"/>
      <c r="L109" s="315"/>
      <c r="M109" s="311"/>
    </row>
    <row r="110" spans="1:14" ht="13.8" thickBot="1">
      <c r="A110" s="315"/>
      <c r="B110" s="315"/>
      <c r="C110" s="315"/>
      <c r="D110" s="315"/>
      <c r="E110" s="315"/>
      <c r="F110" s="315"/>
      <c r="G110" s="315"/>
      <c r="H110" s="315"/>
      <c r="I110" s="315"/>
      <c r="J110" s="315"/>
      <c r="K110" s="315"/>
      <c r="L110" s="315"/>
      <c r="M110" s="311"/>
    </row>
    <row r="111" spans="1:14" ht="13.8" thickBot="1">
      <c r="A111" s="70"/>
      <c r="B111" s="71" t="s">
        <v>117</v>
      </c>
      <c r="C111" s="72"/>
      <c r="D111" s="72"/>
      <c r="E111" s="72"/>
      <c r="F111" s="72"/>
      <c r="G111" s="72"/>
      <c r="H111" s="72"/>
      <c r="I111" s="157">
        <f>SUM(I5:I109)</f>
        <v>2910078.271296612</v>
      </c>
      <c r="J111" s="157">
        <f>SUM(J5:J109)</f>
        <v>1175148.7337290961</v>
      </c>
      <c r="K111" s="157">
        <f>SUM(K5:K109)</f>
        <v>4085227.0050257072</v>
      </c>
      <c r="L111" s="73"/>
      <c r="M111" s="311"/>
      <c r="N111" s="311"/>
    </row>
    <row r="113" spans="10:10">
      <c r="J113" s="311"/>
    </row>
  </sheetData>
  <mergeCells count="4">
    <mergeCell ref="A1:L1"/>
    <mergeCell ref="A2:E2"/>
    <mergeCell ref="F2:H2"/>
    <mergeCell ref="I2:K2"/>
  </mergeCells>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4"/>
  <sheetViews>
    <sheetView view="pageBreakPreview" topLeftCell="A614" zoomScaleNormal="100" workbookViewId="0">
      <selection activeCell="D611" sqref="D611"/>
    </sheetView>
  </sheetViews>
  <sheetFormatPr defaultColWidth="9" defaultRowHeight="13.2"/>
  <cols>
    <col min="1" max="1" width="7.6640625" customWidth="1"/>
    <col min="2" max="2" width="74.44140625" customWidth="1"/>
    <col min="3" max="3" width="6.77734375" customWidth="1"/>
    <col min="4" max="4" width="7.44140625" customWidth="1"/>
    <col min="5" max="5" width="10.44140625" style="1" customWidth="1"/>
    <col min="6" max="6" width="8.6640625" customWidth="1"/>
    <col min="7" max="7" width="10.33203125" customWidth="1"/>
    <col min="8" max="8" width="10.44140625" customWidth="1"/>
    <col min="9" max="9" width="10.77734375" customWidth="1"/>
  </cols>
  <sheetData>
    <row r="1" spans="1:9" ht="12" customHeight="1">
      <c r="A1" s="472" t="s">
        <v>118</v>
      </c>
      <c r="B1" s="473"/>
      <c r="C1" s="473"/>
      <c r="D1" s="473"/>
      <c r="E1" s="473"/>
      <c r="F1" s="473"/>
      <c r="G1" s="473"/>
      <c r="H1" s="473"/>
      <c r="I1" s="474"/>
    </row>
    <row r="2" spans="1:9" ht="12" customHeight="1">
      <c r="A2" s="475" t="s">
        <v>248</v>
      </c>
      <c r="B2" s="476"/>
      <c r="C2" s="476"/>
      <c r="D2" s="476"/>
      <c r="E2" s="476"/>
      <c r="F2" s="476"/>
      <c r="G2" s="476"/>
      <c r="H2" s="476"/>
      <c r="I2" s="477"/>
    </row>
    <row r="3" spans="1:9" ht="12" customHeight="1">
      <c r="A3" s="220" t="s">
        <v>25</v>
      </c>
      <c r="B3" s="212" t="s">
        <v>26</v>
      </c>
      <c r="C3" s="2" t="s">
        <v>9</v>
      </c>
      <c r="D3" s="2" t="s">
        <v>119</v>
      </c>
      <c r="E3" s="3" t="s">
        <v>120</v>
      </c>
      <c r="F3" s="3" t="s">
        <v>121</v>
      </c>
      <c r="G3" s="4" t="s">
        <v>122</v>
      </c>
      <c r="H3" s="4" t="s">
        <v>123</v>
      </c>
      <c r="I3" s="29" t="s">
        <v>24</v>
      </c>
    </row>
    <row r="4" spans="1:9" ht="12" customHeight="1">
      <c r="A4" s="221"/>
      <c r="B4" s="213" t="s">
        <v>33</v>
      </c>
      <c r="C4" s="23"/>
      <c r="D4" s="23"/>
      <c r="E4" s="214"/>
      <c r="F4" s="5"/>
      <c r="G4" s="5"/>
      <c r="H4" s="5"/>
      <c r="I4" s="30"/>
    </row>
    <row r="5" spans="1:9" ht="48.6" customHeight="1">
      <c r="A5" s="159">
        <v>1</v>
      </c>
      <c r="B5" s="215" t="s">
        <v>34</v>
      </c>
      <c r="C5" s="21" t="s">
        <v>35</v>
      </c>
      <c r="D5" s="21"/>
      <c r="E5" s="22"/>
      <c r="F5" s="6"/>
      <c r="G5" s="6"/>
      <c r="H5" s="6"/>
      <c r="I5" s="31"/>
    </row>
    <row r="6" spans="1:9" ht="24" customHeight="1">
      <c r="A6" s="159">
        <v>2</v>
      </c>
      <c r="B6" s="142" t="s">
        <v>37</v>
      </c>
      <c r="C6" s="21" t="s">
        <v>35</v>
      </c>
      <c r="D6" s="21"/>
      <c r="E6" s="22"/>
      <c r="F6" s="6"/>
      <c r="G6" s="6"/>
      <c r="H6" s="6"/>
      <c r="I6" s="31"/>
    </row>
    <row r="7" spans="1:9" ht="12" customHeight="1">
      <c r="A7" s="221"/>
      <c r="B7" s="213" t="s">
        <v>38</v>
      </c>
      <c r="C7" s="23"/>
      <c r="D7" s="23"/>
      <c r="E7" s="24"/>
      <c r="F7" s="7"/>
      <c r="G7" s="5"/>
      <c r="H7" s="5"/>
      <c r="I7" s="30"/>
    </row>
    <row r="8" spans="1:9" ht="67.5" customHeight="1">
      <c r="A8" s="159">
        <v>3</v>
      </c>
      <c r="B8" s="142" t="s">
        <v>39</v>
      </c>
      <c r="C8" s="21" t="s">
        <v>35</v>
      </c>
      <c r="D8" s="21"/>
      <c r="E8" s="22"/>
      <c r="F8" s="6"/>
      <c r="G8" s="6"/>
      <c r="H8" s="6"/>
      <c r="I8" s="31"/>
    </row>
    <row r="9" spans="1:9" ht="16.5" customHeight="1">
      <c r="A9" s="8"/>
      <c r="B9" s="19" t="s">
        <v>130</v>
      </c>
      <c r="C9" s="9" t="s">
        <v>147</v>
      </c>
      <c r="D9" s="9">
        <v>1</v>
      </c>
      <c r="E9" s="10">
        <v>10.08</v>
      </c>
      <c r="F9" s="9">
        <v>0.33</v>
      </c>
      <c r="G9" s="6"/>
      <c r="H9" s="10">
        <f>PRODUCT(D9:G9)</f>
        <v>3.3264</v>
      </c>
      <c r="I9" s="33"/>
    </row>
    <row r="10" spans="1:9" ht="16.5" customHeight="1">
      <c r="A10" s="8"/>
      <c r="B10" s="19" t="s">
        <v>132</v>
      </c>
      <c r="C10" s="9" t="s">
        <v>147</v>
      </c>
      <c r="D10" s="9">
        <v>1</v>
      </c>
      <c r="E10" s="10">
        <v>4.5</v>
      </c>
      <c r="F10" s="9">
        <v>0.33</v>
      </c>
      <c r="G10" s="6"/>
      <c r="H10" s="10">
        <f>PRODUCT(D10:G10)</f>
        <v>1.4850000000000001</v>
      </c>
      <c r="I10" s="33"/>
    </row>
    <row r="11" spans="1:9" ht="16.5" customHeight="1" thickBot="1">
      <c r="A11" s="228"/>
      <c r="B11" s="229"/>
      <c r="C11" s="230"/>
      <c r="D11" s="230"/>
      <c r="E11" s="231"/>
      <c r="F11" s="230"/>
      <c r="G11" s="232"/>
      <c r="H11" s="232"/>
      <c r="I11" s="233"/>
    </row>
    <row r="12" spans="1:9" ht="16.5" customHeight="1">
      <c r="A12" s="241"/>
      <c r="B12" s="242" t="s">
        <v>127</v>
      </c>
      <c r="C12" s="243" t="s">
        <v>147</v>
      </c>
      <c r="D12" s="242"/>
      <c r="E12" s="242"/>
      <c r="F12" s="242"/>
      <c r="G12" s="244"/>
      <c r="H12" s="245">
        <f>SUM(H9:H11)</f>
        <v>4.8113999999999999</v>
      </c>
      <c r="I12" s="246"/>
    </row>
    <row r="13" spans="1:9" ht="16.5" customHeight="1">
      <c r="A13" s="11"/>
      <c r="B13" s="12" t="s">
        <v>127</v>
      </c>
      <c r="C13" s="13" t="s">
        <v>151</v>
      </c>
      <c r="D13" s="12"/>
      <c r="E13" s="12"/>
      <c r="F13" s="12"/>
      <c r="G13" s="14">
        <v>10.763999999999999</v>
      </c>
      <c r="H13" s="15">
        <f>H12*G13</f>
        <v>51.789909599999994</v>
      </c>
      <c r="I13" s="31"/>
    </row>
    <row r="14" spans="1:9" ht="16.5" customHeight="1">
      <c r="A14" s="11"/>
      <c r="B14" s="12" t="s">
        <v>128</v>
      </c>
      <c r="C14" s="13" t="s">
        <v>151</v>
      </c>
      <c r="D14" s="12"/>
      <c r="E14" s="12"/>
      <c r="F14" s="12"/>
      <c r="G14" s="6"/>
      <c r="H14" s="15">
        <v>51.789909599999994</v>
      </c>
      <c r="I14" s="31"/>
    </row>
    <row r="15" spans="1:9" ht="16.5" customHeight="1" thickBot="1">
      <c r="A15" s="16"/>
      <c r="B15" s="17" t="s">
        <v>129</v>
      </c>
      <c r="C15" s="247" t="s">
        <v>151</v>
      </c>
      <c r="D15" s="17"/>
      <c r="E15" s="17"/>
      <c r="F15" s="17"/>
      <c r="G15" s="18"/>
      <c r="H15" s="248">
        <f>H13-H14</f>
        <v>0</v>
      </c>
      <c r="I15" s="32"/>
    </row>
    <row r="16" spans="1:9" ht="13.5" customHeight="1">
      <c r="A16" s="234"/>
      <c r="B16" s="235"/>
      <c r="C16" s="236"/>
      <c r="D16" s="236"/>
      <c r="E16" s="238"/>
      <c r="F16" s="239"/>
      <c r="G16" s="239"/>
      <c r="H16" s="239"/>
      <c r="I16" s="240"/>
    </row>
    <row r="17" spans="1:9" ht="81.599999999999994">
      <c r="A17" s="159">
        <v>4</v>
      </c>
      <c r="B17" s="142" t="s">
        <v>40</v>
      </c>
      <c r="C17" s="21" t="s">
        <v>35</v>
      </c>
      <c r="D17" s="21"/>
      <c r="E17" s="22"/>
      <c r="F17" s="6"/>
      <c r="G17" s="6"/>
      <c r="H17" s="6"/>
      <c r="I17" s="31"/>
    </row>
    <row r="18" spans="1:9" ht="17.25" customHeight="1">
      <c r="A18" s="8"/>
      <c r="B18" s="19" t="s">
        <v>130</v>
      </c>
      <c r="C18" s="9" t="s">
        <v>147</v>
      </c>
      <c r="D18" s="9">
        <v>1</v>
      </c>
      <c r="E18" s="10">
        <v>20.079999999999998</v>
      </c>
      <c r="F18" s="9"/>
      <c r="G18" s="6">
        <v>0.43</v>
      </c>
      <c r="H18" s="10">
        <f>PRODUCT(D18:G18)</f>
        <v>8.6343999999999994</v>
      </c>
      <c r="I18" s="33"/>
    </row>
    <row r="19" spans="1:9" ht="17.25" customHeight="1">
      <c r="A19" s="8"/>
      <c r="B19" s="19" t="s">
        <v>132</v>
      </c>
      <c r="C19" s="9" t="s">
        <v>147</v>
      </c>
      <c r="D19" s="9">
        <v>1</v>
      </c>
      <c r="E19" s="10">
        <v>9.4499999999999993</v>
      </c>
      <c r="F19" s="9"/>
      <c r="G19" s="6">
        <v>0.43</v>
      </c>
      <c r="H19" s="10">
        <f>PRODUCT(D19:G19)</f>
        <v>4.0634999999999994</v>
      </c>
      <c r="I19" s="33"/>
    </row>
    <row r="20" spans="1:9" ht="17.25" customHeight="1" thickBot="1">
      <c r="A20" s="228"/>
      <c r="B20" s="229"/>
      <c r="C20" s="230"/>
      <c r="D20" s="230"/>
      <c r="E20" s="231"/>
      <c r="F20" s="230"/>
      <c r="G20" s="232"/>
      <c r="H20" s="232"/>
      <c r="I20" s="233"/>
    </row>
    <row r="21" spans="1:9" ht="17.25" customHeight="1">
      <c r="A21" s="241"/>
      <c r="B21" s="242" t="s">
        <v>127</v>
      </c>
      <c r="C21" s="243" t="s">
        <v>147</v>
      </c>
      <c r="D21" s="242"/>
      <c r="E21" s="242"/>
      <c r="F21" s="242"/>
      <c r="G21" s="244"/>
      <c r="H21" s="245">
        <f>SUM(H18:H20)</f>
        <v>12.697899999999999</v>
      </c>
      <c r="I21" s="246"/>
    </row>
    <row r="22" spans="1:9" ht="17.25" customHeight="1">
      <c r="A22" s="11"/>
      <c r="B22" s="12" t="s">
        <v>127</v>
      </c>
      <c r="C22" s="13" t="s">
        <v>151</v>
      </c>
      <c r="D22" s="12"/>
      <c r="E22" s="12"/>
      <c r="F22" s="12"/>
      <c r="G22" s="14">
        <v>10.763999999999999</v>
      </c>
      <c r="H22" s="15">
        <v>136.68019559999999</v>
      </c>
      <c r="I22" s="31"/>
    </row>
    <row r="23" spans="1:9" ht="17.25" customHeight="1">
      <c r="A23" s="11"/>
      <c r="B23" s="12" t="s">
        <v>128</v>
      </c>
      <c r="C23" s="13" t="s">
        <v>151</v>
      </c>
      <c r="D23" s="12"/>
      <c r="E23" s="12"/>
      <c r="F23" s="12"/>
      <c r="G23" s="6"/>
      <c r="H23" s="15">
        <v>136.68019559999999</v>
      </c>
      <c r="I23" s="31"/>
    </row>
    <row r="24" spans="1:9" ht="17.25" customHeight="1" thickBot="1">
      <c r="A24" s="16"/>
      <c r="B24" s="17" t="s">
        <v>129</v>
      </c>
      <c r="C24" s="247" t="s">
        <v>151</v>
      </c>
      <c r="D24" s="17"/>
      <c r="E24" s="17"/>
      <c r="F24" s="17"/>
      <c r="G24" s="18"/>
      <c r="H24" s="248">
        <f>H22-H23</f>
        <v>0</v>
      </c>
      <c r="I24" s="32"/>
    </row>
    <row r="25" spans="1:9" ht="10.5" customHeight="1">
      <c r="A25" s="234"/>
      <c r="B25" s="235"/>
      <c r="C25" s="236"/>
      <c r="D25" s="236"/>
      <c r="E25" s="238"/>
      <c r="F25" s="239"/>
      <c r="G25" s="239"/>
      <c r="H25" s="239"/>
      <c r="I25" s="240"/>
    </row>
    <row r="26" spans="1:9" ht="12" customHeight="1">
      <c r="A26" s="221"/>
      <c r="B26" s="213" t="s">
        <v>41</v>
      </c>
      <c r="C26" s="23"/>
      <c r="D26" s="23"/>
      <c r="E26" s="24"/>
      <c r="F26" s="7"/>
      <c r="G26" s="5"/>
      <c r="H26" s="5"/>
      <c r="I26" s="30"/>
    </row>
    <row r="27" spans="1:9" ht="47.25" customHeight="1">
      <c r="A27" s="159">
        <v>5</v>
      </c>
      <c r="B27" s="142" t="s">
        <v>42</v>
      </c>
      <c r="C27" s="21" t="s">
        <v>35</v>
      </c>
      <c r="D27" s="21"/>
      <c r="E27" s="22"/>
      <c r="F27" s="6"/>
      <c r="G27" s="6"/>
      <c r="H27" s="6"/>
      <c r="I27" s="31"/>
    </row>
    <row r="28" spans="1:9" ht="15" customHeight="1">
      <c r="A28" s="8"/>
      <c r="B28" s="19" t="s">
        <v>124</v>
      </c>
      <c r="C28" s="9" t="s">
        <v>125</v>
      </c>
      <c r="D28" s="9">
        <v>1</v>
      </c>
      <c r="E28" s="10">
        <v>7.82</v>
      </c>
      <c r="F28" s="9"/>
      <c r="G28" s="6">
        <v>3.73</v>
      </c>
      <c r="H28" s="10">
        <f>PRODUCT(D28:G28)</f>
        <v>29.168600000000001</v>
      </c>
      <c r="I28" s="31"/>
    </row>
    <row r="29" spans="1:9" ht="15" customHeight="1">
      <c r="A29" s="8"/>
      <c r="B29" s="19" t="s">
        <v>134</v>
      </c>
      <c r="C29" s="9" t="s">
        <v>125</v>
      </c>
      <c r="D29" s="9">
        <v>1</v>
      </c>
      <c r="E29" s="10">
        <v>10.02</v>
      </c>
      <c r="F29" s="9"/>
      <c r="G29" s="6">
        <v>3.71</v>
      </c>
      <c r="H29" s="10">
        <f>PRODUCT(D29:G29)</f>
        <v>37.174199999999999</v>
      </c>
      <c r="I29" s="31"/>
    </row>
    <row r="30" spans="1:9" ht="15" customHeight="1">
      <c r="A30" s="8"/>
      <c r="B30" s="19" t="s">
        <v>126</v>
      </c>
      <c r="C30" s="9" t="s">
        <v>125</v>
      </c>
      <c r="D30" s="9">
        <v>1</v>
      </c>
      <c r="E30" s="10">
        <v>1.75</v>
      </c>
      <c r="F30" s="9"/>
      <c r="G30" s="6">
        <v>2.4</v>
      </c>
      <c r="H30" s="10">
        <f>PRODUCT(D30:G30)</f>
        <v>4.2</v>
      </c>
      <c r="I30" s="31"/>
    </row>
    <row r="31" spans="1:9" ht="15" customHeight="1">
      <c r="A31" s="8"/>
      <c r="B31" s="19" t="s">
        <v>150</v>
      </c>
      <c r="C31" s="9" t="s">
        <v>125</v>
      </c>
      <c r="D31" s="9">
        <v>1</v>
      </c>
      <c r="E31" s="10">
        <v>1.38</v>
      </c>
      <c r="F31" s="9"/>
      <c r="G31" s="6">
        <v>0.88</v>
      </c>
      <c r="H31" s="10">
        <f>PRODUCT(D31:G31)</f>
        <v>1.2143999999999999</v>
      </c>
      <c r="I31" s="31"/>
    </row>
    <row r="32" spans="1:9" ht="15" customHeight="1">
      <c r="A32" s="8"/>
      <c r="B32" s="19" t="s">
        <v>221</v>
      </c>
      <c r="C32" s="9" t="s">
        <v>125</v>
      </c>
      <c r="D32" s="9">
        <v>1</v>
      </c>
      <c r="E32" s="162">
        <v>0.75</v>
      </c>
      <c r="F32" s="9"/>
      <c r="G32" s="6">
        <v>2.4</v>
      </c>
      <c r="H32" s="10">
        <f>PRODUCT(D32:G32)</f>
        <v>1.7999999999999998</v>
      </c>
      <c r="I32" s="31"/>
    </row>
    <row r="33" spans="1:9" ht="12" customHeight="1" thickBot="1">
      <c r="A33" s="228"/>
      <c r="B33" s="229"/>
      <c r="C33" s="230"/>
      <c r="D33" s="230"/>
      <c r="E33" s="231"/>
      <c r="F33" s="230"/>
      <c r="G33" s="232"/>
      <c r="H33" s="232"/>
      <c r="I33" s="233"/>
    </row>
    <row r="34" spans="1:9" ht="15" customHeight="1">
      <c r="A34" s="241"/>
      <c r="B34" s="242" t="s">
        <v>127</v>
      </c>
      <c r="C34" s="243" t="s">
        <v>125</v>
      </c>
      <c r="D34" s="242"/>
      <c r="E34" s="242"/>
      <c r="F34" s="242"/>
      <c r="G34" s="244"/>
      <c r="H34" s="245">
        <f>SUM(H28:H32)</f>
        <v>73.557199999999995</v>
      </c>
      <c r="I34" s="246"/>
    </row>
    <row r="35" spans="1:9" ht="15" customHeight="1">
      <c r="A35" s="11"/>
      <c r="B35" s="12" t="s">
        <v>127</v>
      </c>
      <c r="C35" s="13" t="s">
        <v>115</v>
      </c>
      <c r="D35" s="12"/>
      <c r="E35" s="12"/>
      <c r="F35" s="12"/>
      <c r="G35" s="14">
        <v>10.763999999999999</v>
      </c>
      <c r="H35" s="15">
        <f>H34*G35</f>
        <v>791.7697007999999</v>
      </c>
      <c r="I35" s="31"/>
    </row>
    <row r="36" spans="1:9" ht="15" customHeight="1">
      <c r="A36" s="11"/>
      <c r="B36" s="12" t="s">
        <v>128</v>
      </c>
      <c r="C36" s="13" t="s">
        <v>115</v>
      </c>
      <c r="D36" s="12"/>
      <c r="E36" s="12"/>
      <c r="F36" s="12"/>
      <c r="G36" s="6"/>
      <c r="H36" s="15">
        <v>791.7697007999999</v>
      </c>
      <c r="I36" s="31"/>
    </row>
    <row r="37" spans="1:9" ht="15" customHeight="1" thickBot="1">
      <c r="A37" s="16"/>
      <c r="B37" s="17" t="s">
        <v>129</v>
      </c>
      <c r="C37" s="247" t="s">
        <v>115</v>
      </c>
      <c r="D37" s="17"/>
      <c r="E37" s="17"/>
      <c r="F37" s="17"/>
      <c r="G37" s="18"/>
      <c r="H37" s="248">
        <f>H35-H36</f>
        <v>0</v>
      </c>
      <c r="I37" s="32"/>
    </row>
    <row r="38" spans="1:9" ht="10.199999999999999" customHeight="1">
      <c r="A38" s="234"/>
      <c r="B38" s="235"/>
      <c r="C38" s="236"/>
      <c r="D38" s="236"/>
      <c r="E38" s="238"/>
      <c r="F38" s="239"/>
      <c r="G38" s="239"/>
      <c r="H38" s="239"/>
      <c r="I38" s="240"/>
    </row>
    <row r="39" spans="1:9" ht="46.5" customHeight="1">
      <c r="A39" s="159">
        <v>6</v>
      </c>
      <c r="B39" s="142" t="s">
        <v>43</v>
      </c>
      <c r="C39" s="21"/>
      <c r="D39" s="21"/>
      <c r="E39" s="22"/>
      <c r="F39" s="6"/>
      <c r="G39" s="6"/>
      <c r="H39" s="6"/>
      <c r="I39" s="31"/>
    </row>
    <row r="40" spans="1:9" ht="49.5" customHeight="1">
      <c r="A40" s="159">
        <v>7</v>
      </c>
      <c r="B40" s="142" t="s">
        <v>44</v>
      </c>
      <c r="C40" s="21"/>
      <c r="D40" s="21"/>
      <c r="E40" s="22"/>
      <c r="F40" s="6"/>
      <c r="G40" s="6"/>
      <c r="H40" s="6"/>
      <c r="I40" s="31"/>
    </row>
    <row r="41" spans="1:9" ht="12" customHeight="1">
      <c r="A41" s="8"/>
      <c r="B41" s="19" t="s">
        <v>130</v>
      </c>
      <c r="C41" s="9" t="s">
        <v>147</v>
      </c>
      <c r="D41" s="9">
        <v>1</v>
      </c>
      <c r="E41" s="10">
        <v>20.079999999999998</v>
      </c>
      <c r="F41" s="9"/>
      <c r="G41" s="6">
        <v>0.43</v>
      </c>
      <c r="H41" s="10">
        <f>PRODUCT(D41:G41)</f>
        <v>8.6343999999999994</v>
      </c>
      <c r="I41" s="33"/>
    </row>
    <row r="42" spans="1:9" ht="12" customHeight="1">
      <c r="A42" s="8"/>
      <c r="B42" s="19" t="s">
        <v>132</v>
      </c>
      <c r="C42" s="9" t="s">
        <v>147</v>
      </c>
      <c r="D42" s="9">
        <v>1</v>
      </c>
      <c r="E42" s="10">
        <v>9.4499999999999993</v>
      </c>
      <c r="F42" s="9"/>
      <c r="G42" s="6">
        <v>0.43</v>
      </c>
      <c r="H42" s="10">
        <f>PRODUCT(D42:G42)</f>
        <v>4.0634999999999994</v>
      </c>
      <c r="I42" s="33"/>
    </row>
    <row r="43" spans="1:9" ht="12" customHeight="1" thickBot="1">
      <c r="A43" s="228"/>
      <c r="B43" s="229"/>
      <c r="C43" s="230"/>
      <c r="D43" s="230"/>
      <c r="E43" s="231"/>
      <c r="F43" s="230"/>
      <c r="G43" s="232"/>
      <c r="H43" s="232"/>
      <c r="I43" s="233"/>
    </row>
    <row r="44" spans="1:9" ht="12" customHeight="1">
      <c r="A44" s="241"/>
      <c r="B44" s="242" t="s">
        <v>127</v>
      </c>
      <c r="C44" s="243" t="s">
        <v>147</v>
      </c>
      <c r="D44" s="242"/>
      <c r="E44" s="242"/>
      <c r="F44" s="242"/>
      <c r="G44" s="244"/>
      <c r="H44" s="245">
        <f>SUM(H41:H43)</f>
        <v>12.697899999999999</v>
      </c>
      <c r="I44" s="246"/>
    </row>
    <row r="45" spans="1:9" ht="12" customHeight="1">
      <c r="A45" s="11"/>
      <c r="B45" s="12" t="s">
        <v>127</v>
      </c>
      <c r="C45" s="13" t="s">
        <v>151</v>
      </c>
      <c r="D45" s="12"/>
      <c r="E45" s="12"/>
      <c r="F45" s="12"/>
      <c r="G45" s="14">
        <v>10.763999999999999</v>
      </c>
      <c r="H45" s="15">
        <f>H44*G45</f>
        <v>136.68019559999999</v>
      </c>
      <c r="I45" s="31"/>
    </row>
    <row r="46" spans="1:9" ht="12" customHeight="1">
      <c r="A46" s="11"/>
      <c r="B46" s="12" t="s">
        <v>128</v>
      </c>
      <c r="C46" s="13" t="s">
        <v>151</v>
      </c>
      <c r="D46" s="12"/>
      <c r="E46" s="12"/>
      <c r="F46" s="12"/>
      <c r="G46" s="6"/>
      <c r="H46" s="15">
        <v>136.68019559999999</v>
      </c>
      <c r="I46" s="31"/>
    </row>
    <row r="47" spans="1:9" ht="12" customHeight="1" thickBot="1">
      <c r="A47" s="16"/>
      <c r="B47" s="17" t="s">
        <v>129</v>
      </c>
      <c r="C47" s="247" t="s">
        <v>151</v>
      </c>
      <c r="D47" s="17"/>
      <c r="E47" s="17"/>
      <c r="F47" s="17"/>
      <c r="G47" s="18"/>
      <c r="H47" s="248">
        <f>H45-H46</f>
        <v>0</v>
      </c>
      <c r="I47" s="32"/>
    </row>
    <row r="48" spans="1:9" ht="12" customHeight="1">
      <c r="A48" s="234"/>
      <c r="B48" s="235"/>
      <c r="C48" s="236"/>
      <c r="D48" s="236"/>
      <c r="E48" s="238"/>
      <c r="F48" s="239"/>
      <c r="G48" s="239"/>
      <c r="H48" s="239"/>
      <c r="I48" s="240"/>
    </row>
    <row r="49" spans="1:9" ht="12" customHeight="1">
      <c r="A49" s="221"/>
      <c r="B49" s="213" t="s">
        <v>45</v>
      </c>
      <c r="C49" s="23"/>
      <c r="D49" s="23"/>
      <c r="E49" s="24" t="s">
        <v>46</v>
      </c>
      <c r="F49" s="7"/>
      <c r="G49" s="5"/>
      <c r="H49" s="5"/>
      <c r="I49" s="30"/>
    </row>
    <row r="50" spans="1:9" ht="45.6" customHeight="1">
      <c r="A50" s="159">
        <v>8</v>
      </c>
      <c r="B50" s="142" t="s">
        <v>47</v>
      </c>
      <c r="C50" s="21" t="s">
        <v>35</v>
      </c>
      <c r="D50" s="21"/>
      <c r="E50" s="22"/>
      <c r="F50" s="6"/>
      <c r="G50" s="6"/>
      <c r="H50" s="6"/>
      <c r="I50" s="31"/>
    </row>
    <row r="51" spans="1:9" ht="15.45" customHeight="1">
      <c r="A51" s="8"/>
      <c r="B51" s="19" t="s">
        <v>130</v>
      </c>
      <c r="C51" s="9" t="s">
        <v>125</v>
      </c>
      <c r="D51" s="9">
        <v>2</v>
      </c>
      <c r="E51" s="10">
        <v>20.079999999999998</v>
      </c>
      <c r="F51" s="9"/>
      <c r="G51" s="6">
        <v>0.43</v>
      </c>
      <c r="H51" s="10">
        <f>PRODUCT(D51:G51)</f>
        <v>17.268799999999999</v>
      </c>
      <c r="I51" s="33"/>
    </row>
    <row r="52" spans="1:9" ht="15.45" customHeight="1">
      <c r="A52" s="8"/>
      <c r="B52" s="19" t="s">
        <v>132</v>
      </c>
      <c r="C52" s="9" t="s">
        <v>125</v>
      </c>
      <c r="D52" s="9">
        <v>2</v>
      </c>
      <c r="E52" s="10">
        <v>9.4499999999999993</v>
      </c>
      <c r="F52" s="9"/>
      <c r="G52" s="6">
        <v>0.43</v>
      </c>
      <c r="H52" s="10">
        <f>PRODUCT(D52:G52)</f>
        <v>8.1269999999999989</v>
      </c>
      <c r="I52" s="33"/>
    </row>
    <row r="53" spans="1:9" ht="15.45" customHeight="1">
      <c r="A53" s="8"/>
      <c r="B53" s="19" t="s">
        <v>148</v>
      </c>
      <c r="C53" s="9" t="s">
        <v>125</v>
      </c>
      <c r="D53" s="9">
        <v>0.7</v>
      </c>
      <c r="E53" s="10">
        <v>7.82</v>
      </c>
      <c r="F53" s="9"/>
      <c r="G53" s="6">
        <v>3.73</v>
      </c>
      <c r="H53" s="10">
        <f>PRODUCT(D53:G53)</f>
        <v>20.418020000000002</v>
      </c>
      <c r="I53" s="33"/>
    </row>
    <row r="54" spans="1:9" ht="15.45" customHeight="1">
      <c r="A54" s="8"/>
      <c r="B54" s="19" t="s">
        <v>149</v>
      </c>
      <c r="C54" s="9" t="s">
        <v>125</v>
      </c>
      <c r="D54" s="9">
        <v>0.7</v>
      </c>
      <c r="E54" s="10">
        <v>1.4</v>
      </c>
      <c r="F54" s="9"/>
      <c r="G54" s="6">
        <v>3.73</v>
      </c>
      <c r="H54" s="10"/>
      <c r="I54" s="33"/>
    </row>
    <row r="55" spans="1:9" ht="15.45" customHeight="1">
      <c r="A55" s="8"/>
      <c r="B55" s="19" t="s">
        <v>150</v>
      </c>
      <c r="C55" s="9" t="s">
        <v>125</v>
      </c>
      <c r="D55" s="9">
        <v>0.7</v>
      </c>
      <c r="E55" s="10">
        <v>1.38</v>
      </c>
      <c r="F55" s="9"/>
      <c r="G55" s="6">
        <v>0.88</v>
      </c>
      <c r="H55" s="10">
        <f>PRODUCT(D55:G55)</f>
        <v>0.85007999999999984</v>
      </c>
      <c r="I55" s="176"/>
    </row>
    <row r="56" spans="1:9" ht="15.45" customHeight="1">
      <c r="A56" s="8"/>
      <c r="B56" s="19" t="s">
        <v>134</v>
      </c>
      <c r="C56" s="9" t="s">
        <v>125</v>
      </c>
      <c r="D56" s="9">
        <v>0.7</v>
      </c>
      <c r="E56" s="201">
        <v>10</v>
      </c>
      <c r="F56" s="9"/>
      <c r="G56" s="6">
        <v>3.71</v>
      </c>
      <c r="H56" s="10">
        <f>PRODUCT(D56:G56)</f>
        <v>25.97</v>
      </c>
      <c r="I56" s="176"/>
    </row>
    <row r="57" spans="1:9" ht="15.45" customHeight="1">
      <c r="A57" s="8"/>
      <c r="B57" s="202" t="s">
        <v>247</v>
      </c>
      <c r="C57" s="9" t="s">
        <v>125</v>
      </c>
      <c r="D57" s="9">
        <v>1</v>
      </c>
      <c r="E57" s="162">
        <v>2.5</v>
      </c>
      <c r="F57" s="9"/>
      <c r="G57" s="6">
        <v>2.4</v>
      </c>
      <c r="H57" s="10">
        <f>PRODUCT(D57:G57)</f>
        <v>6</v>
      </c>
      <c r="I57" s="176"/>
    </row>
    <row r="58" spans="1:9" ht="15.45" customHeight="1" thickBot="1">
      <c r="A58" s="228"/>
      <c r="B58" s="229"/>
      <c r="C58" s="230"/>
      <c r="D58" s="230"/>
      <c r="E58" s="231"/>
      <c r="F58" s="230"/>
      <c r="G58" s="232"/>
      <c r="H58" s="231"/>
      <c r="I58" s="250"/>
    </row>
    <row r="59" spans="1:9" ht="15.45" customHeight="1">
      <c r="A59" s="241"/>
      <c r="B59" s="242" t="s">
        <v>127</v>
      </c>
      <c r="C59" s="243" t="s">
        <v>147</v>
      </c>
      <c r="D59" s="242"/>
      <c r="E59" s="242"/>
      <c r="F59" s="242"/>
      <c r="G59" s="244"/>
      <c r="H59" s="245">
        <f>SUM(H51:H58)</f>
        <v>78.633899999999997</v>
      </c>
      <c r="I59" s="246"/>
    </row>
    <row r="60" spans="1:9" ht="15.45" customHeight="1">
      <c r="A60" s="11"/>
      <c r="B60" s="12" t="s">
        <v>127</v>
      </c>
      <c r="C60" s="13" t="s">
        <v>115</v>
      </c>
      <c r="D60" s="12"/>
      <c r="E60" s="12"/>
      <c r="F60" s="12"/>
      <c r="G60" s="14">
        <v>10.763999999999999</v>
      </c>
      <c r="H60" s="15">
        <f>H59*G60</f>
        <v>846.41529959999991</v>
      </c>
      <c r="I60" s="31"/>
    </row>
    <row r="61" spans="1:9" ht="15.45" customHeight="1">
      <c r="A61" s="11"/>
      <c r="B61" s="12" t="s">
        <v>128</v>
      </c>
      <c r="C61" s="13" t="s">
        <v>115</v>
      </c>
      <c r="D61" s="12"/>
      <c r="E61" s="12"/>
      <c r="F61" s="12"/>
      <c r="G61" s="6"/>
      <c r="H61" s="216">
        <v>781.83129959999997</v>
      </c>
      <c r="I61" s="31"/>
    </row>
    <row r="62" spans="1:9" ht="15.45" customHeight="1" thickBot="1">
      <c r="A62" s="16"/>
      <c r="B62" s="17" t="s">
        <v>129</v>
      </c>
      <c r="C62" s="247" t="s">
        <v>115</v>
      </c>
      <c r="D62" s="17"/>
      <c r="E62" s="17"/>
      <c r="F62" s="17"/>
      <c r="G62" s="18"/>
      <c r="H62" s="248">
        <f>H60-H61</f>
        <v>64.583999999999946</v>
      </c>
      <c r="I62" s="32"/>
    </row>
    <row r="63" spans="1:9" ht="15.45" customHeight="1">
      <c r="A63" s="234"/>
      <c r="B63" s="235"/>
      <c r="C63" s="236"/>
      <c r="D63" s="236"/>
      <c r="E63" s="238"/>
      <c r="F63" s="239"/>
      <c r="G63" s="239"/>
      <c r="H63" s="239"/>
      <c r="I63" s="240"/>
    </row>
    <row r="64" spans="1:9" ht="12" customHeight="1">
      <c r="A64" s="221"/>
      <c r="B64" s="213" t="s">
        <v>48</v>
      </c>
      <c r="C64" s="23"/>
      <c r="D64" s="23"/>
      <c r="E64" s="24" t="s">
        <v>46</v>
      </c>
      <c r="F64" s="7"/>
      <c r="G64" s="5"/>
      <c r="H64" s="5"/>
      <c r="I64" s="30"/>
    </row>
    <row r="65" spans="1:9" ht="61.2">
      <c r="A65" s="159">
        <v>9</v>
      </c>
      <c r="B65" s="142" t="s">
        <v>49</v>
      </c>
      <c r="C65" s="21" t="s">
        <v>35</v>
      </c>
      <c r="D65" s="21"/>
      <c r="E65" s="22"/>
      <c r="F65" s="6"/>
      <c r="G65" s="6"/>
      <c r="H65" s="6"/>
      <c r="I65" s="31"/>
    </row>
    <row r="66" spans="1:9" ht="16.95" customHeight="1">
      <c r="A66" s="8"/>
      <c r="B66" s="19" t="s">
        <v>134</v>
      </c>
      <c r="C66" s="9" t="s">
        <v>125</v>
      </c>
      <c r="D66" s="9">
        <v>1</v>
      </c>
      <c r="E66" s="10">
        <v>3.05</v>
      </c>
      <c r="F66" s="9"/>
      <c r="G66" s="6">
        <v>3.59</v>
      </c>
      <c r="H66" s="10">
        <f>PRODUCT(D66:G66)</f>
        <v>10.949499999999999</v>
      </c>
      <c r="I66" s="33"/>
    </row>
    <row r="67" spans="1:9" ht="16.95" customHeight="1" thickBot="1">
      <c r="A67" s="228"/>
      <c r="B67" s="229"/>
      <c r="C67" s="230"/>
      <c r="D67" s="230"/>
      <c r="E67" s="231"/>
      <c r="F67" s="230"/>
      <c r="G67" s="232"/>
      <c r="H67" s="231"/>
      <c r="I67" s="250"/>
    </row>
    <row r="68" spans="1:9" ht="16.95" customHeight="1">
      <c r="A68" s="241"/>
      <c r="B68" s="242" t="s">
        <v>127</v>
      </c>
      <c r="C68" s="243" t="s">
        <v>147</v>
      </c>
      <c r="D68" s="242"/>
      <c r="E68" s="242"/>
      <c r="F68" s="242"/>
      <c r="G68" s="244"/>
      <c r="H68" s="245">
        <f>SUM(H66:H67)</f>
        <v>10.949499999999999</v>
      </c>
      <c r="I68" s="246"/>
    </row>
    <row r="69" spans="1:9" ht="16.95" customHeight="1">
      <c r="A69" s="11"/>
      <c r="B69" s="12" t="s">
        <v>127</v>
      </c>
      <c r="C69" s="13" t="s">
        <v>115</v>
      </c>
      <c r="D69" s="12"/>
      <c r="E69" s="12"/>
      <c r="F69" s="12"/>
      <c r="G69" s="14">
        <v>10.763999999999999</v>
      </c>
      <c r="H69" s="15">
        <f>H68*G69</f>
        <v>117.86041799999998</v>
      </c>
      <c r="I69" s="31"/>
    </row>
    <row r="70" spans="1:9" ht="16.95" customHeight="1">
      <c r="A70" s="11"/>
      <c r="B70" s="12" t="s">
        <v>128</v>
      </c>
      <c r="C70" s="13" t="s">
        <v>151</v>
      </c>
      <c r="D70" s="12"/>
      <c r="E70" s="12"/>
      <c r="F70" s="12"/>
      <c r="G70" s="6"/>
      <c r="H70" s="15">
        <v>117.86041799999998</v>
      </c>
      <c r="I70" s="31"/>
    </row>
    <row r="71" spans="1:9" ht="16.95" customHeight="1" thickBot="1">
      <c r="A71" s="16"/>
      <c r="B71" s="17" t="s">
        <v>129</v>
      </c>
      <c r="C71" s="247" t="s">
        <v>115</v>
      </c>
      <c r="D71" s="17"/>
      <c r="E71" s="17"/>
      <c r="F71" s="17"/>
      <c r="G71" s="18"/>
      <c r="H71" s="248">
        <f>H69-H70</f>
        <v>0</v>
      </c>
      <c r="I71" s="32"/>
    </row>
    <row r="72" spans="1:9" ht="16.95" customHeight="1">
      <c r="A72" s="234"/>
      <c r="B72" s="235"/>
      <c r="C72" s="236"/>
      <c r="D72" s="236"/>
      <c r="E72" s="238"/>
      <c r="F72" s="239"/>
      <c r="G72" s="239"/>
      <c r="H72" s="239"/>
      <c r="I72" s="240"/>
    </row>
    <row r="73" spans="1:9" ht="12" customHeight="1">
      <c r="A73" s="221"/>
      <c r="B73" s="213" t="s">
        <v>50</v>
      </c>
      <c r="C73" s="23"/>
      <c r="D73" s="23"/>
      <c r="E73" s="24" t="s">
        <v>46</v>
      </c>
      <c r="F73" s="7"/>
      <c r="G73" s="5"/>
      <c r="H73" s="5"/>
      <c r="I73" s="30"/>
    </row>
    <row r="74" spans="1:9" ht="61.2">
      <c r="A74" s="159">
        <v>10</v>
      </c>
      <c r="B74" s="142" t="s">
        <v>51</v>
      </c>
      <c r="C74" s="21"/>
      <c r="D74" s="25"/>
      <c r="E74" s="22"/>
      <c r="F74" s="6"/>
      <c r="G74" s="6"/>
      <c r="H74" s="6"/>
      <c r="I74" s="31"/>
    </row>
    <row r="75" spans="1:9" ht="19.95" customHeight="1">
      <c r="A75" s="8"/>
      <c r="B75" s="171" t="s">
        <v>134</v>
      </c>
      <c r="C75" s="9" t="s">
        <v>125</v>
      </c>
      <c r="D75" s="9">
        <v>1</v>
      </c>
      <c r="E75" s="10">
        <v>3.05</v>
      </c>
      <c r="F75" s="9">
        <v>3.59</v>
      </c>
      <c r="G75" s="6"/>
      <c r="H75" s="10">
        <f>PRODUCT(D75:G75)</f>
        <v>10.949499999999999</v>
      </c>
      <c r="I75" s="31"/>
    </row>
    <row r="76" spans="1:9" ht="19.95" customHeight="1" thickBot="1">
      <c r="A76" s="228"/>
      <c r="B76" s="229"/>
      <c r="C76" s="230"/>
      <c r="D76" s="230"/>
      <c r="E76" s="231"/>
      <c r="F76" s="230"/>
      <c r="G76" s="232"/>
      <c r="H76" s="232"/>
      <c r="I76" s="233"/>
    </row>
    <row r="77" spans="1:9" ht="19.95" customHeight="1">
      <c r="A77" s="241"/>
      <c r="B77" s="242" t="s">
        <v>127</v>
      </c>
      <c r="C77" s="243" t="s">
        <v>125</v>
      </c>
      <c r="D77" s="242"/>
      <c r="E77" s="242"/>
      <c r="F77" s="242"/>
      <c r="G77" s="244"/>
      <c r="H77" s="245">
        <f>SUM(H75:H76)</f>
        <v>10.949499999999999</v>
      </c>
      <c r="I77" s="246"/>
    </row>
    <row r="78" spans="1:9" ht="19.95" customHeight="1">
      <c r="A78" s="11"/>
      <c r="B78" s="12" t="s">
        <v>127</v>
      </c>
      <c r="C78" s="13" t="s">
        <v>115</v>
      </c>
      <c r="D78" s="12"/>
      <c r="E78" s="12"/>
      <c r="F78" s="12"/>
      <c r="G78" s="14">
        <v>10.763999999999999</v>
      </c>
      <c r="H78" s="15">
        <f>H77*G78</f>
        <v>117.86041799999998</v>
      </c>
      <c r="I78" s="31"/>
    </row>
    <row r="79" spans="1:9" ht="19.95" customHeight="1">
      <c r="A79" s="11"/>
      <c r="B79" s="12" t="s">
        <v>128</v>
      </c>
      <c r="C79" s="13" t="s">
        <v>115</v>
      </c>
      <c r="D79" s="12"/>
      <c r="E79" s="12"/>
      <c r="F79" s="12"/>
      <c r="G79" s="6"/>
      <c r="H79" s="15">
        <v>117.86041799999998</v>
      </c>
      <c r="I79" s="31"/>
    </row>
    <row r="80" spans="1:9" ht="19.95" customHeight="1" thickBot="1">
      <c r="A80" s="16"/>
      <c r="B80" s="17" t="s">
        <v>129</v>
      </c>
      <c r="C80" s="247" t="s">
        <v>115</v>
      </c>
      <c r="D80" s="17"/>
      <c r="E80" s="17"/>
      <c r="F80" s="17"/>
      <c r="G80" s="18"/>
      <c r="H80" s="248">
        <f>H78-H79</f>
        <v>0</v>
      </c>
      <c r="I80" s="32"/>
    </row>
    <row r="81" spans="1:9" ht="19.95" customHeight="1">
      <c r="A81" s="234"/>
      <c r="B81" s="235"/>
      <c r="C81" s="236"/>
      <c r="D81" s="237"/>
      <c r="E81" s="238"/>
      <c r="F81" s="239"/>
      <c r="G81" s="239"/>
      <c r="H81" s="239"/>
      <c r="I81" s="240"/>
    </row>
    <row r="82" spans="1:9" ht="54.6" customHeight="1">
      <c r="A82" s="159">
        <v>11</v>
      </c>
      <c r="B82" s="142" t="s">
        <v>52</v>
      </c>
      <c r="C82" s="21" t="s">
        <v>35</v>
      </c>
      <c r="D82" s="25"/>
      <c r="E82" s="22"/>
      <c r="F82" s="6"/>
      <c r="G82" s="6"/>
      <c r="H82" s="6"/>
      <c r="I82" s="31"/>
    </row>
    <row r="83" spans="1:9" ht="18" customHeight="1">
      <c r="A83" s="8"/>
      <c r="B83" s="171" t="s">
        <v>208</v>
      </c>
      <c r="C83" s="161" t="s">
        <v>125</v>
      </c>
      <c r="D83" s="9">
        <v>1</v>
      </c>
      <c r="E83" s="162">
        <v>7.73</v>
      </c>
      <c r="F83" s="169">
        <v>13.59</v>
      </c>
      <c r="G83" s="6"/>
      <c r="H83" s="10">
        <f>PRODUCT(D83:G83)</f>
        <v>105.05070000000001</v>
      </c>
      <c r="I83" s="200"/>
    </row>
    <row r="84" spans="1:9" ht="18" customHeight="1">
      <c r="A84" s="8"/>
      <c r="B84" s="171"/>
      <c r="C84" s="161" t="s">
        <v>125</v>
      </c>
      <c r="D84" s="9">
        <v>1</v>
      </c>
      <c r="E84" s="162">
        <v>4.26</v>
      </c>
      <c r="F84" s="169">
        <v>2.91</v>
      </c>
      <c r="G84" s="6"/>
      <c r="H84" s="10">
        <f>PRODUCT(D84:G84)</f>
        <v>12.396599999999999</v>
      </c>
      <c r="I84" s="200"/>
    </row>
    <row r="85" spans="1:9" ht="18" customHeight="1" thickBot="1">
      <c r="A85" s="228"/>
      <c r="B85" s="256"/>
      <c r="C85" s="257"/>
      <c r="D85" s="230"/>
      <c r="E85" s="258"/>
      <c r="F85" s="259"/>
      <c r="G85" s="232"/>
      <c r="H85" s="231"/>
      <c r="I85" s="250"/>
    </row>
    <row r="86" spans="1:9" ht="18" customHeight="1">
      <c r="A86" s="241"/>
      <c r="B86" s="242" t="s">
        <v>206</v>
      </c>
      <c r="C86" s="243" t="s">
        <v>147</v>
      </c>
      <c r="D86" s="242"/>
      <c r="E86" s="242"/>
      <c r="F86" s="242"/>
      <c r="G86" s="260"/>
      <c r="H86" s="245">
        <f>SUM(H83:H84)</f>
        <v>117.44730000000001</v>
      </c>
      <c r="I86" s="261"/>
    </row>
    <row r="87" spans="1:9" ht="18" customHeight="1">
      <c r="A87" s="11"/>
      <c r="B87" s="12" t="s">
        <v>207</v>
      </c>
      <c r="C87" s="13" t="s">
        <v>115</v>
      </c>
      <c r="D87" s="12"/>
      <c r="E87" s="12"/>
      <c r="F87" s="12"/>
      <c r="G87" s="14">
        <v>10.763999999999999</v>
      </c>
      <c r="H87" s="15">
        <f>H86*G87</f>
        <v>1264.2027372</v>
      </c>
      <c r="I87" s="170"/>
    </row>
    <row r="88" spans="1:9" ht="18" customHeight="1">
      <c r="A88" s="11"/>
      <c r="B88" s="12" t="s">
        <v>128</v>
      </c>
      <c r="C88" s="13" t="s">
        <v>115</v>
      </c>
      <c r="D88" s="12"/>
      <c r="E88" s="12"/>
      <c r="F88" s="12"/>
      <c r="G88" s="6"/>
      <c r="H88" s="15">
        <v>1155.4895663999998</v>
      </c>
      <c r="I88" s="170"/>
    </row>
    <row r="89" spans="1:9" ht="18" customHeight="1" thickBot="1">
      <c r="A89" s="16"/>
      <c r="B89" s="17" t="s">
        <v>129</v>
      </c>
      <c r="C89" s="247" t="s">
        <v>115</v>
      </c>
      <c r="D89" s="17"/>
      <c r="E89" s="17"/>
      <c r="F89" s="17"/>
      <c r="G89" s="18"/>
      <c r="H89" s="248">
        <f>H87-H88</f>
        <v>108.71317080000017</v>
      </c>
      <c r="I89" s="262"/>
    </row>
    <row r="90" spans="1:9" ht="18" customHeight="1">
      <c r="A90" s="234"/>
      <c r="B90" s="235"/>
      <c r="C90" s="236"/>
      <c r="D90" s="237"/>
      <c r="E90" s="238"/>
      <c r="F90" s="239"/>
      <c r="G90" s="239"/>
      <c r="H90" s="239"/>
      <c r="I90" s="240"/>
    </row>
    <row r="91" spans="1:9" ht="51">
      <c r="A91" s="159">
        <v>12</v>
      </c>
      <c r="B91" s="142" t="s">
        <v>53</v>
      </c>
      <c r="C91" s="21" t="s">
        <v>35</v>
      </c>
      <c r="D91" s="25"/>
      <c r="E91" s="22"/>
      <c r="F91" s="6"/>
      <c r="G91" s="6"/>
      <c r="H91" s="6"/>
      <c r="I91" s="199"/>
    </row>
    <row r="92" spans="1:9" ht="20.399999999999999" customHeight="1">
      <c r="A92" s="8"/>
      <c r="B92" s="171" t="s">
        <v>205</v>
      </c>
      <c r="C92" s="161" t="s">
        <v>125</v>
      </c>
      <c r="D92" s="9">
        <v>1</v>
      </c>
      <c r="E92" s="162">
        <v>12.51</v>
      </c>
      <c r="F92" s="9">
        <v>1.175</v>
      </c>
      <c r="G92" s="6"/>
      <c r="H92" s="10">
        <f>PRODUCT(D92:G92)</f>
        <v>14.699250000000001</v>
      </c>
      <c r="I92" s="200"/>
    </row>
    <row r="93" spans="1:9" ht="14.4" customHeight="1">
      <c r="A93" s="8"/>
      <c r="B93" s="171"/>
      <c r="C93" s="9"/>
      <c r="D93" s="9"/>
      <c r="E93" s="162">
        <v>18.164999999999999</v>
      </c>
      <c r="F93" s="9">
        <v>1.6</v>
      </c>
      <c r="G93" s="6"/>
      <c r="H93" s="10">
        <f>PRODUCT(D93:G93)</f>
        <v>29.064</v>
      </c>
      <c r="I93" s="200"/>
    </row>
    <row r="94" spans="1:9" ht="14.4" customHeight="1" thickBot="1">
      <c r="A94" s="228"/>
      <c r="B94" s="256"/>
      <c r="C94" s="230"/>
      <c r="D94" s="230"/>
      <c r="E94" s="258"/>
      <c r="F94" s="230"/>
      <c r="G94" s="232"/>
      <c r="H94" s="231"/>
      <c r="I94" s="263"/>
    </row>
    <row r="95" spans="1:9" ht="20.399999999999999" customHeight="1">
      <c r="A95" s="241"/>
      <c r="B95" s="242" t="s">
        <v>206</v>
      </c>
      <c r="C95" s="243" t="s">
        <v>147</v>
      </c>
      <c r="D95" s="242"/>
      <c r="E95" s="242"/>
      <c r="F95" s="242"/>
      <c r="G95" s="260"/>
      <c r="H95" s="245">
        <f>SUM(H92:H93)</f>
        <v>43.763249999999999</v>
      </c>
      <c r="I95" s="264"/>
    </row>
    <row r="96" spans="1:9" ht="20.399999999999999" customHeight="1">
      <c r="A96" s="11"/>
      <c r="B96" s="12" t="s">
        <v>207</v>
      </c>
      <c r="C96" s="13" t="s">
        <v>115</v>
      </c>
      <c r="D96" s="12"/>
      <c r="E96" s="12"/>
      <c r="F96" s="12"/>
      <c r="G96" s="14">
        <v>10.763999999999999</v>
      </c>
      <c r="H96" s="15">
        <f>H95*G96</f>
        <v>471.06762299999997</v>
      </c>
      <c r="I96" s="170"/>
    </row>
    <row r="97" spans="1:9" ht="20.399999999999999" customHeight="1">
      <c r="A97" s="11"/>
      <c r="B97" s="12" t="s">
        <v>128</v>
      </c>
      <c r="C97" s="13" t="s">
        <v>115</v>
      </c>
      <c r="D97" s="12"/>
      <c r="E97" s="12"/>
      <c r="F97" s="12"/>
      <c r="G97" s="6"/>
      <c r="H97" s="15">
        <v>471.06762299999997</v>
      </c>
      <c r="I97" s="170"/>
    </row>
    <row r="98" spans="1:9" ht="20.399999999999999" customHeight="1" thickBot="1">
      <c r="A98" s="16"/>
      <c r="B98" s="17" t="s">
        <v>129</v>
      </c>
      <c r="C98" s="247" t="s">
        <v>115</v>
      </c>
      <c r="D98" s="17"/>
      <c r="E98" s="17"/>
      <c r="F98" s="17"/>
      <c r="G98" s="18"/>
      <c r="H98" s="248">
        <f>H96-H97</f>
        <v>0</v>
      </c>
      <c r="I98" s="262"/>
    </row>
    <row r="99" spans="1:9" ht="9" customHeight="1">
      <c r="A99" s="234"/>
      <c r="B99" s="235"/>
      <c r="C99" s="236"/>
      <c r="D99" s="237"/>
      <c r="E99" s="238"/>
      <c r="F99" s="239"/>
      <c r="G99" s="239"/>
      <c r="H99" s="239"/>
      <c r="I99" s="240"/>
    </row>
    <row r="100" spans="1:9" ht="51">
      <c r="A100" s="159">
        <v>13</v>
      </c>
      <c r="B100" s="142" t="s">
        <v>54</v>
      </c>
      <c r="C100" s="21" t="s">
        <v>35</v>
      </c>
      <c r="D100" s="25"/>
      <c r="E100" s="22"/>
      <c r="F100" s="6"/>
      <c r="G100" s="6"/>
      <c r="H100" s="6"/>
      <c r="I100" s="31"/>
    </row>
    <row r="101" spans="1:9" ht="18.600000000000001" customHeight="1">
      <c r="A101" s="8"/>
      <c r="B101" s="171" t="s">
        <v>209</v>
      </c>
      <c r="C101" s="161" t="s">
        <v>147</v>
      </c>
      <c r="D101" s="9">
        <v>1</v>
      </c>
      <c r="E101" s="10">
        <v>18.3</v>
      </c>
      <c r="F101" s="9">
        <v>0.6</v>
      </c>
      <c r="G101" s="6"/>
      <c r="H101" s="10">
        <f>PRODUCT(D101:G101)</f>
        <v>10.98</v>
      </c>
      <c r="I101" s="33"/>
    </row>
    <row r="102" spans="1:9" ht="15.75" customHeight="1" thickBot="1">
      <c r="A102" s="228"/>
      <c r="B102" s="229"/>
      <c r="C102" s="230"/>
      <c r="D102" s="230"/>
      <c r="E102" s="231"/>
      <c r="F102" s="230"/>
      <c r="G102" s="232"/>
      <c r="H102" s="232"/>
      <c r="I102" s="233"/>
    </row>
    <row r="103" spans="1:9" ht="18.600000000000001" customHeight="1">
      <c r="A103" s="241"/>
      <c r="B103" s="242" t="s">
        <v>127</v>
      </c>
      <c r="C103" s="243" t="s">
        <v>147</v>
      </c>
      <c r="D103" s="242"/>
      <c r="E103" s="242"/>
      <c r="F103" s="242"/>
      <c r="G103" s="260"/>
      <c r="H103" s="245">
        <f>SUM(H101:H101)</f>
        <v>10.98</v>
      </c>
      <c r="I103" s="264"/>
    </row>
    <row r="104" spans="1:9" ht="18.600000000000001" customHeight="1">
      <c r="A104" s="11"/>
      <c r="B104" s="12" t="s">
        <v>143</v>
      </c>
      <c r="C104" s="13" t="s">
        <v>115</v>
      </c>
      <c r="D104" s="12"/>
      <c r="E104" s="12"/>
      <c r="F104" s="12"/>
      <c r="G104" s="14">
        <v>10.763999999999999</v>
      </c>
      <c r="H104" s="15">
        <f>H103*G104</f>
        <v>118.18872</v>
      </c>
      <c r="I104" s="170"/>
    </row>
    <row r="105" spans="1:9" ht="18.600000000000001" customHeight="1">
      <c r="A105" s="11"/>
      <c r="B105" s="12" t="s">
        <v>128</v>
      </c>
      <c r="C105" s="13" t="s">
        <v>115</v>
      </c>
      <c r="D105" s="12"/>
      <c r="E105" s="12"/>
      <c r="F105" s="12"/>
      <c r="G105" s="6"/>
      <c r="H105" s="15">
        <v>118.18872</v>
      </c>
      <c r="I105" s="170"/>
    </row>
    <row r="106" spans="1:9" ht="18.600000000000001" customHeight="1" thickBot="1">
      <c r="A106" s="16"/>
      <c r="B106" s="17" t="s">
        <v>129</v>
      </c>
      <c r="C106" s="247" t="s">
        <v>115</v>
      </c>
      <c r="D106" s="17"/>
      <c r="E106" s="17"/>
      <c r="F106" s="17"/>
      <c r="G106" s="18"/>
      <c r="H106" s="248">
        <f>H104-H105</f>
        <v>0</v>
      </c>
      <c r="I106" s="262"/>
    </row>
    <row r="107" spans="1:9" ht="8.4" customHeight="1">
      <c r="A107" s="234"/>
      <c r="B107" s="235"/>
      <c r="C107" s="236"/>
      <c r="D107" s="237"/>
      <c r="E107" s="238"/>
      <c r="F107" s="239"/>
      <c r="G107" s="239"/>
      <c r="H107" s="239"/>
      <c r="I107" s="240"/>
    </row>
    <row r="108" spans="1:9" ht="57" customHeight="1">
      <c r="A108" s="159">
        <v>14</v>
      </c>
      <c r="B108" s="142" t="s">
        <v>55</v>
      </c>
      <c r="C108" s="21" t="s">
        <v>56</v>
      </c>
      <c r="D108" s="25"/>
      <c r="E108" s="22"/>
      <c r="F108" s="6"/>
      <c r="G108" s="6"/>
      <c r="H108" s="6"/>
      <c r="I108" s="31"/>
    </row>
    <row r="109" spans="1:9" ht="20.100000000000001" customHeight="1">
      <c r="A109" s="159"/>
      <c r="B109" s="168" t="s">
        <v>223</v>
      </c>
      <c r="C109" s="21" t="s">
        <v>131</v>
      </c>
      <c r="D109" s="174">
        <v>1</v>
      </c>
      <c r="E109" s="10">
        <v>20.079999999999998</v>
      </c>
      <c r="F109" s="9"/>
      <c r="G109" s="6"/>
      <c r="H109" s="10">
        <f>PRODUCT(D109:G109)</f>
        <v>20.079999999999998</v>
      </c>
      <c r="I109" s="31"/>
    </row>
    <row r="110" spans="1:9" ht="20.100000000000001" customHeight="1">
      <c r="A110" s="159"/>
      <c r="B110" s="168" t="s">
        <v>132</v>
      </c>
      <c r="C110" s="21" t="s">
        <v>131</v>
      </c>
      <c r="D110" s="174">
        <v>1</v>
      </c>
      <c r="E110" s="10">
        <v>9.4499999999999993</v>
      </c>
      <c r="F110" s="9"/>
      <c r="G110" s="6"/>
      <c r="H110" s="10">
        <f>PRODUCT(D110:G110)</f>
        <v>9.4499999999999993</v>
      </c>
      <c r="I110" s="31"/>
    </row>
    <row r="111" spans="1:9" ht="20.100000000000001" customHeight="1">
      <c r="A111" s="159"/>
      <c r="B111" s="168" t="s">
        <v>227</v>
      </c>
      <c r="C111" s="21" t="s">
        <v>131</v>
      </c>
      <c r="D111" s="174">
        <v>1.5</v>
      </c>
      <c r="E111" s="10">
        <v>3.85</v>
      </c>
      <c r="F111" s="9"/>
      <c r="G111" s="6"/>
      <c r="H111" s="10">
        <f>PRODUCT(D111:G111)</f>
        <v>5.7750000000000004</v>
      </c>
      <c r="I111" s="31"/>
    </row>
    <row r="112" spans="1:9" ht="20.100000000000001" customHeight="1">
      <c r="A112" s="159"/>
      <c r="B112" s="168" t="s">
        <v>228</v>
      </c>
      <c r="C112" s="21" t="s">
        <v>131</v>
      </c>
      <c r="D112" s="174">
        <v>1.5</v>
      </c>
      <c r="E112" s="10">
        <v>3.15</v>
      </c>
      <c r="F112" s="9"/>
      <c r="G112" s="6"/>
      <c r="H112" s="10">
        <f>PRODUCT(D112:G112)</f>
        <v>4.7249999999999996</v>
      </c>
      <c r="I112" s="31"/>
    </row>
    <row r="113" spans="1:9" ht="20.100000000000001" customHeight="1">
      <c r="A113" s="159"/>
      <c r="B113" s="168" t="s">
        <v>228</v>
      </c>
      <c r="C113" s="21" t="s">
        <v>131</v>
      </c>
      <c r="D113" s="174">
        <v>1.5</v>
      </c>
      <c r="E113" s="10">
        <v>3.15</v>
      </c>
      <c r="F113" s="9"/>
      <c r="G113" s="6"/>
      <c r="H113" s="10">
        <f>PRODUCT(D113:G113)</f>
        <v>4.7249999999999996</v>
      </c>
      <c r="I113" s="31"/>
    </row>
    <row r="114" spans="1:9" ht="20.100000000000001" customHeight="1" thickBot="1">
      <c r="A114" s="228"/>
      <c r="B114" s="265"/>
      <c r="C114" s="266"/>
      <c r="D114" s="267"/>
      <c r="E114" s="231"/>
      <c r="F114" s="230"/>
      <c r="G114" s="232"/>
      <c r="H114" s="232"/>
      <c r="I114" s="233"/>
    </row>
    <row r="115" spans="1:9" ht="20.100000000000001" customHeight="1">
      <c r="A115" s="241"/>
      <c r="B115" s="242" t="s">
        <v>197</v>
      </c>
      <c r="C115" s="272" t="s">
        <v>131</v>
      </c>
      <c r="D115" s="242"/>
      <c r="E115" s="242"/>
      <c r="F115" s="242"/>
      <c r="G115" s="260"/>
      <c r="H115" s="245">
        <f>SUM(H109:H113)</f>
        <v>44.755000000000003</v>
      </c>
      <c r="I115" s="264"/>
    </row>
    <row r="116" spans="1:9" ht="20.100000000000001" customHeight="1">
      <c r="A116" s="11"/>
      <c r="B116" s="12" t="s">
        <v>198</v>
      </c>
      <c r="C116" s="21" t="s">
        <v>133</v>
      </c>
      <c r="D116" s="12"/>
      <c r="E116" s="12"/>
      <c r="F116" s="12"/>
      <c r="G116" s="14">
        <v>3.2839999999999998</v>
      </c>
      <c r="H116" s="15">
        <f>H115*G116</f>
        <v>146.97542000000001</v>
      </c>
      <c r="I116" s="170"/>
    </row>
    <row r="117" spans="1:9" ht="20.100000000000001" customHeight="1">
      <c r="A117" s="11"/>
      <c r="B117" s="12" t="s">
        <v>128</v>
      </c>
      <c r="C117" s="21" t="s">
        <v>133</v>
      </c>
      <c r="D117" s="12"/>
      <c r="E117" s="12"/>
      <c r="F117" s="12"/>
      <c r="G117" s="6"/>
      <c r="H117" s="15">
        <v>146.97542000000001</v>
      </c>
      <c r="I117" s="170"/>
    </row>
    <row r="118" spans="1:9" ht="20.100000000000001" customHeight="1" thickBot="1">
      <c r="A118" s="16"/>
      <c r="B118" s="17" t="s">
        <v>129</v>
      </c>
      <c r="C118" s="273" t="s">
        <v>133</v>
      </c>
      <c r="D118" s="17"/>
      <c r="E118" s="17"/>
      <c r="F118" s="17"/>
      <c r="G118" s="18"/>
      <c r="H118" s="248">
        <f>H116-H117</f>
        <v>0</v>
      </c>
      <c r="I118" s="274"/>
    </row>
    <row r="119" spans="1:9" ht="20.100000000000001" customHeight="1">
      <c r="A119" s="268"/>
      <c r="B119" s="269"/>
      <c r="C119" s="236"/>
      <c r="D119" s="269"/>
      <c r="E119" s="269"/>
      <c r="F119" s="269"/>
      <c r="G119" s="239"/>
      <c r="H119" s="270"/>
      <c r="I119" s="271"/>
    </row>
    <row r="120" spans="1:9" ht="61.2">
      <c r="A120" s="159">
        <v>15</v>
      </c>
      <c r="B120" s="142" t="s">
        <v>57</v>
      </c>
      <c r="C120" s="21" t="s">
        <v>35</v>
      </c>
      <c r="D120" s="25"/>
      <c r="E120" s="22"/>
      <c r="F120" s="6"/>
      <c r="G120" s="6"/>
      <c r="H120" s="6"/>
      <c r="I120" s="31"/>
    </row>
    <row r="121" spans="1:9" ht="19.2" customHeight="1">
      <c r="A121" s="8"/>
      <c r="B121" s="171" t="s">
        <v>210</v>
      </c>
      <c r="C121" s="161" t="s">
        <v>147</v>
      </c>
      <c r="D121" s="9">
        <v>1</v>
      </c>
      <c r="E121" s="162">
        <v>3.59</v>
      </c>
      <c r="F121" s="169"/>
      <c r="G121" s="172">
        <v>1</v>
      </c>
      <c r="H121" s="10">
        <f>PRODUCT(D121:G121)</f>
        <v>3.59</v>
      </c>
      <c r="I121" s="33"/>
    </row>
    <row r="122" spans="1:9" ht="19.2" customHeight="1">
      <c r="A122" s="8"/>
      <c r="B122" s="171" t="s">
        <v>211</v>
      </c>
      <c r="C122" s="161" t="s">
        <v>147</v>
      </c>
      <c r="D122" s="9">
        <v>1</v>
      </c>
      <c r="E122" s="162">
        <v>3.05</v>
      </c>
      <c r="F122" s="169"/>
      <c r="G122" s="172">
        <v>1</v>
      </c>
      <c r="H122" s="10">
        <f>PRODUCT(D122:G122)</f>
        <v>3.05</v>
      </c>
      <c r="I122" s="33"/>
    </row>
    <row r="123" spans="1:9" ht="19.2" customHeight="1">
      <c r="A123" s="8"/>
      <c r="B123" s="171" t="s">
        <v>212</v>
      </c>
      <c r="C123" s="161" t="s">
        <v>147</v>
      </c>
      <c r="D123" s="9">
        <v>1</v>
      </c>
      <c r="E123" s="10">
        <v>2.5499999999999998</v>
      </c>
      <c r="F123" s="9"/>
      <c r="G123" s="6">
        <v>1</v>
      </c>
      <c r="H123" s="10">
        <f>PRODUCT(D123:G123)</f>
        <v>2.5499999999999998</v>
      </c>
      <c r="I123" s="33"/>
    </row>
    <row r="124" spans="1:9" ht="15.6" customHeight="1" thickBot="1">
      <c r="A124" s="228"/>
      <c r="B124" s="229"/>
      <c r="C124" s="230"/>
      <c r="D124" s="230"/>
      <c r="E124" s="231"/>
      <c r="F124" s="230"/>
      <c r="G124" s="232"/>
      <c r="H124" s="232"/>
      <c r="I124" s="233"/>
    </row>
    <row r="125" spans="1:9" ht="19.2" customHeight="1">
      <c r="A125" s="241"/>
      <c r="B125" s="242" t="s">
        <v>127</v>
      </c>
      <c r="C125" s="243" t="s">
        <v>147</v>
      </c>
      <c r="D125" s="242"/>
      <c r="E125" s="242"/>
      <c r="F125" s="242"/>
      <c r="G125" s="260"/>
      <c r="H125" s="245">
        <f>SUM(H121:H124)</f>
        <v>9.19</v>
      </c>
      <c r="I125" s="264"/>
    </row>
    <row r="126" spans="1:9" ht="19.2" customHeight="1">
      <c r="A126" s="11"/>
      <c r="B126" s="12" t="s">
        <v>143</v>
      </c>
      <c r="C126" s="13" t="s">
        <v>115</v>
      </c>
      <c r="D126" s="12"/>
      <c r="E126" s="12"/>
      <c r="F126" s="12"/>
      <c r="G126" s="14">
        <v>10.763999999999999</v>
      </c>
      <c r="H126" s="15">
        <f>H125*G126</f>
        <v>98.921159999999986</v>
      </c>
      <c r="I126" s="170"/>
    </row>
    <row r="127" spans="1:9" ht="19.2" customHeight="1">
      <c r="A127" s="11"/>
      <c r="B127" s="12" t="s">
        <v>128</v>
      </c>
      <c r="C127" s="13" t="s">
        <v>115</v>
      </c>
      <c r="D127" s="12"/>
      <c r="E127" s="12"/>
      <c r="F127" s="12"/>
      <c r="G127" s="6"/>
      <c r="H127" s="15">
        <v>98.921159999999986</v>
      </c>
      <c r="I127" s="170"/>
    </row>
    <row r="128" spans="1:9" ht="19.2" customHeight="1" thickBot="1">
      <c r="A128" s="16"/>
      <c r="B128" s="17" t="s">
        <v>129</v>
      </c>
      <c r="C128" s="247" t="s">
        <v>115</v>
      </c>
      <c r="D128" s="17"/>
      <c r="E128" s="17"/>
      <c r="F128" s="17"/>
      <c r="G128" s="18"/>
      <c r="H128" s="248">
        <f>H126-H127</f>
        <v>0</v>
      </c>
      <c r="I128" s="274"/>
    </row>
    <row r="129" spans="1:9" ht="19.2" customHeight="1">
      <c r="A129" s="234"/>
      <c r="B129" s="235"/>
      <c r="C129" s="236"/>
      <c r="D129" s="237"/>
      <c r="E129" s="238"/>
      <c r="F129" s="239"/>
      <c r="G129" s="239"/>
      <c r="H129" s="239"/>
      <c r="I129" s="240"/>
    </row>
    <row r="130" spans="1:9" ht="33" customHeight="1">
      <c r="A130" s="159">
        <v>16</v>
      </c>
      <c r="B130" s="142" t="s">
        <v>58</v>
      </c>
      <c r="C130" s="21" t="s">
        <v>56</v>
      </c>
      <c r="D130" s="25"/>
      <c r="E130" s="22"/>
      <c r="F130" s="6"/>
      <c r="G130" s="6"/>
      <c r="H130" s="6"/>
      <c r="I130" s="31"/>
    </row>
    <row r="131" spans="1:9" ht="20.100000000000001" customHeight="1">
      <c r="A131" s="159"/>
      <c r="B131" s="168" t="s">
        <v>225</v>
      </c>
      <c r="C131" s="21" t="s">
        <v>131</v>
      </c>
      <c r="D131" s="174">
        <v>1</v>
      </c>
      <c r="E131" s="10">
        <v>2.6</v>
      </c>
      <c r="F131" s="9"/>
      <c r="G131" s="6"/>
      <c r="H131" s="10">
        <f>PRODUCT(D131:G131)</f>
        <v>2.6</v>
      </c>
      <c r="I131" s="31"/>
    </row>
    <row r="132" spans="1:9" ht="20.100000000000001" customHeight="1">
      <c r="A132" s="159"/>
      <c r="B132" s="168" t="s">
        <v>224</v>
      </c>
      <c r="C132" s="21" t="s">
        <v>131</v>
      </c>
      <c r="D132" s="174">
        <v>1</v>
      </c>
      <c r="E132" s="10">
        <v>3.73</v>
      </c>
      <c r="F132" s="9"/>
      <c r="G132" s="6"/>
      <c r="H132" s="10">
        <f>PRODUCT(D132:G132)</f>
        <v>3.73</v>
      </c>
      <c r="I132" s="31"/>
    </row>
    <row r="133" spans="1:9" ht="20.100000000000001" customHeight="1" thickBot="1">
      <c r="A133" s="275"/>
      <c r="B133" s="276" t="s">
        <v>226</v>
      </c>
      <c r="C133" s="266" t="s">
        <v>131</v>
      </c>
      <c r="D133" s="267">
        <v>1</v>
      </c>
      <c r="E133" s="231">
        <v>2.73</v>
      </c>
      <c r="F133" s="230"/>
      <c r="G133" s="232"/>
      <c r="H133" s="231">
        <f>PRODUCT(D133:G133)</f>
        <v>2.73</v>
      </c>
      <c r="I133" s="233"/>
    </row>
    <row r="134" spans="1:9" ht="20.100000000000001" customHeight="1">
      <c r="A134" s="241"/>
      <c r="B134" s="242" t="s">
        <v>197</v>
      </c>
      <c r="C134" s="272" t="s">
        <v>131</v>
      </c>
      <c r="D134" s="242"/>
      <c r="E134" s="242"/>
      <c r="F134" s="242"/>
      <c r="G134" s="260"/>
      <c r="H134" s="245">
        <f>SUM(H131:H133)</f>
        <v>9.06</v>
      </c>
      <c r="I134" s="264"/>
    </row>
    <row r="135" spans="1:9" ht="20.100000000000001" customHeight="1">
      <c r="A135" s="11"/>
      <c r="B135" s="12" t="s">
        <v>198</v>
      </c>
      <c r="C135" s="21" t="s">
        <v>133</v>
      </c>
      <c r="D135" s="12"/>
      <c r="E135" s="12"/>
      <c r="F135" s="12"/>
      <c r="G135" s="14">
        <v>3.2839999999999998</v>
      </c>
      <c r="H135" s="15">
        <f>H134*G135</f>
        <v>29.753039999999999</v>
      </c>
      <c r="I135" s="170"/>
    </row>
    <row r="136" spans="1:9" ht="20.100000000000001" customHeight="1">
      <c r="A136" s="11"/>
      <c r="B136" s="12" t="s">
        <v>128</v>
      </c>
      <c r="C136" s="21" t="s">
        <v>133</v>
      </c>
      <c r="D136" s="12"/>
      <c r="E136" s="12"/>
      <c r="F136" s="12"/>
      <c r="G136" s="6"/>
      <c r="H136" s="15">
        <v>29.753039999999999</v>
      </c>
      <c r="I136" s="170"/>
    </row>
    <row r="137" spans="1:9" ht="20.100000000000001" customHeight="1" thickBot="1">
      <c r="A137" s="16"/>
      <c r="B137" s="17" t="s">
        <v>129</v>
      </c>
      <c r="C137" s="273" t="s">
        <v>133</v>
      </c>
      <c r="D137" s="17"/>
      <c r="E137" s="17"/>
      <c r="F137" s="17"/>
      <c r="G137" s="18"/>
      <c r="H137" s="248">
        <f>H135-H136</f>
        <v>0</v>
      </c>
      <c r="I137" s="274"/>
    </row>
    <row r="138" spans="1:9" ht="20.100000000000001" customHeight="1">
      <c r="A138" s="234"/>
      <c r="B138" s="235"/>
      <c r="C138" s="236"/>
      <c r="D138" s="237"/>
      <c r="E138" s="238"/>
      <c r="F138" s="239"/>
      <c r="G138" s="239"/>
      <c r="H138" s="239"/>
      <c r="I138" s="240"/>
    </row>
    <row r="139" spans="1:9" ht="20.399999999999999">
      <c r="A139" s="159">
        <v>17</v>
      </c>
      <c r="B139" s="142" t="s">
        <v>59</v>
      </c>
      <c r="C139" s="21" t="s">
        <v>60</v>
      </c>
      <c r="D139" s="25"/>
      <c r="E139" s="26"/>
      <c r="F139" s="6"/>
      <c r="G139" s="6"/>
      <c r="H139" s="6"/>
      <c r="I139" s="31"/>
    </row>
    <row r="140" spans="1:9" ht="51">
      <c r="A140" s="159">
        <v>18</v>
      </c>
      <c r="B140" s="215" t="s">
        <v>61</v>
      </c>
      <c r="C140" s="21" t="s">
        <v>35</v>
      </c>
      <c r="D140" s="25"/>
      <c r="E140" s="22"/>
      <c r="F140" s="6"/>
      <c r="G140" s="6"/>
      <c r="H140" s="6"/>
      <c r="I140" s="31"/>
    </row>
    <row r="141" spans="1:9" ht="51">
      <c r="A141" s="159">
        <v>19</v>
      </c>
      <c r="B141" s="142" t="s">
        <v>62</v>
      </c>
      <c r="C141" s="21" t="s">
        <v>56</v>
      </c>
      <c r="D141" s="25"/>
      <c r="E141" s="22"/>
      <c r="F141" s="6"/>
      <c r="G141" s="6"/>
      <c r="H141" s="6"/>
      <c r="I141" s="31"/>
    </row>
    <row r="142" spans="1:9" ht="11.1" customHeight="1">
      <c r="A142" s="222"/>
      <c r="B142" s="27"/>
      <c r="C142" s="27"/>
      <c r="D142" s="27"/>
      <c r="E142" s="28"/>
      <c r="F142" s="6"/>
      <c r="G142" s="6"/>
      <c r="H142" s="6"/>
      <c r="I142" s="31"/>
    </row>
    <row r="143" spans="1:9" ht="11.1" customHeight="1">
      <c r="A143" s="222"/>
      <c r="B143" s="27"/>
      <c r="C143" s="27"/>
      <c r="D143" s="27"/>
      <c r="E143" s="28"/>
      <c r="F143" s="6"/>
      <c r="G143" s="6"/>
      <c r="H143" s="6"/>
      <c r="I143" s="31"/>
    </row>
    <row r="144" spans="1:9" ht="112.2">
      <c r="A144" s="159">
        <v>20</v>
      </c>
      <c r="B144" s="142" t="s">
        <v>64</v>
      </c>
      <c r="C144" s="21" t="s">
        <v>35</v>
      </c>
      <c r="D144" s="25"/>
      <c r="E144" s="22"/>
      <c r="F144" s="6"/>
      <c r="G144" s="6"/>
      <c r="H144" s="6"/>
      <c r="I144" s="31"/>
    </row>
    <row r="145" spans="1:9" ht="19.95" customHeight="1">
      <c r="A145" s="8"/>
      <c r="B145" s="171" t="s">
        <v>135</v>
      </c>
      <c r="C145" s="9" t="s">
        <v>125</v>
      </c>
      <c r="D145" s="9">
        <v>1</v>
      </c>
      <c r="E145" s="10">
        <v>18.3</v>
      </c>
      <c r="F145" s="9">
        <v>9.1999999999999993</v>
      </c>
      <c r="G145" s="6"/>
      <c r="H145" s="10">
        <f>PRODUCT(D145:G145)</f>
        <v>168.35999999999999</v>
      </c>
      <c r="I145" s="176"/>
    </row>
    <row r="146" spans="1:9" ht="19.95" customHeight="1" thickBot="1">
      <c r="A146" s="228"/>
      <c r="B146" s="229"/>
      <c r="C146" s="230"/>
      <c r="D146" s="230"/>
      <c r="E146" s="231"/>
      <c r="F146" s="230"/>
      <c r="G146" s="232"/>
      <c r="H146" s="232"/>
      <c r="I146" s="277">
        <v>0.9</v>
      </c>
    </row>
    <row r="147" spans="1:9" ht="19.95" customHeight="1">
      <c r="A147" s="241"/>
      <c r="B147" s="242" t="s">
        <v>127</v>
      </c>
      <c r="C147" s="243" t="s">
        <v>125</v>
      </c>
      <c r="D147" s="242"/>
      <c r="E147" s="242"/>
      <c r="F147" s="242"/>
      <c r="G147" s="244"/>
      <c r="H147" s="245">
        <f>SUM(H145:H146)*I146</f>
        <v>151.524</v>
      </c>
      <c r="I147" s="246"/>
    </row>
    <row r="148" spans="1:9" ht="19.95" customHeight="1">
      <c r="A148" s="11"/>
      <c r="B148" s="12" t="s">
        <v>143</v>
      </c>
      <c r="C148" s="13" t="s">
        <v>115</v>
      </c>
      <c r="D148" s="12"/>
      <c r="E148" s="12"/>
      <c r="F148" s="12"/>
      <c r="G148" s="14">
        <v>10.763999999999999</v>
      </c>
      <c r="H148" s="15">
        <f>H147*G148</f>
        <v>1631.004336</v>
      </c>
      <c r="I148" s="31"/>
    </row>
    <row r="149" spans="1:9" ht="19.95" customHeight="1">
      <c r="A149" s="11"/>
      <c r="B149" s="12" t="s">
        <v>128</v>
      </c>
      <c r="C149" s="13" t="s">
        <v>115</v>
      </c>
      <c r="D149" s="12"/>
      <c r="E149" s="12"/>
      <c r="F149" s="12"/>
      <c r="G149" s="6"/>
      <c r="H149" s="15">
        <v>1540.3929839999998</v>
      </c>
      <c r="I149" s="31"/>
    </row>
    <row r="150" spans="1:9" ht="19.95" customHeight="1" thickBot="1">
      <c r="A150" s="16"/>
      <c r="B150" s="17" t="s">
        <v>129</v>
      </c>
      <c r="C150" s="247" t="s">
        <v>115</v>
      </c>
      <c r="D150" s="17"/>
      <c r="E150" s="17"/>
      <c r="F150" s="17"/>
      <c r="G150" s="18"/>
      <c r="H150" s="248">
        <f>H148-H149</f>
        <v>90.611352000000124</v>
      </c>
      <c r="I150" s="32"/>
    </row>
    <row r="151" spans="1:9" ht="19.95" customHeight="1">
      <c r="A151" s="234"/>
      <c r="B151" s="235"/>
      <c r="C151" s="236"/>
      <c r="D151" s="237"/>
      <c r="E151" s="238"/>
      <c r="F151" s="239"/>
      <c r="G151" s="239"/>
      <c r="H151" s="239"/>
      <c r="I151" s="240"/>
    </row>
    <row r="152" spans="1:9" ht="33" customHeight="1">
      <c r="A152" s="159">
        <v>21</v>
      </c>
      <c r="B152" s="142" t="s">
        <v>65</v>
      </c>
      <c r="C152" s="21" t="s">
        <v>35</v>
      </c>
      <c r="D152" s="25"/>
      <c r="E152" s="22"/>
      <c r="F152" s="6"/>
      <c r="G152" s="6"/>
      <c r="H152" s="6"/>
      <c r="I152" s="31"/>
    </row>
    <row r="153" spans="1:9" ht="20.100000000000001" customHeight="1">
      <c r="A153" s="222"/>
      <c r="B153" s="19" t="s">
        <v>148</v>
      </c>
      <c r="C153" s="9" t="s">
        <v>125</v>
      </c>
      <c r="D153" s="9">
        <v>0.7</v>
      </c>
      <c r="E153" s="10">
        <v>7.82</v>
      </c>
      <c r="F153" s="9"/>
      <c r="G153" s="6">
        <v>3.73</v>
      </c>
      <c r="H153" s="10">
        <f>PRODUCT(D153:G153)</f>
        <v>20.418020000000002</v>
      </c>
      <c r="I153" s="31"/>
    </row>
    <row r="154" spans="1:9" ht="20.100000000000001" customHeight="1">
      <c r="A154" s="8"/>
      <c r="B154" s="19" t="s">
        <v>150</v>
      </c>
      <c r="C154" s="9" t="s">
        <v>125</v>
      </c>
      <c r="D154" s="9">
        <v>0.7</v>
      </c>
      <c r="E154" s="10">
        <v>1.38</v>
      </c>
      <c r="F154" s="9"/>
      <c r="G154" s="6">
        <v>0.88</v>
      </c>
      <c r="H154" s="10">
        <f>PRODUCT(D154:G154)</f>
        <v>0.85007999999999984</v>
      </c>
      <c r="I154" s="176"/>
    </row>
    <row r="155" spans="1:9" ht="20.100000000000001" customHeight="1">
      <c r="A155" s="8"/>
      <c r="B155" s="19" t="s">
        <v>134</v>
      </c>
      <c r="C155" s="9" t="s">
        <v>125</v>
      </c>
      <c r="D155" s="9">
        <v>0.7</v>
      </c>
      <c r="E155" s="10">
        <v>10.02</v>
      </c>
      <c r="F155" s="9"/>
      <c r="G155" s="6">
        <v>3.71</v>
      </c>
      <c r="H155" s="10">
        <f>PRODUCT(D155:G155)</f>
        <v>26.021939999999997</v>
      </c>
      <c r="I155" s="176"/>
    </row>
    <row r="156" spans="1:9" ht="20.100000000000001" customHeight="1">
      <c r="A156" s="8"/>
      <c r="B156" s="202" t="s">
        <v>251</v>
      </c>
      <c r="C156" s="9" t="s">
        <v>125</v>
      </c>
      <c r="D156" s="9">
        <v>0.7</v>
      </c>
      <c r="E156" s="10">
        <v>18.7</v>
      </c>
      <c r="F156" s="9"/>
      <c r="G156" s="6">
        <v>0.85</v>
      </c>
      <c r="H156" s="10">
        <v>15.895</v>
      </c>
      <c r="I156" s="176"/>
    </row>
    <row r="157" spans="1:9" ht="20.100000000000001" customHeight="1">
      <c r="A157" s="8"/>
      <c r="B157" s="202" t="s">
        <v>250</v>
      </c>
      <c r="C157" s="9" t="s">
        <v>125</v>
      </c>
      <c r="D157" s="9">
        <v>0.7</v>
      </c>
      <c r="E157" s="10">
        <v>17.5</v>
      </c>
      <c r="F157" s="9"/>
      <c r="G157" s="6">
        <v>0.9</v>
      </c>
      <c r="H157" s="203">
        <v>15.75</v>
      </c>
      <c r="I157" s="31"/>
    </row>
    <row r="158" spans="1:9" ht="20.100000000000001" customHeight="1" thickBot="1">
      <c r="A158" s="228"/>
      <c r="B158" s="278" t="s">
        <v>252</v>
      </c>
      <c r="C158" s="230" t="s">
        <v>125</v>
      </c>
      <c r="D158" s="230">
        <v>1</v>
      </c>
      <c r="E158" s="258">
        <v>2.5</v>
      </c>
      <c r="F158" s="230"/>
      <c r="G158" s="232">
        <v>2.4</v>
      </c>
      <c r="H158" s="231">
        <f>PRODUCT(D158:G158)</f>
        <v>6</v>
      </c>
      <c r="I158" s="233"/>
    </row>
    <row r="159" spans="1:9" ht="20.100000000000001" customHeight="1">
      <c r="A159" s="241"/>
      <c r="B159" s="242" t="s">
        <v>127</v>
      </c>
      <c r="C159" s="243" t="s">
        <v>125</v>
      </c>
      <c r="D159" s="242"/>
      <c r="E159" s="242"/>
      <c r="F159" s="242"/>
      <c r="G159" s="244"/>
      <c r="H159" s="245">
        <f>SUM(H153:H158)</f>
        <v>84.935040000000001</v>
      </c>
      <c r="I159" s="246"/>
    </row>
    <row r="160" spans="1:9" ht="20.100000000000001" customHeight="1">
      <c r="A160" s="11"/>
      <c r="B160" s="12" t="s">
        <v>207</v>
      </c>
      <c r="C160" s="13" t="s">
        <v>115</v>
      </c>
      <c r="D160" s="12"/>
      <c r="E160" s="12"/>
      <c r="F160" s="12"/>
      <c r="G160" s="14">
        <v>10.763999999999999</v>
      </c>
      <c r="H160" s="15">
        <f>H159*G160</f>
        <v>914.24077055999999</v>
      </c>
      <c r="I160" s="31"/>
    </row>
    <row r="161" spans="1:9" ht="20.100000000000001" customHeight="1">
      <c r="A161" s="11"/>
      <c r="B161" s="12" t="s">
        <v>128</v>
      </c>
      <c r="C161" s="13" t="s">
        <v>115</v>
      </c>
      <c r="D161" s="12"/>
      <c r="E161" s="12"/>
      <c r="F161" s="12"/>
      <c r="G161" s="6"/>
      <c r="H161" s="15">
        <v>363.59285039999997</v>
      </c>
      <c r="I161" s="31"/>
    </row>
    <row r="162" spans="1:9" ht="20.100000000000001" customHeight="1" thickBot="1">
      <c r="A162" s="16"/>
      <c r="B162" s="17" t="s">
        <v>129</v>
      </c>
      <c r="C162" s="247" t="s">
        <v>115</v>
      </c>
      <c r="D162" s="17"/>
      <c r="E162" s="17"/>
      <c r="F162" s="17"/>
      <c r="G162" s="18"/>
      <c r="H162" s="248">
        <f>H160-H161</f>
        <v>550.64792016000001</v>
      </c>
      <c r="I162" s="32"/>
    </row>
    <row r="163" spans="1:9" ht="11.1" customHeight="1">
      <c r="A163" s="251"/>
      <c r="B163" s="252"/>
      <c r="C163" s="252"/>
      <c r="D163" s="252"/>
      <c r="E163" s="253"/>
      <c r="F163" s="239"/>
      <c r="G163" s="239"/>
      <c r="H163" s="239"/>
      <c r="I163" s="240"/>
    </row>
    <row r="164" spans="1:9" ht="51.6" customHeight="1">
      <c r="A164" s="159">
        <v>22</v>
      </c>
      <c r="B164" s="142" t="s">
        <v>67</v>
      </c>
      <c r="C164" s="21" t="s">
        <v>35</v>
      </c>
      <c r="D164" s="25"/>
      <c r="E164" s="22"/>
      <c r="F164" s="6"/>
      <c r="G164" s="6"/>
      <c r="H164" s="6"/>
      <c r="I164" s="31"/>
    </row>
    <row r="165" spans="1:9" ht="20.100000000000001" customHeight="1">
      <c r="A165" s="8"/>
      <c r="B165" s="171" t="s">
        <v>135</v>
      </c>
      <c r="C165" s="9" t="s">
        <v>125</v>
      </c>
      <c r="D165" s="9">
        <v>1</v>
      </c>
      <c r="E165" s="10">
        <v>18.3</v>
      </c>
      <c r="F165" s="9">
        <v>9.1999999999999993</v>
      </c>
      <c r="G165" s="6"/>
      <c r="H165" s="10">
        <f>PRODUCT(D165:G165)</f>
        <v>168.35999999999999</v>
      </c>
      <c r="I165" s="176"/>
    </row>
    <row r="166" spans="1:9" ht="20.100000000000001" customHeight="1" thickBot="1">
      <c r="A166" s="228"/>
      <c r="B166" s="229"/>
      <c r="C166" s="230"/>
      <c r="D166" s="230"/>
      <c r="E166" s="231"/>
      <c r="F166" s="230"/>
      <c r="G166" s="232"/>
      <c r="H166" s="232"/>
      <c r="I166" s="277">
        <v>0.9</v>
      </c>
    </row>
    <row r="167" spans="1:9" ht="20.100000000000001" customHeight="1">
      <c r="A167" s="241"/>
      <c r="B167" s="242" t="s">
        <v>127</v>
      </c>
      <c r="C167" s="243" t="s">
        <v>125</v>
      </c>
      <c r="D167" s="242"/>
      <c r="E167" s="242"/>
      <c r="F167" s="242"/>
      <c r="G167" s="244"/>
      <c r="H167" s="245">
        <f>SUM(H165:H166)*I166</f>
        <v>151.524</v>
      </c>
      <c r="I167" s="246"/>
    </row>
    <row r="168" spans="1:9" ht="20.100000000000001" customHeight="1">
      <c r="A168" s="11"/>
      <c r="B168" s="12" t="s">
        <v>143</v>
      </c>
      <c r="C168" s="13" t="s">
        <v>115</v>
      </c>
      <c r="D168" s="12"/>
      <c r="E168" s="12"/>
      <c r="F168" s="12"/>
      <c r="G168" s="14">
        <v>10.763999999999999</v>
      </c>
      <c r="H168" s="15">
        <f>H167*G168</f>
        <v>1631.004336</v>
      </c>
      <c r="I168" s="31"/>
    </row>
    <row r="169" spans="1:9" ht="20.100000000000001" customHeight="1">
      <c r="A169" s="11"/>
      <c r="B169" s="12" t="s">
        <v>128</v>
      </c>
      <c r="C169" s="13" t="s">
        <v>115</v>
      </c>
      <c r="D169" s="12"/>
      <c r="E169" s="12"/>
      <c r="F169" s="12"/>
      <c r="G169" s="6"/>
      <c r="H169" s="15">
        <v>1087.3362239999999</v>
      </c>
      <c r="I169" s="31"/>
    </row>
    <row r="170" spans="1:9" ht="20.100000000000001" customHeight="1" thickBot="1">
      <c r="A170" s="16"/>
      <c r="B170" s="17" t="s">
        <v>129</v>
      </c>
      <c r="C170" s="247" t="s">
        <v>115</v>
      </c>
      <c r="D170" s="17"/>
      <c r="E170" s="17"/>
      <c r="F170" s="17"/>
      <c r="G170" s="18"/>
      <c r="H170" s="248">
        <f>H168-H169</f>
        <v>543.66811200000006</v>
      </c>
      <c r="I170" s="32"/>
    </row>
    <row r="171" spans="1:9" ht="20.100000000000001" customHeight="1">
      <c r="A171" s="234"/>
      <c r="B171" s="235"/>
      <c r="C171" s="236"/>
      <c r="D171" s="237"/>
      <c r="E171" s="238"/>
      <c r="F171" s="239"/>
      <c r="G171" s="239"/>
      <c r="H171" s="239"/>
      <c r="I171" s="240"/>
    </row>
    <row r="172" spans="1:9" ht="40.799999999999997">
      <c r="A172" s="159">
        <v>23</v>
      </c>
      <c r="B172" s="142" t="s">
        <v>68</v>
      </c>
      <c r="C172" s="21" t="s">
        <v>35</v>
      </c>
      <c r="D172" s="25"/>
      <c r="E172" s="22"/>
      <c r="F172" s="6"/>
      <c r="G172" s="6"/>
      <c r="H172" s="6"/>
      <c r="I172" s="31"/>
    </row>
    <row r="173" spans="1:9" ht="14.4">
      <c r="A173" s="222"/>
      <c r="B173" s="19" t="s">
        <v>148</v>
      </c>
      <c r="C173" s="9" t="s">
        <v>125</v>
      </c>
      <c r="D173" s="9">
        <v>0.7</v>
      </c>
      <c r="E173" s="10">
        <v>7.82</v>
      </c>
      <c r="F173" s="9"/>
      <c r="G173" s="6">
        <v>3.73</v>
      </c>
      <c r="H173" s="10">
        <f>PRODUCT(D173:G173)</f>
        <v>20.418020000000002</v>
      </c>
      <c r="I173" s="31"/>
    </row>
    <row r="174" spans="1:9" ht="14.4">
      <c r="A174" s="8"/>
      <c r="B174" s="19" t="s">
        <v>150</v>
      </c>
      <c r="C174" s="9" t="s">
        <v>125</v>
      </c>
      <c r="D174" s="9">
        <v>0.7</v>
      </c>
      <c r="E174" s="10">
        <v>1.38</v>
      </c>
      <c r="F174" s="9"/>
      <c r="G174" s="6">
        <v>0.88</v>
      </c>
      <c r="H174" s="10">
        <f>PRODUCT(D174:G174)</f>
        <v>0.85007999999999984</v>
      </c>
      <c r="I174" s="176"/>
    </row>
    <row r="175" spans="1:9" ht="14.4">
      <c r="A175" s="8"/>
      <c r="B175" s="19" t="s">
        <v>134</v>
      </c>
      <c r="C175" s="9" t="s">
        <v>125</v>
      </c>
      <c r="D175" s="9">
        <v>0.7</v>
      </c>
      <c r="E175" s="10">
        <v>10.02</v>
      </c>
      <c r="F175" s="9"/>
      <c r="G175" s="6">
        <v>3.71</v>
      </c>
      <c r="H175" s="10">
        <f>PRODUCT(D175:G175)</f>
        <v>26.021939999999997</v>
      </c>
      <c r="I175" s="176"/>
    </row>
    <row r="176" spans="1:9" ht="14.4">
      <c r="A176" s="8"/>
      <c r="B176" s="202" t="s">
        <v>251</v>
      </c>
      <c r="C176" s="9" t="s">
        <v>125</v>
      </c>
      <c r="D176" s="9">
        <v>0.7</v>
      </c>
      <c r="E176" s="10">
        <v>18.7</v>
      </c>
      <c r="F176" s="9"/>
      <c r="G176" s="6">
        <v>0.85</v>
      </c>
      <c r="H176" s="10">
        <f t="shared" ref="H176:H177" si="0">PRODUCT(D176:G176)</f>
        <v>11.126499999999998</v>
      </c>
      <c r="I176" s="176"/>
    </row>
    <row r="177" spans="1:9" ht="14.4">
      <c r="A177" s="8"/>
      <c r="B177" s="202" t="s">
        <v>250</v>
      </c>
      <c r="C177" s="9" t="s">
        <v>125</v>
      </c>
      <c r="D177" s="9">
        <v>0.7</v>
      </c>
      <c r="E177" s="10">
        <v>17.5</v>
      </c>
      <c r="F177" s="9"/>
      <c r="G177" s="6">
        <v>0.9</v>
      </c>
      <c r="H177" s="10">
        <f t="shared" si="0"/>
        <v>11.025</v>
      </c>
      <c r="I177" s="176"/>
    </row>
    <row r="178" spans="1:9" ht="15" thickBot="1">
      <c r="A178" s="228"/>
      <c r="B178" s="229"/>
      <c r="C178" s="230"/>
      <c r="D178" s="230"/>
      <c r="E178" s="231"/>
      <c r="F178" s="230"/>
      <c r="G178" s="232"/>
      <c r="H178" s="232"/>
      <c r="I178" s="277">
        <v>0.9</v>
      </c>
    </row>
    <row r="179" spans="1:9" ht="14.4">
      <c r="A179" s="241"/>
      <c r="B179" s="242" t="s">
        <v>127</v>
      </c>
      <c r="C179" s="243" t="s">
        <v>125</v>
      </c>
      <c r="D179" s="242"/>
      <c r="E179" s="242"/>
      <c r="F179" s="242"/>
      <c r="G179" s="244"/>
      <c r="H179" s="245">
        <f>SUM(H173:H178)*I178</f>
        <v>62.497386000000006</v>
      </c>
      <c r="I179" s="246"/>
    </row>
    <row r="180" spans="1:9" ht="14.4">
      <c r="A180" s="11"/>
      <c r="B180" s="12" t="s">
        <v>207</v>
      </c>
      <c r="C180" s="13" t="s">
        <v>115</v>
      </c>
      <c r="D180" s="12"/>
      <c r="E180" s="12"/>
      <c r="F180" s="12"/>
      <c r="G180" s="14">
        <v>10.763999999999999</v>
      </c>
      <c r="H180" s="15">
        <f>H179*G180</f>
        <v>672.72186290399998</v>
      </c>
      <c r="I180" s="31"/>
    </row>
    <row r="181" spans="1:9" ht="14.4">
      <c r="A181" s="11"/>
      <c r="B181" s="12" t="s">
        <v>128</v>
      </c>
      <c r="C181" s="13" t="s">
        <v>115</v>
      </c>
      <c r="D181" s="12"/>
      <c r="E181" s="12"/>
      <c r="F181" s="12"/>
      <c r="G181" s="6"/>
      <c r="H181" s="15">
        <v>305.41799433599999</v>
      </c>
      <c r="I181" s="31"/>
    </row>
    <row r="182" spans="1:9" ht="15" thickBot="1">
      <c r="A182" s="16"/>
      <c r="B182" s="17" t="s">
        <v>129</v>
      </c>
      <c r="C182" s="247" t="s">
        <v>115</v>
      </c>
      <c r="D182" s="17"/>
      <c r="E182" s="17"/>
      <c r="F182" s="17"/>
      <c r="G182" s="18"/>
      <c r="H182" s="248">
        <f>H180-H181</f>
        <v>367.30386856799998</v>
      </c>
      <c r="I182" s="32"/>
    </row>
    <row r="183" spans="1:9">
      <c r="A183" s="234"/>
      <c r="B183" s="235"/>
      <c r="C183" s="236"/>
      <c r="D183" s="237"/>
      <c r="E183" s="238"/>
      <c r="F183" s="239"/>
      <c r="G183" s="239"/>
      <c r="H183" s="239"/>
      <c r="I183" s="240"/>
    </row>
    <row r="184" spans="1:9" ht="40.799999999999997">
      <c r="A184" s="159">
        <v>24</v>
      </c>
      <c r="B184" s="142" t="s">
        <v>69</v>
      </c>
      <c r="C184" s="21" t="s">
        <v>35</v>
      </c>
      <c r="D184" s="25"/>
      <c r="E184" s="22"/>
      <c r="F184" s="6"/>
      <c r="G184" s="6"/>
      <c r="H184" s="6"/>
      <c r="I184" s="31"/>
    </row>
    <row r="185" spans="1:9" ht="24" customHeight="1">
      <c r="A185" s="223">
        <v>25</v>
      </c>
      <c r="B185" s="142" t="s">
        <v>70</v>
      </c>
      <c r="C185" s="34" t="s">
        <v>35</v>
      </c>
      <c r="D185" s="35"/>
      <c r="E185" s="22"/>
      <c r="F185" s="6"/>
      <c r="G185" s="6"/>
      <c r="H185" s="6"/>
      <c r="I185" s="31"/>
    </row>
    <row r="186" spans="1:9" ht="20.100000000000001" customHeight="1">
      <c r="A186" s="222"/>
      <c r="B186" s="19" t="s">
        <v>148</v>
      </c>
      <c r="C186" s="9" t="s">
        <v>125</v>
      </c>
      <c r="D186" s="9">
        <v>0.5</v>
      </c>
      <c r="E186" s="10">
        <v>7.82</v>
      </c>
      <c r="F186" s="9"/>
      <c r="G186" s="6">
        <v>3.73</v>
      </c>
      <c r="H186" s="10">
        <f t="shared" ref="H186:H193" si="1">PRODUCT(D186:G186)</f>
        <v>14.584300000000001</v>
      </c>
      <c r="I186" s="31"/>
    </row>
    <row r="187" spans="1:9" ht="20.100000000000001" customHeight="1">
      <c r="A187" s="8"/>
      <c r="B187" s="19" t="s">
        <v>150</v>
      </c>
      <c r="C187" s="9" t="s">
        <v>125</v>
      </c>
      <c r="D187" s="9">
        <v>0.5</v>
      </c>
      <c r="E187" s="10">
        <v>1.38</v>
      </c>
      <c r="F187" s="9"/>
      <c r="G187" s="6">
        <v>0.88</v>
      </c>
      <c r="H187" s="10">
        <f t="shared" si="1"/>
        <v>0.60719999999999996</v>
      </c>
      <c r="I187" s="176"/>
    </row>
    <row r="188" spans="1:9" ht="20.100000000000001" customHeight="1">
      <c r="A188" s="8"/>
      <c r="B188" s="179" t="s">
        <v>234</v>
      </c>
      <c r="C188" s="9" t="s">
        <v>125</v>
      </c>
      <c r="D188" s="9">
        <v>0.5</v>
      </c>
      <c r="E188" s="10">
        <v>10.02</v>
      </c>
      <c r="F188" s="9"/>
      <c r="G188" s="6">
        <v>3.71</v>
      </c>
      <c r="H188" s="10">
        <f t="shared" si="1"/>
        <v>18.5871</v>
      </c>
      <c r="I188" s="176"/>
    </row>
    <row r="189" spans="1:9" ht="20.100000000000001" customHeight="1">
      <c r="A189" s="8"/>
      <c r="B189" s="179" t="s">
        <v>233</v>
      </c>
      <c r="C189" s="9" t="s">
        <v>125</v>
      </c>
      <c r="D189" s="9">
        <v>2</v>
      </c>
      <c r="E189" s="10">
        <v>2.54</v>
      </c>
      <c r="F189" s="9"/>
      <c r="G189" s="6">
        <v>2.4</v>
      </c>
      <c r="H189" s="10">
        <f t="shared" si="1"/>
        <v>12.192</v>
      </c>
      <c r="I189" s="176"/>
    </row>
    <row r="190" spans="1:9" ht="20.100000000000001" customHeight="1">
      <c r="A190" s="8"/>
      <c r="B190" s="179" t="s">
        <v>223</v>
      </c>
      <c r="C190" s="9" t="s">
        <v>125</v>
      </c>
      <c r="D190" s="9">
        <v>1</v>
      </c>
      <c r="E190" s="10">
        <v>20.079999999999998</v>
      </c>
      <c r="F190" s="9"/>
      <c r="G190" s="6">
        <v>0.43</v>
      </c>
      <c r="H190" s="10">
        <f t="shared" si="1"/>
        <v>8.6343999999999994</v>
      </c>
      <c r="I190" s="176"/>
    </row>
    <row r="191" spans="1:9" ht="20.100000000000001" customHeight="1">
      <c r="A191" s="8"/>
      <c r="B191" s="179" t="s">
        <v>229</v>
      </c>
      <c r="C191" s="9" t="s">
        <v>125</v>
      </c>
      <c r="D191" s="9">
        <v>1</v>
      </c>
      <c r="E191" s="10">
        <v>9.4499999999999993</v>
      </c>
      <c r="F191" s="9"/>
      <c r="G191" s="6">
        <v>0.43</v>
      </c>
      <c r="H191" s="10">
        <f t="shared" si="1"/>
        <v>4.0634999999999994</v>
      </c>
      <c r="I191" s="176"/>
    </row>
    <row r="192" spans="1:9" ht="20.100000000000001" customHeight="1">
      <c r="A192" s="8"/>
      <c r="B192" s="202" t="s">
        <v>249</v>
      </c>
      <c r="C192" s="9" t="s">
        <v>125</v>
      </c>
      <c r="D192" s="9">
        <v>0.5</v>
      </c>
      <c r="E192" s="10">
        <v>18.7</v>
      </c>
      <c r="F192" s="9"/>
      <c r="G192" s="6">
        <v>0.85</v>
      </c>
      <c r="H192" s="10">
        <f t="shared" si="1"/>
        <v>7.9474999999999998</v>
      </c>
      <c r="I192" s="176"/>
    </row>
    <row r="193" spans="1:9" ht="20.100000000000001" customHeight="1">
      <c r="A193" s="8"/>
      <c r="B193" s="202" t="s">
        <v>253</v>
      </c>
      <c r="C193" s="9" t="s">
        <v>125</v>
      </c>
      <c r="D193" s="9">
        <v>0.5</v>
      </c>
      <c r="E193" s="10">
        <v>17.5</v>
      </c>
      <c r="F193" s="9"/>
      <c r="G193" s="6">
        <v>0.9</v>
      </c>
      <c r="H193" s="10">
        <f t="shared" si="1"/>
        <v>7.875</v>
      </c>
      <c r="I193" s="176"/>
    </row>
    <row r="194" spans="1:9" ht="20.100000000000001" customHeight="1">
      <c r="A194" s="224"/>
      <c r="B194" s="204" t="s">
        <v>254</v>
      </c>
      <c r="C194" s="205" t="s">
        <v>125</v>
      </c>
      <c r="D194" s="205">
        <v>2</v>
      </c>
      <c r="E194" s="206">
        <v>2.77</v>
      </c>
      <c r="F194" s="205"/>
      <c r="G194" s="206">
        <v>0.43</v>
      </c>
      <c r="H194" s="206">
        <f>PRODUCT(D194:G194)</f>
        <v>2.3822000000000001</v>
      </c>
      <c r="I194" s="207"/>
    </row>
    <row r="195" spans="1:9" ht="20.100000000000001" customHeight="1" thickBot="1">
      <c r="A195" s="228"/>
      <c r="B195" s="265"/>
      <c r="C195" s="230"/>
      <c r="D195" s="230"/>
      <c r="E195" s="231"/>
      <c r="F195" s="230"/>
      <c r="G195" s="232"/>
      <c r="H195" s="231"/>
      <c r="I195" s="277">
        <v>0.9</v>
      </c>
    </row>
    <row r="196" spans="1:9" ht="20.100000000000001" customHeight="1">
      <c r="A196" s="241"/>
      <c r="B196" s="242" t="s">
        <v>127</v>
      </c>
      <c r="C196" s="243" t="s">
        <v>125</v>
      </c>
      <c r="D196" s="242"/>
      <c r="E196" s="242"/>
      <c r="F196" s="242"/>
      <c r="G196" s="244"/>
      <c r="H196" s="245">
        <f>SUM(H186:H194)*I195</f>
        <v>69.185879999999997</v>
      </c>
      <c r="I196" s="246"/>
    </row>
    <row r="197" spans="1:9" ht="20.100000000000001" customHeight="1">
      <c r="A197" s="11"/>
      <c r="B197" s="12" t="s">
        <v>207</v>
      </c>
      <c r="C197" s="13" t="s">
        <v>115</v>
      </c>
      <c r="D197" s="12"/>
      <c r="E197" s="12"/>
      <c r="F197" s="12"/>
      <c r="G197" s="14">
        <v>10.763999999999999</v>
      </c>
      <c r="H197" s="15">
        <f>H196*G197</f>
        <v>744.71681231999992</v>
      </c>
      <c r="I197" s="31"/>
    </row>
    <row r="198" spans="1:9" ht="20.100000000000001" customHeight="1">
      <c r="A198" s="11"/>
      <c r="B198" s="12" t="s">
        <v>128</v>
      </c>
      <c r="C198" s="13" t="s">
        <v>115</v>
      </c>
      <c r="D198" s="12"/>
      <c r="E198" s="12"/>
      <c r="F198" s="12"/>
      <c r="G198" s="6"/>
      <c r="H198" s="15">
        <v>378.90464039999995</v>
      </c>
      <c r="I198" s="31"/>
    </row>
    <row r="199" spans="1:9" ht="20.100000000000001" customHeight="1" thickBot="1">
      <c r="A199" s="16"/>
      <c r="B199" s="17" t="s">
        <v>129</v>
      </c>
      <c r="C199" s="247" t="s">
        <v>115</v>
      </c>
      <c r="D199" s="17"/>
      <c r="E199" s="17"/>
      <c r="F199" s="17"/>
      <c r="G199" s="18"/>
      <c r="H199" s="248">
        <f>H197-H198</f>
        <v>365.81217191999997</v>
      </c>
      <c r="I199" s="32"/>
    </row>
    <row r="200" spans="1:9" ht="20.100000000000001" customHeight="1">
      <c r="A200" s="279"/>
      <c r="B200" s="235"/>
      <c r="C200" s="280"/>
      <c r="D200" s="281"/>
      <c r="E200" s="238"/>
      <c r="F200" s="239"/>
      <c r="G200" s="239"/>
      <c r="H200" s="239"/>
      <c r="I200" s="240"/>
    </row>
    <row r="201" spans="1:9" ht="33" customHeight="1">
      <c r="A201" s="159">
        <v>26</v>
      </c>
      <c r="B201" s="142" t="s">
        <v>71</v>
      </c>
      <c r="C201" s="21" t="s">
        <v>35</v>
      </c>
      <c r="D201" s="25"/>
      <c r="E201" s="22"/>
      <c r="F201" s="6"/>
      <c r="G201" s="6"/>
      <c r="H201" s="6"/>
      <c r="I201" s="31"/>
    </row>
    <row r="202" spans="1:9" ht="11.1" customHeight="1">
      <c r="A202" s="222"/>
      <c r="B202" s="27"/>
      <c r="C202" s="27"/>
      <c r="D202" s="27"/>
      <c r="E202" s="28"/>
      <c r="F202" s="6"/>
      <c r="G202" s="6"/>
      <c r="H202" s="6"/>
      <c r="I202" s="31"/>
    </row>
    <row r="203" spans="1:9" ht="11.1" customHeight="1">
      <c r="A203" s="129" t="s">
        <v>152</v>
      </c>
      <c r="B203" s="134" t="s">
        <v>159</v>
      </c>
      <c r="C203" s="130"/>
      <c r="D203" s="130"/>
      <c r="E203" s="38"/>
      <c r="F203" s="38"/>
      <c r="G203" s="38"/>
      <c r="H203" s="38"/>
      <c r="I203" s="158"/>
    </row>
    <row r="204" spans="1:9" ht="11.1" customHeight="1">
      <c r="A204" s="131"/>
      <c r="B204" s="217" t="s">
        <v>153</v>
      </c>
      <c r="C204" s="142" t="s">
        <v>125</v>
      </c>
      <c r="D204" s="142">
        <v>1</v>
      </c>
      <c r="E204" s="218">
        <v>4</v>
      </c>
      <c r="F204" s="6">
        <v>7.8E-2</v>
      </c>
      <c r="G204" s="142"/>
      <c r="H204" s="218">
        <f>PRODUCT(D204:G204)</f>
        <v>0.312</v>
      </c>
      <c r="I204" s="225"/>
    </row>
    <row r="205" spans="1:9" ht="11.1" customHeight="1">
      <c r="A205" s="131"/>
      <c r="B205" s="142" t="s">
        <v>154</v>
      </c>
      <c r="C205" s="142" t="s">
        <v>125</v>
      </c>
      <c r="D205" s="142">
        <v>2</v>
      </c>
      <c r="E205" s="218">
        <v>0.89500000000000002</v>
      </c>
      <c r="F205" s="6">
        <v>7.8E-2</v>
      </c>
      <c r="G205" s="142"/>
      <c r="H205" s="218">
        <f t="shared" ref="H205:H212" si="2">PRODUCT(D205:G205)</f>
        <v>0.13961999999999999</v>
      </c>
      <c r="I205" s="225"/>
    </row>
    <row r="206" spans="1:9" ht="11.1" customHeight="1">
      <c r="A206" s="131"/>
      <c r="B206" s="142" t="s">
        <v>155</v>
      </c>
      <c r="C206" s="142" t="s">
        <v>125</v>
      </c>
      <c r="D206" s="142">
        <v>1</v>
      </c>
      <c r="E206" s="218">
        <v>1.1100000000000001</v>
      </c>
      <c r="F206" s="6">
        <v>7.8E-2</v>
      </c>
      <c r="G206" s="142"/>
      <c r="H206" s="218">
        <f t="shared" si="2"/>
        <v>8.6580000000000004E-2</v>
      </c>
      <c r="I206" s="225"/>
    </row>
    <row r="207" spans="1:9" ht="11.1" customHeight="1">
      <c r="A207" s="131"/>
      <c r="B207" s="142" t="s">
        <v>156</v>
      </c>
      <c r="C207" s="142" t="s">
        <v>125</v>
      </c>
      <c r="D207" s="142">
        <v>1</v>
      </c>
      <c r="E207" s="218">
        <v>2.6850000000000001</v>
      </c>
      <c r="F207" s="6">
        <v>7.8E-2</v>
      </c>
      <c r="G207" s="142"/>
      <c r="H207" s="218">
        <f t="shared" si="2"/>
        <v>0.20943000000000001</v>
      </c>
      <c r="I207" s="225"/>
    </row>
    <row r="208" spans="1:9" ht="11.1" customHeight="1">
      <c r="A208" s="131"/>
      <c r="B208" s="142" t="s">
        <v>156</v>
      </c>
      <c r="C208" s="142" t="s">
        <v>125</v>
      </c>
      <c r="D208" s="142">
        <v>1</v>
      </c>
      <c r="E208" s="218">
        <f>0.89+0.205</f>
        <v>1.095</v>
      </c>
      <c r="F208" s="6">
        <v>7.8E-2</v>
      </c>
      <c r="G208" s="142"/>
      <c r="H208" s="218">
        <f t="shared" si="2"/>
        <v>8.541E-2</v>
      </c>
      <c r="I208" s="225"/>
    </row>
    <row r="209" spans="1:9" ht="11.1" customHeight="1">
      <c r="A209" s="131"/>
      <c r="B209" s="142"/>
      <c r="C209" s="142" t="s">
        <v>125</v>
      </c>
      <c r="D209" s="142">
        <v>1</v>
      </c>
      <c r="E209" s="218">
        <f>0.89+0.41</f>
        <v>1.3</v>
      </c>
      <c r="F209" s="6">
        <v>7.8E-2</v>
      </c>
      <c r="G209" s="142"/>
      <c r="H209" s="218">
        <f t="shared" si="2"/>
        <v>0.1014</v>
      </c>
      <c r="I209" s="225"/>
    </row>
    <row r="210" spans="1:9" ht="11.1" customHeight="1">
      <c r="A210" s="131"/>
      <c r="B210" s="142"/>
      <c r="C210" s="142" t="s">
        <v>125</v>
      </c>
      <c r="D210" s="142">
        <v>1</v>
      </c>
      <c r="E210" s="218">
        <v>0.89500000000000002</v>
      </c>
      <c r="F210" s="6">
        <v>7.8E-2</v>
      </c>
      <c r="G210" s="142"/>
      <c r="H210" s="218">
        <f t="shared" si="2"/>
        <v>6.9809999999999997E-2</v>
      </c>
      <c r="I210" s="225"/>
    </row>
    <row r="211" spans="1:9" ht="11.1" customHeight="1">
      <c r="A211" s="131"/>
      <c r="B211" s="142" t="s">
        <v>157</v>
      </c>
      <c r="C211" s="142" t="s">
        <v>125</v>
      </c>
      <c r="D211" s="142">
        <v>2</v>
      </c>
      <c r="E211" s="218">
        <v>4.1349999999999998</v>
      </c>
      <c r="F211" s="6">
        <v>7.8E-2</v>
      </c>
      <c r="G211" s="142"/>
      <c r="H211" s="218">
        <f t="shared" si="2"/>
        <v>0.64505999999999997</v>
      </c>
      <c r="I211" s="225"/>
    </row>
    <row r="212" spans="1:9" ht="11.1" customHeight="1">
      <c r="A212" s="131"/>
      <c r="B212" s="142" t="s">
        <v>158</v>
      </c>
      <c r="C212" s="142" t="s">
        <v>125</v>
      </c>
      <c r="D212" s="142">
        <v>1</v>
      </c>
      <c r="E212" s="218">
        <v>6</v>
      </c>
      <c r="F212" s="6">
        <v>7.8E-2</v>
      </c>
      <c r="G212" s="142"/>
      <c r="H212" s="218">
        <f t="shared" si="2"/>
        <v>0.46799999999999997</v>
      </c>
      <c r="I212" s="225"/>
    </row>
    <row r="213" spans="1:9" ht="11.1" customHeight="1">
      <c r="A213" s="135" t="s">
        <v>162</v>
      </c>
      <c r="B213" s="134" t="s">
        <v>161</v>
      </c>
      <c r="C213" s="142"/>
      <c r="D213" s="133"/>
      <c r="E213" s="38"/>
      <c r="F213" s="38"/>
      <c r="G213" s="38"/>
      <c r="H213" s="38"/>
      <c r="I213" s="158"/>
    </row>
    <row r="214" spans="1:9" ht="11.1" customHeight="1">
      <c r="A214" s="136"/>
      <c r="B214" s="217" t="s">
        <v>153</v>
      </c>
      <c r="C214" s="142" t="s">
        <v>125</v>
      </c>
      <c r="D214" s="142">
        <v>1</v>
      </c>
      <c r="E214" s="218">
        <v>2.02</v>
      </c>
      <c r="F214" s="6">
        <v>0.126</v>
      </c>
      <c r="G214" s="142"/>
      <c r="H214" s="218">
        <f t="shared" ref="H214:H219" si="3">PRODUCT(D214:G214)</f>
        <v>0.25452000000000002</v>
      </c>
      <c r="I214" s="31"/>
    </row>
    <row r="215" spans="1:9" ht="11.1" customHeight="1">
      <c r="A215" s="136"/>
      <c r="B215" s="142"/>
      <c r="C215" s="142" t="s">
        <v>125</v>
      </c>
      <c r="D215" s="142">
        <v>1</v>
      </c>
      <c r="E215" s="218">
        <v>0.79</v>
      </c>
      <c r="F215" s="6">
        <v>0.126</v>
      </c>
      <c r="G215" s="142"/>
      <c r="H215" s="218">
        <f t="shared" si="3"/>
        <v>9.9540000000000003E-2</v>
      </c>
      <c r="I215" s="31"/>
    </row>
    <row r="216" spans="1:9" ht="11.1" customHeight="1">
      <c r="A216" s="136"/>
      <c r="B216" s="142" t="s">
        <v>155</v>
      </c>
      <c r="C216" s="142" t="s">
        <v>125</v>
      </c>
      <c r="D216" s="142">
        <v>1</v>
      </c>
      <c r="E216" s="218">
        <v>0.81499999999999995</v>
      </c>
      <c r="F216" s="6">
        <v>0.126</v>
      </c>
      <c r="G216" s="142"/>
      <c r="H216" s="218">
        <f t="shared" si="3"/>
        <v>0.10268999999999999</v>
      </c>
      <c r="I216" s="31"/>
    </row>
    <row r="217" spans="1:9" ht="11.1" customHeight="1">
      <c r="A217" s="136"/>
      <c r="B217" s="142" t="s">
        <v>157</v>
      </c>
      <c r="C217" s="142" t="s">
        <v>125</v>
      </c>
      <c r="D217" s="142">
        <v>2</v>
      </c>
      <c r="E217" s="218">
        <v>1.32</v>
      </c>
      <c r="F217" s="6">
        <v>0.126</v>
      </c>
      <c r="G217" s="142"/>
      <c r="H217" s="218">
        <f t="shared" si="3"/>
        <v>0.33263999999999999</v>
      </c>
      <c r="I217" s="31"/>
    </row>
    <row r="218" spans="1:9" ht="11.1" customHeight="1">
      <c r="A218" s="136"/>
      <c r="B218" s="142"/>
      <c r="C218" s="142" t="s">
        <v>125</v>
      </c>
      <c r="D218" s="142">
        <v>2</v>
      </c>
      <c r="E218" s="218">
        <v>2.08</v>
      </c>
      <c r="F218" s="6">
        <v>0.126</v>
      </c>
      <c r="G218" s="142"/>
      <c r="H218" s="218">
        <f t="shared" si="3"/>
        <v>0.52416000000000007</v>
      </c>
      <c r="I218" s="31"/>
    </row>
    <row r="219" spans="1:9" ht="11.1" customHeight="1">
      <c r="A219" s="136"/>
      <c r="B219" s="142" t="s">
        <v>158</v>
      </c>
      <c r="C219" s="142" t="s">
        <v>125</v>
      </c>
      <c r="D219" s="142">
        <v>1</v>
      </c>
      <c r="E219" s="218">
        <v>2.0550000000000002</v>
      </c>
      <c r="F219" s="6">
        <v>0.126</v>
      </c>
      <c r="G219" s="142"/>
      <c r="H219" s="218">
        <f t="shared" si="3"/>
        <v>0.25893000000000005</v>
      </c>
      <c r="I219" s="31"/>
    </row>
    <row r="220" spans="1:9" ht="11.1" customHeight="1">
      <c r="A220" s="135" t="s">
        <v>160</v>
      </c>
      <c r="B220" s="134" t="s">
        <v>164</v>
      </c>
      <c r="C220" s="142"/>
      <c r="D220" s="133"/>
      <c r="E220" s="38"/>
      <c r="F220" s="38"/>
      <c r="G220" s="38"/>
      <c r="H220" s="38"/>
      <c r="I220" s="158"/>
    </row>
    <row r="221" spans="1:9" ht="11.1" customHeight="1">
      <c r="A221" s="136"/>
      <c r="B221" s="142" t="s">
        <v>155</v>
      </c>
      <c r="C221" s="142" t="s">
        <v>125</v>
      </c>
      <c r="D221" s="142">
        <v>1</v>
      </c>
      <c r="E221" s="218">
        <v>5.2249999999999996</v>
      </c>
      <c r="F221" s="6">
        <v>0.157</v>
      </c>
      <c r="G221" s="142"/>
      <c r="H221" s="218">
        <f>PRODUCT(D221:G221)</f>
        <v>0.82032499999999997</v>
      </c>
      <c r="I221" s="31"/>
    </row>
    <row r="222" spans="1:9" ht="11.1" customHeight="1">
      <c r="A222" s="136"/>
      <c r="B222" s="142" t="s">
        <v>158</v>
      </c>
      <c r="C222" s="142" t="s">
        <v>125</v>
      </c>
      <c r="D222" s="142">
        <v>1</v>
      </c>
      <c r="E222" s="218">
        <v>4.82</v>
      </c>
      <c r="F222" s="6">
        <v>0.157</v>
      </c>
      <c r="G222" s="142"/>
      <c r="H222" s="218">
        <f>PRODUCT(D222:G222)</f>
        <v>0.75674000000000008</v>
      </c>
      <c r="I222" s="31"/>
    </row>
    <row r="223" spans="1:9" ht="11.1" customHeight="1">
      <c r="A223" s="135" t="s">
        <v>163</v>
      </c>
      <c r="B223" s="134" t="s">
        <v>168</v>
      </c>
      <c r="C223" s="9"/>
      <c r="D223" s="9"/>
      <c r="E223" s="10"/>
      <c r="F223" s="9"/>
      <c r="G223" s="6"/>
      <c r="H223" s="10"/>
      <c r="I223" s="31"/>
    </row>
    <row r="224" spans="1:9" ht="11.1" customHeight="1">
      <c r="A224" s="136"/>
      <c r="B224" s="132" t="s">
        <v>165</v>
      </c>
      <c r="C224" s="142" t="s">
        <v>125</v>
      </c>
      <c r="D224" s="142">
        <v>1</v>
      </c>
      <c r="E224" s="218">
        <v>5.5</v>
      </c>
      <c r="F224" s="6">
        <v>0.20399999999999999</v>
      </c>
      <c r="G224" s="142"/>
      <c r="H224" s="218">
        <f>PRODUCT(D224:G224)</f>
        <v>1.1219999999999999</v>
      </c>
      <c r="I224" s="226"/>
    </row>
    <row r="225" spans="1:9" ht="11.1" customHeight="1">
      <c r="A225" s="136"/>
      <c r="B225" s="132" t="s">
        <v>166</v>
      </c>
      <c r="C225" s="142" t="s">
        <v>125</v>
      </c>
      <c r="D225" s="142">
        <v>1</v>
      </c>
      <c r="E225" s="218">
        <v>0.6</v>
      </c>
      <c r="F225" s="6">
        <v>0.20399999999999999</v>
      </c>
      <c r="G225" s="142"/>
      <c r="H225" s="218">
        <f>PRODUCT(D225:G225)</f>
        <v>0.12239999999999998</v>
      </c>
      <c r="I225" s="226"/>
    </row>
    <row r="226" spans="1:9" ht="11.1" customHeight="1">
      <c r="A226" s="136"/>
      <c r="B226" s="132" t="s">
        <v>167</v>
      </c>
      <c r="C226" s="142" t="s">
        <v>125</v>
      </c>
      <c r="D226" s="142">
        <v>1</v>
      </c>
      <c r="E226" s="218">
        <v>5.25</v>
      </c>
      <c r="F226" s="6">
        <v>0.20399999999999999</v>
      </c>
      <c r="G226" s="142"/>
      <c r="H226" s="218">
        <f>PRODUCT(D226:G226)</f>
        <v>1.071</v>
      </c>
      <c r="I226" s="31"/>
    </row>
    <row r="227" spans="1:9" ht="11.1" customHeight="1" thickBot="1">
      <c r="A227" s="282"/>
      <c r="B227" s="229"/>
      <c r="C227" s="230"/>
      <c r="D227" s="230"/>
      <c r="E227" s="231"/>
      <c r="F227" s="232"/>
      <c r="G227" s="232"/>
      <c r="H227" s="231"/>
      <c r="I227" s="233"/>
    </row>
    <row r="228" spans="1:9" ht="11.1" customHeight="1">
      <c r="A228" s="241"/>
      <c r="B228" s="242" t="s">
        <v>127</v>
      </c>
      <c r="C228" s="243" t="s">
        <v>125</v>
      </c>
      <c r="D228" s="242"/>
      <c r="E228" s="242"/>
      <c r="F228" s="242"/>
      <c r="G228" s="244"/>
      <c r="H228" s="245">
        <f>SUM(H203:H227)</f>
        <v>7.5822549999999991</v>
      </c>
      <c r="I228" s="246"/>
    </row>
    <row r="229" spans="1:9" ht="11.1" customHeight="1">
      <c r="A229" s="11"/>
      <c r="B229" s="12" t="s">
        <v>127</v>
      </c>
      <c r="C229" s="13" t="s">
        <v>115</v>
      </c>
      <c r="D229" s="12"/>
      <c r="E229" s="12"/>
      <c r="F229" s="12"/>
      <c r="G229" s="14">
        <v>10.763999999999999</v>
      </c>
      <c r="H229" s="15">
        <f>H228*G229</f>
        <v>81.615392819999983</v>
      </c>
      <c r="I229" s="31"/>
    </row>
    <row r="230" spans="1:9" ht="11.1" customHeight="1">
      <c r="A230" s="11"/>
      <c r="B230" s="12" t="s">
        <v>128</v>
      </c>
      <c r="C230" s="13" t="s">
        <v>115</v>
      </c>
      <c r="D230" s="12"/>
      <c r="E230" s="12"/>
      <c r="F230" s="12"/>
      <c r="G230" s="6"/>
      <c r="H230" s="15">
        <v>81.615392819999983</v>
      </c>
      <c r="I230" s="31"/>
    </row>
    <row r="231" spans="1:9" ht="11.1" customHeight="1" thickBot="1">
      <c r="A231" s="16"/>
      <c r="B231" s="17" t="s">
        <v>129</v>
      </c>
      <c r="C231" s="247" t="s">
        <v>115</v>
      </c>
      <c r="D231" s="17"/>
      <c r="E231" s="17"/>
      <c r="F231" s="17"/>
      <c r="G231" s="18"/>
      <c r="H231" s="248">
        <f>H229-H230</f>
        <v>0</v>
      </c>
      <c r="I231" s="32"/>
    </row>
    <row r="232" spans="1:9" ht="11.1" customHeight="1">
      <c r="A232" s="251"/>
      <c r="B232" s="252"/>
      <c r="C232" s="252"/>
      <c r="D232" s="252"/>
      <c r="E232" s="253"/>
      <c r="F232" s="239"/>
      <c r="G232" s="239"/>
      <c r="H232" s="239"/>
      <c r="I232" s="240"/>
    </row>
    <row r="233" spans="1:9" ht="91.8">
      <c r="A233" s="159">
        <v>27</v>
      </c>
      <c r="B233" s="142" t="s">
        <v>73</v>
      </c>
      <c r="C233" s="21" t="s">
        <v>60</v>
      </c>
      <c r="D233" s="25"/>
      <c r="E233" s="26"/>
      <c r="F233" s="6"/>
      <c r="G233" s="6"/>
      <c r="H233" s="6"/>
      <c r="I233" s="31"/>
    </row>
    <row r="234" spans="1:9" ht="19.95" customHeight="1">
      <c r="A234" s="8"/>
      <c r="B234" s="171" t="s">
        <v>136</v>
      </c>
      <c r="C234" s="9" t="s">
        <v>137</v>
      </c>
      <c r="D234" s="9">
        <v>2</v>
      </c>
      <c r="E234" s="10"/>
      <c r="F234" s="9"/>
      <c r="G234" s="6"/>
      <c r="H234" s="10">
        <f>PRODUCT(D234:G234)</f>
        <v>2</v>
      </c>
      <c r="I234" s="283">
        <v>0.9</v>
      </c>
    </row>
    <row r="235" spans="1:9" ht="14.4" customHeight="1" thickBot="1">
      <c r="A235" s="228"/>
      <c r="B235" s="229"/>
      <c r="C235" s="230"/>
      <c r="D235" s="230"/>
      <c r="E235" s="231"/>
      <c r="F235" s="230"/>
      <c r="G235" s="232"/>
      <c r="H235" s="232"/>
      <c r="I235" s="233"/>
    </row>
    <row r="236" spans="1:9" ht="19.95" customHeight="1">
      <c r="A236" s="241"/>
      <c r="B236" s="242" t="s">
        <v>138</v>
      </c>
      <c r="C236" s="243" t="s">
        <v>139</v>
      </c>
      <c r="D236" s="242"/>
      <c r="E236" s="242"/>
      <c r="F236" s="242"/>
      <c r="G236" s="244"/>
      <c r="H236" s="245">
        <f>SUM(H234:H235)*I234</f>
        <v>1.8</v>
      </c>
      <c r="I236" s="246"/>
    </row>
    <row r="237" spans="1:9" ht="19.95" customHeight="1">
      <c r="A237" s="11"/>
      <c r="B237" s="12" t="s">
        <v>128</v>
      </c>
      <c r="C237" s="13" t="s">
        <v>139</v>
      </c>
      <c r="D237" s="12"/>
      <c r="E237" s="12"/>
      <c r="F237" s="12"/>
      <c r="G237" s="6"/>
      <c r="H237" s="14">
        <v>1.6</v>
      </c>
      <c r="I237" s="31"/>
    </row>
    <row r="238" spans="1:9" ht="19.95" customHeight="1" thickBot="1">
      <c r="A238" s="16"/>
      <c r="B238" s="17" t="s">
        <v>129</v>
      </c>
      <c r="C238" s="247" t="s">
        <v>139</v>
      </c>
      <c r="D238" s="17"/>
      <c r="E238" s="17"/>
      <c r="F238" s="17"/>
      <c r="G238" s="18"/>
      <c r="H238" s="248">
        <f>H236-H237</f>
        <v>0.19999999999999996</v>
      </c>
      <c r="I238" s="32"/>
    </row>
    <row r="239" spans="1:9" ht="13.8" customHeight="1">
      <c r="A239" s="234"/>
      <c r="B239" s="235"/>
      <c r="C239" s="236"/>
      <c r="D239" s="237"/>
      <c r="E239" s="249"/>
      <c r="F239" s="239"/>
      <c r="G239" s="239"/>
      <c r="H239" s="239"/>
      <c r="I239" s="240"/>
    </row>
    <row r="240" spans="1:9" ht="98.4" customHeight="1">
      <c r="A240" s="159">
        <v>28</v>
      </c>
      <c r="B240" s="142" t="s">
        <v>74</v>
      </c>
      <c r="C240" s="21" t="s">
        <v>60</v>
      </c>
      <c r="D240" s="25"/>
      <c r="E240" s="26"/>
      <c r="F240" s="6"/>
      <c r="G240" s="6"/>
      <c r="H240" s="6"/>
      <c r="I240" s="31"/>
    </row>
    <row r="241" spans="1:9" ht="18" customHeight="1">
      <c r="A241" s="8"/>
      <c r="B241" s="171" t="s">
        <v>136</v>
      </c>
      <c r="C241" s="9" t="s">
        <v>137</v>
      </c>
      <c r="D241" s="9">
        <v>1</v>
      </c>
      <c r="E241" s="10"/>
      <c r="F241" s="9"/>
      <c r="G241" s="6"/>
      <c r="H241" s="10">
        <f>PRODUCT(D241:G241)</f>
        <v>1</v>
      </c>
      <c r="I241" s="283">
        <v>0.9</v>
      </c>
    </row>
    <row r="242" spans="1:9" ht="18" customHeight="1" thickBot="1">
      <c r="A242" s="228"/>
      <c r="B242" s="229"/>
      <c r="C242" s="230"/>
      <c r="D242" s="230"/>
      <c r="E242" s="231"/>
      <c r="F242" s="230"/>
      <c r="G242" s="232"/>
      <c r="H242" s="232"/>
      <c r="I242" s="233"/>
    </row>
    <row r="243" spans="1:9" ht="18" customHeight="1">
      <c r="A243" s="241"/>
      <c r="B243" s="242" t="s">
        <v>127</v>
      </c>
      <c r="C243" s="243" t="s">
        <v>139</v>
      </c>
      <c r="D243" s="242"/>
      <c r="E243" s="242"/>
      <c r="F243" s="242"/>
      <c r="G243" s="244"/>
      <c r="H243" s="245">
        <f>SUM(H241:H242)*I241</f>
        <v>0.9</v>
      </c>
      <c r="I243" s="246"/>
    </row>
    <row r="244" spans="1:9" ht="18" customHeight="1">
      <c r="A244" s="11"/>
      <c r="B244" s="12" t="s">
        <v>128</v>
      </c>
      <c r="C244" s="13" t="s">
        <v>139</v>
      </c>
      <c r="D244" s="12"/>
      <c r="E244" s="12"/>
      <c r="F244" s="12"/>
      <c r="G244" s="6"/>
      <c r="H244" s="14">
        <v>0.8</v>
      </c>
      <c r="I244" s="31"/>
    </row>
    <row r="245" spans="1:9" ht="18" customHeight="1" thickBot="1">
      <c r="A245" s="16"/>
      <c r="B245" s="17" t="s">
        <v>129</v>
      </c>
      <c r="C245" s="247" t="s">
        <v>139</v>
      </c>
      <c r="D245" s="17"/>
      <c r="E245" s="17"/>
      <c r="F245" s="17"/>
      <c r="G245" s="18"/>
      <c r="H245" s="248">
        <f>H243-H244</f>
        <v>9.9999999999999978E-2</v>
      </c>
      <c r="I245" s="32"/>
    </row>
    <row r="246" spans="1:9" ht="10.199999999999999" customHeight="1">
      <c r="A246" s="234"/>
      <c r="B246" s="235"/>
      <c r="C246" s="236"/>
      <c r="D246" s="237"/>
      <c r="E246" s="249"/>
      <c r="F246" s="239"/>
      <c r="G246" s="239"/>
      <c r="H246" s="239"/>
      <c r="I246" s="240"/>
    </row>
    <row r="247" spans="1:9" ht="67.5" customHeight="1">
      <c r="A247" s="159">
        <v>29</v>
      </c>
      <c r="B247" s="142" t="s">
        <v>75</v>
      </c>
      <c r="C247" s="21"/>
      <c r="D247" s="25"/>
      <c r="E247" s="26"/>
      <c r="F247" s="6"/>
      <c r="G247" s="6"/>
      <c r="H247" s="6"/>
      <c r="I247" s="31"/>
    </row>
    <row r="248" spans="1:9" ht="18" customHeight="1">
      <c r="A248" s="8"/>
      <c r="B248" s="171" t="s">
        <v>140</v>
      </c>
      <c r="C248" s="9" t="s">
        <v>131</v>
      </c>
      <c r="D248" s="9">
        <v>1</v>
      </c>
      <c r="E248" s="10">
        <v>4.3</v>
      </c>
      <c r="F248" s="9"/>
      <c r="G248" s="6"/>
      <c r="H248" s="10">
        <f t="shared" ref="H248:H250" si="4">PRODUCT(D248:G248)</f>
        <v>4.3</v>
      </c>
      <c r="I248" s="31"/>
    </row>
    <row r="249" spans="1:9" ht="18" customHeight="1">
      <c r="A249" s="8"/>
      <c r="B249" s="171" t="s">
        <v>141</v>
      </c>
      <c r="C249" s="9" t="s">
        <v>131</v>
      </c>
      <c r="D249" s="9">
        <v>1</v>
      </c>
      <c r="E249" s="10">
        <v>2.9</v>
      </c>
      <c r="F249" s="9"/>
      <c r="G249" s="6"/>
      <c r="H249" s="10">
        <f t="shared" si="4"/>
        <v>2.9</v>
      </c>
      <c r="I249" s="33"/>
    </row>
    <row r="250" spans="1:9" ht="18" customHeight="1">
      <c r="A250" s="8"/>
      <c r="B250" s="171" t="s">
        <v>142</v>
      </c>
      <c r="C250" s="9" t="s">
        <v>131</v>
      </c>
      <c r="D250" s="9">
        <v>1</v>
      </c>
      <c r="E250" s="10">
        <v>2.5099999999999998</v>
      </c>
      <c r="F250" s="9"/>
      <c r="G250" s="6"/>
      <c r="H250" s="10">
        <f t="shared" si="4"/>
        <v>2.5099999999999998</v>
      </c>
      <c r="I250" s="33"/>
    </row>
    <row r="251" spans="1:9" ht="11.4" customHeight="1" thickBot="1">
      <c r="A251" s="228"/>
      <c r="B251" s="229"/>
      <c r="C251" s="230"/>
      <c r="D251" s="230"/>
      <c r="E251" s="231"/>
      <c r="F251" s="230"/>
      <c r="G251" s="232"/>
      <c r="H251" s="232"/>
      <c r="I251" s="233"/>
    </row>
    <row r="252" spans="1:9" ht="18" customHeight="1">
      <c r="A252" s="241"/>
      <c r="B252" s="242" t="s">
        <v>127</v>
      </c>
      <c r="C252" s="243" t="s">
        <v>131</v>
      </c>
      <c r="D252" s="242"/>
      <c r="E252" s="242"/>
      <c r="F252" s="242"/>
      <c r="G252" s="244"/>
      <c r="H252" s="245">
        <f>SUM(H248:H250)</f>
        <v>9.7099999999999991</v>
      </c>
      <c r="I252" s="246"/>
    </row>
    <row r="253" spans="1:9" ht="18" customHeight="1">
      <c r="A253" s="11"/>
      <c r="B253" s="12" t="s">
        <v>143</v>
      </c>
      <c r="C253" s="13" t="s">
        <v>133</v>
      </c>
      <c r="D253" s="12"/>
      <c r="E253" s="12"/>
      <c r="F253" s="12"/>
      <c r="G253" s="6">
        <v>3.2839999999999998</v>
      </c>
      <c r="H253" s="15">
        <f>H252*G253</f>
        <v>31.887639999999994</v>
      </c>
      <c r="I253" s="31"/>
    </row>
    <row r="254" spans="1:9" ht="18" customHeight="1">
      <c r="A254" s="11"/>
      <c r="B254" s="12" t="s">
        <v>128</v>
      </c>
      <c r="C254" s="13" t="s">
        <v>133</v>
      </c>
      <c r="D254" s="12"/>
      <c r="E254" s="12"/>
      <c r="F254" s="12"/>
      <c r="G254" s="6"/>
      <c r="H254" s="15">
        <v>31.887639999999994</v>
      </c>
      <c r="I254" s="31"/>
    </row>
    <row r="255" spans="1:9" ht="18" customHeight="1" thickBot="1">
      <c r="A255" s="16"/>
      <c r="B255" s="17" t="s">
        <v>129</v>
      </c>
      <c r="C255" s="247" t="s">
        <v>133</v>
      </c>
      <c r="D255" s="17"/>
      <c r="E255" s="17"/>
      <c r="F255" s="17"/>
      <c r="G255" s="18"/>
      <c r="H255" s="248">
        <f>H253-H254</f>
        <v>0</v>
      </c>
      <c r="I255" s="32"/>
    </row>
    <row r="256" spans="1:9" ht="13.95" customHeight="1">
      <c r="A256" s="234"/>
      <c r="B256" s="235"/>
      <c r="C256" s="236"/>
      <c r="D256" s="237"/>
      <c r="E256" s="249"/>
      <c r="F256" s="239"/>
      <c r="G256" s="239"/>
      <c r="H256" s="239"/>
      <c r="I256" s="240"/>
    </row>
    <row r="257" spans="1:9" ht="63" customHeight="1">
      <c r="A257" s="159">
        <v>30</v>
      </c>
      <c r="B257" s="142" t="s">
        <v>76</v>
      </c>
      <c r="C257" s="21"/>
      <c r="D257" s="25"/>
      <c r="E257" s="22"/>
      <c r="F257" s="6"/>
      <c r="G257" s="6"/>
      <c r="H257" s="6"/>
      <c r="I257" s="31"/>
    </row>
    <row r="258" spans="1:9" ht="18" customHeight="1">
      <c r="A258" s="8"/>
      <c r="B258" s="171" t="s">
        <v>140</v>
      </c>
      <c r="C258" s="9" t="s">
        <v>125</v>
      </c>
      <c r="D258" s="9">
        <v>1</v>
      </c>
      <c r="E258" s="10">
        <v>3.83</v>
      </c>
      <c r="F258" s="9"/>
      <c r="G258" s="6">
        <v>1.1499999999999999</v>
      </c>
      <c r="H258" s="10">
        <f>PRODUCT(D258:G258)</f>
        <v>4.4044999999999996</v>
      </c>
      <c r="I258" s="31"/>
    </row>
    <row r="259" spans="1:9" ht="18" customHeight="1">
      <c r="A259" s="8"/>
      <c r="B259" s="171" t="s">
        <v>141</v>
      </c>
      <c r="C259" s="9" t="s">
        <v>125</v>
      </c>
      <c r="D259" s="9">
        <v>1</v>
      </c>
      <c r="E259" s="10">
        <v>3.16</v>
      </c>
      <c r="F259" s="9"/>
      <c r="G259" s="6">
        <v>1.1499999999999999</v>
      </c>
      <c r="H259" s="10">
        <f>PRODUCT(D259:G259)</f>
        <v>3.6339999999999999</v>
      </c>
      <c r="I259" s="33"/>
    </row>
    <row r="260" spans="1:9" ht="18" customHeight="1">
      <c r="A260" s="8"/>
      <c r="B260" s="171" t="s">
        <v>142</v>
      </c>
      <c r="C260" s="9" t="s">
        <v>125</v>
      </c>
      <c r="D260" s="9">
        <v>1</v>
      </c>
      <c r="E260" s="10">
        <v>2.68</v>
      </c>
      <c r="F260" s="9"/>
      <c r="G260" s="6">
        <v>1.1499999999999999</v>
      </c>
      <c r="H260" s="10">
        <f>PRODUCT(D260:G260)</f>
        <v>3.0819999999999999</v>
      </c>
      <c r="I260" s="200"/>
    </row>
    <row r="261" spans="1:9" ht="18" customHeight="1" thickBot="1">
      <c r="A261" s="228"/>
      <c r="B261" s="229"/>
      <c r="C261" s="230"/>
      <c r="D261" s="230"/>
      <c r="E261" s="231"/>
      <c r="F261" s="230"/>
      <c r="G261" s="232"/>
      <c r="H261" s="232"/>
      <c r="I261" s="233"/>
    </row>
    <row r="262" spans="1:9" ht="18" customHeight="1">
      <c r="A262" s="241"/>
      <c r="B262" s="242" t="s">
        <v>127</v>
      </c>
      <c r="C262" s="243" t="s">
        <v>125</v>
      </c>
      <c r="D262" s="242"/>
      <c r="E262" s="242"/>
      <c r="F262" s="242"/>
      <c r="G262" s="244"/>
      <c r="H262" s="245">
        <f>SUM(H258:H261)</f>
        <v>11.1205</v>
      </c>
      <c r="I262" s="246"/>
    </row>
    <row r="263" spans="1:9" ht="18" customHeight="1">
      <c r="A263" s="11"/>
      <c r="B263" s="12" t="s">
        <v>143</v>
      </c>
      <c r="C263" s="13" t="s">
        <v>115</v>
      </c>
      <c r="D263" s="12"/>
      <c r="E263" s="12"/>
      <c r="F263" s="12"/>
      <c r="G263" s="6">
        <v>10.763999999999999</v>
      </c>
      <c r="H263" s="15">
        <f>H262*G263</f>
        <v>119.70106199999999</v>
      </c>
      <c r="I263" s="31"/>
    </row>
    <row r="264" spans="1:9" ht="18" customHeight="1">
      <c r="A264" s="11"/>
      <c r="B264" s="12" t="s">
        <v>128</v>
      </c>
      <c r="C264" s="13" t="s">
        <v>115</v>
      </c>
      <c r="D264" s="12"/>
      <c r="E264" s="12"/>
      <c r="F264" s="12"/>
      <c r="G264" s="6"/>
      <c r="H264" s="15">
        <v>119.70106199999999</v>
      </c>
      <c r="I264" s="31"/>
    </row>
    <row r="265" spans="1:9" ht="18" customHeight="1" thickBot="1">
      <c r="A265" s="16"/>
      <c r="B265" s="17" t="s">
        <v>129</v>
      </c>
      <c r="C265" s="247" t="s">
        <v>115</v>
      </c>
      <c r="D265" s="17"/>
      <c r="E265" s="17"/>
      <c r="F265" s="17"/>
      <c r="G265" s="18"/>
      <c r="H265" s="248">
        <f>H263-H264</f>
        <v>0</v>
      </c>
      <c r="I265" s="32"/>
    </row>
    <row r="266" spans="1:9" ht="18" customHeight="1">
      <c r="A266" s="234"/>
      <c r="B266" s="235"/>
      <c r="C266" s="236"/>
      <c r="D266" s="237"/>
      <c r="E266" s="238"/>
      <c r="F266" s="239"/>
      <c r="G266" s="239"/>
      <c r="H266" s="239"/>
      <c r="I266" s="240"/>
    </row>
    <row r="267" spans="1:9" ht="57.45" customHeight="1">
      <c r="A267" s="159">
        <v>31</v>
      </c>
      <c r="B267" s="142" t="s">
        <v>77</v>
      </c>
      <c r="C267" s="21"/>
      <c r="D267" s="25"/>
      <c r="E267" s="22"/>
      <c r="F267" s="6"/>
      <c r="G267" s="6"/>
      <c r="H267" s="6"/>
      <c r="I267" s="31"/>
    </row>
    <row r="268" spans="1:9" ht="35.700000000000003" customHeight="1">
      <c r="A268" s="223">
        <v>32</v>
      </c>
      <c r="B268" s="142" t="s">
        <v>78</v>
      </c>
      <c r="C268" s="34"/>
      <c r="D268" s="35"/>
      <c r="E268" s="22"/>
      <c r="F268" s="6"/>
      <c r="G268" s="6"/>
      <c r="H268" s="6"/>
      <c r="I268" s="31"/>
    </row>
    <row r="269" spans="1:9" ht="97.5" customHeight="1">
      <c r="A269" s="159">
        <v>33</v>
      </c>
      <c r="B269" s="142" t="s">
        <v>79</v>
      </c>
      <c r="C269" s="21"/>
      <c r="D269" s="25"/>
      <c r="E269" s="26"/>
      <c r="F269" s="6"/>
      <c r="G269" s="6"/>
      <c r="H269" s="6"/>
      <c r="I269" s="31"/>
    </row>
    <row r="270" spans="1:9" ht="13.5" customHeight="1">
      <c r="A270" s="8"/>
      <c r="B270" s="171" t="s">
        <v>169</v>
      </c>
      <c r="C270" s="137" t="s">
        <v>131</v>
      </c>
      <c r="D270" s="9">
        <v>1</v>
      </c>
      <c r="E270" s="10">
        <v>1.07</v>
      </c>
      <c r="F270" s="9"/>
      <c r="G270" s="6"/>
      <c r="H270" s="10">
        <f>PRODUCT(D270:G270)</f>
        <v>1.07</v>
      </c>
      <c r="I270" s="33"/>
    </row>
    <row r="271" spans="1:9" ht="13.5" customHeight="1">
      <c r="A271" s="8"/>
      <c r="B271" s="171" t="s">
        <v>271</v>
      </c>
      <c r="C271" s="137" t="s">
        <v>131</v>
      </c>
      <c r="D271" s="9">
        <v>1</v>
      </c>
      <c r="E271" s="10">
        <v>0.65</v>
      </c>
      <c r="F271" s="9"/>
      <c r="G271" s="6"/>
      <c r="H271" s="10">
        <f>PRODUCT(D271:G271)</f>
        <v>0.65</v>
      </c>
      <c r="I271" s="33"/>
    </row>
    <row r="272" spans="1:9" ht="13.5" customHeight="1">
      <c r="A272" s="228"/>
      <c r="B272" s="171" t="s">
        <v>272</v>
      </c>
      <c r="C272" s="137" t="s">
        <v>131</v>
      </c>
      <c r="D272" s="9">
        <v>1</v>
      </c>
      <c r="E272" s="10">
        <v>0.85</v>
      </c>
      <c r="F272" s="9"/>
      <c r="G272" s="6"/>
      <c r="H272" s="10">
        <f>PRODUCT(D272:G272)</f>
        <v>0.85</v>
      </c>
      <c r="I272" s="250"/>
    </row>
    <row r="273" spans="1:9" ht="13.5" customHeight="1" thickBot="1">
      <c r="A273" s="228"/>
      <c r="B273" s="229"/>
      <c r="C273" s="230"/>
      <c r="D273" s="230"/>
      <c r="E273" s="231"/>
      <c r="F273" s="230"/>
      <c r="G273" s="232"/>
      <c r="H273" s="232"/>
      <c r="I273" s="277">
        <v>0.9</v>
      </c>
    </row>
    <row r="274" spans="1:9" ht="13.5" customHeight="1">
      <c r="A274" s="241"/>
      <c r="B274" s="242" t="s">
        <v>127</v>
      </c>
      <c r="C274" s="254" t="s">
        <v>131</v>
      </c>
      <c r="D274" s="242"/>
      <c r="E274" s="242"/>
      <c r="F274" s="242"/>
      <c r="G274" s="244"/>
      <c r="H274" s="245">
        <f>SUM(H270:H273)*I273</f>
        <v>2.3130000000000002</v>
      </c>
      <c r="I274" s="246"/>
    </row>
    <row r="275" spans="1:9" ht="13.5" customHeight="1">
      <c r="A275" s="11"/>
      <c r="B275" s="12" t="s">
        <v>143</v>
      </c>
      <c r="C275" s="138" t="s">
        <v>133</v>
      </c>
      <c r="D275" s="12"/>
      <c r="E275" s="12"/>
      <c r="F275" s="12"/>
      <c r="G275" s="6">
        <v>3.2839999999999998</v>
      </c>
      <c r="H275" s="15">
        <f>H274*G275</f>
        <v>7.5958920000000001</v>
      </c>
      <c r="I275" s="31"/>
    </row>
    <row r="276" spans="1:9" ht="13.5" customHeight="1">
      <c r="A276" s="11"/>
      <c r="B276" s="12" t="s">
        <v>128</v>
      </c>
      <c r="C276" s="138" t="s">
        <v>133</v>
      </c>
      <c r="D276" s="12"/>
      <c r="E276" s="12"/>
      <c r="F276" s="12"/>
      <c r="G276" s="6"/>
      <c r="H276" s="15">
        <v>3.1624919999999999</v>
      </c>
      <c r="I276" s="31"/>
    </row>
    <row r="277" spans="1:9" ht="13.5" customHeight="1" thickBot="1">
      <c r="A277" s="16"/>
      <c r="B277" s="17" t="s">
        <v>129</v>
      </c>
      <c r="C277" s="255" t="s">
        <v>133</v>
      </c>
      <c r="D277" s="17"/>
      <c r="E277" s="17"/>
      <c r="F277" s="17"/>
      <c r="G277" s="18"/>
      <c r="H277" s="248">
        <f>H275-H276</f>
        <v>4.4334000000000007</v>
      </c>
      <c r="I277" s="32"/>
    </row>
    <row r="278" spans="1:9" ht="11.1" customHeight="1">
      <c r="A278" s="251"/>
      <c r="B278" s="252"/>
      <c r="C278" s="252"/>
      <c r="D278" s="252"/>
      <c r="E278" s="253"/>
      <c r="F278" s="239"/>
      <c r="G278" s="239"/>
      <c r="H278" s="239"/>
      <c r="I278" s="240"/>
    </row>
    <row r="279" spans="1:9" ht="12" customHeight="1">
      <c r="A279" s="222"/>
      <c r="B279" s="219" t="s">
        <v>80</v>
      </c>
      <c r="C279" s="27"/>
      <c r="D279" s="27"/>
      <c r="E279" s="28"/>
      <c r="F279" s="6"/>
      <c r="G279" s="6"/>
      <c r="H279" s="6"/>
      <c r="I279" s="31"/>
    </row>
    <row r="280" spans="1:9" ht="55.2" customHeight="1">
      <c r="A280" s="159">
        <v>34</v>
      </c>
      <c r="B280" s="142" t="s">
        <v>81</v>
      </c>
      <c r="C280" s="21"/>
      <c r="D280" s="25"/>
      <c r="E280" s="22"/>
      <c r="F280" s="6"/>
      <c r="G280" s="6"/>
      <c r="H280" s="6"/>
      <c r="I280" s="31"/>
    </row>
    <row r="281" spans="1:9" ht="17.7" customHeight="1">
      <c r="A281" s="8"/>
      <c r="B281" s="171" t="s">
        <v>171</v>
      </c>
      <c r="C281" s="137" t="s">
        <v>131</v>
      </c>
      <c r="D281" s="9">
        <v>4</v>
      </c>
      <c r="E281" s="10">
        <v>2.85</v>
      </c>
      <c r="F281" s="9"/>
      <c r="G281" s="6"/>
      <c r="H281" s="10">
        <f t="shared" ref="H281:H286" si="5">PRODUCT(D281:G281)</f>
        <v>11.4</v>
      </c>
      <c r="I281" s="33"/>
    </row>
    <row r="282" spans="1:9" ht="17.7" customHeight="1">
      <c r="A282" s="8"/>
      <c r="B282" s="171" t="s">
        <v>171</v>
      </c>
      <c r="C282" s="137" t="s">
        <v>131</v>
      </c>
      <c r="D282" s="169">
        <v>2</v>
      </c>
      <c r="E282" s="10">
        <v>2.25</v>
      </c>
      <c r="F282" s="9"/>
      <c r="G282" s="6"/>
      <c r="H282" s="10">
        <f t="shared" si="5"/>
        <v>4.5</v>
      </c>
      <c r="I282" s="33"/>
    </row>
    <row r="283" spans="1:9" ht="17.7" customHeight="1">
      <c r="A283" s="8"/>
      <c r="B283" s="171" t="s">
        <v>172</v>
      </c>
      <c r="C283" s="137" t="s">
        <v>131</v>
      </c>
      <c r="D283" s="9">
        <v>8</v>
      </c>
      <c r="E283" s="10">
        <v>0.46</v>
      </c>
      <c r="F283" s="9"/>
      <c r="G283" s="6"/>
      <c r="H283" s="10">
        <f t="shared" si="5"/>
        <v>3.68</v>
      </c>
      <c r="I283" s="33"/>
    </row>
    <row r="284" spans="1:9" ht="17.7" customHeight="1">
      <c r="A284" s="8"/>
      <c r="B284" s="171" t="s">
        <v>173</v>
      </c>
      <c r="C284" s="137" t="s">
        <v>131</v>
      </c>
      <c r="D284" s="9">
        <v>8</v>
      </c>
      <c r="E284" s="10">
        <v>0.46</v>
      </c>
      <c r="F284" s="9"/>
      <c r="G284" s="6"/>
      <c r="H284" s="10">
        <f t="shared" si="5"/>
        <v>3.68</v>
      </c>
      <c r="I284" s="33"/>
    </row>
    <row r="285" spans="1:9" ht="17.7" customHeight="1">
      <c r="A285" s="8"/>
      <c r="B285" s="171" t="s">
        <v>174</v>
      </c>
      <c r="C285" s="137" t="s">
        <v>131</v>
      </c>
      <c r="D285" s="9">
        <v>8</v>
      </c>
      <c r="E285" s="10">
        <v>0.45</v>
      </c>
      <c r="F285" s="9"/>
      <c r="G285" s="6"/>
      <c r="H285" s="10">
        <f t="shared" si="5"/>
        <v>3.6</v>
      </c>
      <c r="I285" s="33"/>
    </row>
    <row r="286" spans="1:9" ht="17.7" customHeight="1">
      <c r="A286" s="8"/>
      <c r="B286" s="171" t="s">
        <v>175</v>
      </c>
      <c r="C286" s="137" t="s">
        <v>131</v>
      </c>
      <c r="D286" s="9">
        <v>3</v>
      </c>
      <c r="E286" s="10">
        <v>0.45</v>
      </c>
      <c r="F286" s="9"/>
      <c r="G286" s="6"/>
      <c r="H286" s="10">
        <f t="shared" si="5"/>
        <v>1.35</v>
      </c>
      <c r="I286" s="33"/>
    </row>
    <row r="287" spans="1:9" ht="16.2" customHeight="1" thickBot="1">
      <c r="A287" s="228"/>
      <c r="B287" s="256"/>
      <c r="C287" s="284"/>
      <c r="D287" s="230"/>
      <c r="E287" s="231"/>
      <c r="F287" s="230"/>
      <c r="G287" s="232"/>
      <c r="H287" s="231"/>
      <c r="I287" s="277">
        <v>0.9</v>
      </c>
    </row>
    <row r="288" spans="1:9" ht="17.7" customHeight="1">
      <c r="A288" s="285"/>
      <c r="B288" s="286" t="s">
        <v>127</v>
      </c>
      <c r="C288" s="287" t="s">
        <v>131</v>
      </c>
      <c r="D288" s="286"/>
      <c r="E288" s="286"/>
      <c r="F288" s="286"/>
      <c r="G288" s="288"/>
      <c r="H288" s="289">
        <f>SUM(H281:H287)*I287</f>
        <v>25.389000000000003</v>
      </c>
      <c r="I288" s="290"/>
    </row>
    <row r="289" spans="1:9" ht="17.7" customHeight="1">
      <c r="A289" s="291"/>
      <c r="B289" s="292" t="s">
        <v>143</v>
      </c>
      <c r="C289" s="293" t="s">
        <v>133</v>
      </c>
      <c r="D289" s="292"/>
      <c r="E289" s="292"/>
      <c r="F289" s="292"/>
      <c r="G289" s="172">
        <v>3.2839999999999998</v>
      </c>
      <c r="H289" s="294">
        <f>H288*G289</f>
        <v>83.377476000000001</v>
      </c>
      <c r="I289" s="295"/>
    </row>
    <row r="290" spans="1:9" ht="17.7" customHeight="1">
      <c r="A290" s="291"/>
      <c r="B290" s="292" t="s">
        <v>128</v>
      </c>
      <c r="C290" s="293" t="s">
        <v>133</v>
      </c>
      <c r="D290" s="292"/>
      <c r="E290" s="292"/>
      <c r="F290" s="292"/>
      <c r="G290" s="172"/>
      <c r="H290" s="294">
        <v>83.377476000000001</v>
      </c>
      <c r="I290" s="295"/>
    </row>
    <row r="291" spans="1:9" ht="17.7" customHeight="1" thickBot="1">
      <c r="A291" s="296"/>
      <c r="B291" s="297" t="s">
        <v>129</v>
      </c>
      <c r="C291" s="298" t="s">
        <v>133</v>
      </c>
      <c r="D291" s="297"/>
      <c r="E291" s="297"/>
      <c r="F291" s="297"/>
      <c r="G291" s="299"/>
      <c r="H291" s="300">
        <f>H289-H290</f>
        <v>0</v>
      </c>
      <c r="I291" s="301"/>
    </row>
    <row r="292" spans="1:9" ht="13.8" customHeight="1">
      <c r="A292" s="234"/>
      <c r="B292" s="235"/>
      <c r="C292" s="236"/>
      <c r="D292" s="237"/>
      <c r="E292" s="238"/>
      <c r="F292" s="239"/>
      <c r="G292" s="239"/>
      <c r="H292" s="239"/>
      <c r="I292" s="240"/>
    </row>
    <row r="293" spans="1:9" ht="67.5" customHeight="1">
      <c r="A293" s="159">
        <v>35</v>
      </c>
      <c r="B293" s="142" t="s">
        <v>82</v>
      </c>
      <c r="C293" s="21"/>
      <c r="D293" s="25"/>
      <c r="E293" s="26"/>
      <c r="F293" s="6"/>
      <c r="G293" s="6"/>
      <c r="H293" s="6"/>
      <c r="I293" s="31"/>
    </row>
    <row r="294" spans="1:9" ht="20.100000000000001" customHeight="1">
      <c r="A294" s="8"/>
      <c r="B294" s="171" t="s">
        <v>235</v>
      </c>
      <c r="C294" s="180" t="s">
        <v>139</v>
      </c>
      <c r="D294" s="9">
        <v>22</v>
      </c>
      <c r="E294" s="10"/>
      <c r="F294" s="9"/>
      <c r="G294" s="6"/>
      <c r="H294" s="10">
        <f t="shared" ref="H294" si="6">PRODUCT(D294:G294)</f>
        <v>22</v>
      </c>
      <c r="I294" s="33"/>
    </row>
    <row r="295" spans="1:9" ht="17.399999999999999" customHeight="1" thickBot="1">
      <c r="A295" s="228"/>
      <c r="B295" s="256"/>
      <c r="C295" s="284"/>
      <c r="D295" s="230"/>
      <c r="E295" s="231"/>
      <c r="F295" s="230"/>
      <c r="G295" s="232"/>
      <c r="H295" s="231"/>
      <c r="I295" s="277">
        <v>0.9</v>
      </c>
    </row>
    <row r="296" spans="1:9" ht="20.100000000000001" customHeight="1">
      <c r="A296" s="241"/>
      <c r="B296" s="242" t="s">
        <v>127</v>
      </c>
      <c r="C296" s="243" t="s">
        <v>139</v>
      </c>
      <c r="D296" s="242"/>
      <c r="E296" s="242"/>
      <c r="F296" s="242"/>
      <c r="G296" s="244"/>
      <c r="H296" s="245">
        <f>SUM(H294:H295)*I295</f>
        <v>19.8</v>
      </c>
      <c r="I296" s="246"/>
    </row>
    <row r="297" spans="1:9" ht="20.100000000000001" customHeight="1">
      <c r="A297" s="11"/>
      <c r="B297" s="12" t="s">
        <v>128</v>
      </c>
      <c r="C297" s="13" t="s">
        <v>139</v>
      </c>
      <c r="D297" s="12"/>
      <c r="E297" s="12"/>
      <c r="F297" s="12"/>
      <c r="G297" s="6"/>
      <c r="H297" s="15">
        <v>14</v>
      </c>
      <c r="I297" s="31"/>
    </row>
    <row r="298" spans="1:9" ht="20.100000000000001" customHeight="1" thickBot="1">
      <c r="A298" s="16"/>
      <c r="B298" s="17" t="s">
        <v>129</v>
      </c>
      <c r="C298" s="247" t="s">
        <v>139</v>
      </c>
      <c r="D298" s="17"/>
      <c r="E298" s="17"/>
      <c r="F298" s="17"/>
      <c r="G298" s="18"/>
      <c r="H298" s="248">
        <f>H296-H297</f>
        <v>5.8000000000000007</v>
      </c>
      <c r="I298" s="32"/>
    </row>
    <row r="299" spans="1:9" ht="12" customHeight="1">
      <c r="A299" s="234"/>
      <c r="B299" s="235"/>
      <c r="C299" s="236"/>
      <c r="D299" s="237"/>
      <c r="E299" s="249"/>
      <c r="F299" s="239"/>
      <c r="G299" s="239"/>
      <c r="H299" s="239"/>
      <c r="I299" s="240"/>
    </row>
    <row r="300" spans="1:9" ht="44.25" customHeight="1">
      <c r="A300" s="223">
        <v>36</v>
      </c>
      <c r="B300" s="142" t="s">
        <v>84</v>
      </c>
      <c r="C300" s="34"/>
      <c r="D300" s="35"/>
      <c r="E300" s="22"/>
      <c r="F300" s="6"/>
      <c r="G300" s="6"/>
      <c r="H300" s="6"/>
      <c r="I300" s="31"/>
    </row>
    <row r="301" spans="1:9" ht="19.2" customHeight="1">
      <c r="A301" s="8"/>
      <c r="B301" s="171" t="s">
        <v>255</v>
      </c>
      <c r="C301" s="208" t="s">
        <v>125</v>
      </c>
      <c r="D301" s="9">
        <v>4</v>
      </c>
      <c r="E301" s="10">
        <v>1.45</v>
      </c>
      <c r="F301" s="9">
        <v>0.3</v>
      </c>
      <c r="G301" s="6"/>
      <c r="H301" s="10">
        <f t="shared" ref="H301" si="7">PRODUCT(D301:G301)</f>
        <v>1.74</v>
      </c>
      <c r="I301" s="33"/>
    </row>
    <row r="302" spans="1:9" ht="13.2" customHeight="1" thickBot="1">
      <c r="A302" s="228"/>
      <c r="B302" s="256"/>
      <c r="C302" s="302"/>
      <c r="D302" s="230"/>
      <c r="E302" s="231"/>
      <c r="F302" s="230"/>
      <c r="G302" s="232"/>
      <c r="H302" s="231"/>
      <c r="I302" s="250"/>
    </row>
    <row r="303" spans="1:9" ht="19.2" customHeight="1">
      <c r="A303" s="241"/>
      <c r="B303" s="242" t="s">
        <v>127</v>
      </c>
      <c r="C303" s="243" t="s">
        <v>125</v>
      </c>
      <c r="D303" s="242"/>
      <c r="E303" s="242"/>
      <c r="F303" s="242"/>
      <c r="G303" s="244"/>
      <c r="H303" s="245">
        <f>SUM(H301:H302)</f>
        <v>1.74</v>
      </c>
      <c r="I303" s="246"/>
    </row>
    <row r="304" spans="1:9" ht="19.2" customHeight="1">
      <c r="A304" s="11"/>
      <c r="B304" s="12" t="s">
        <v>143</v>
      </c>
      <c r="C304" s="13" t="s">
        <v>115</v>
      </c>
      <c r="D304" s="12"/>
      <c r="E304" s="12"/>
      <c r="F304" s="12"/>
      <c r="G304" s="6">
        <v>10.763999999999999</v>
      </c>
      <c r="H304" s="15">
        <f>H303*G304</f>
        <v>18.72936</v>
      </c>
      <c r="I304" s="31"/>
    </row>
    <row r="305" spans="1:9" ht="19.2" customHeight="1">
      <c r="A305" s="11"/>
      <c r="B305" s="12" t="s">
        <v>128</v>
      </c>
      <c r="C305" s="13" t="s">
        <v>115</v>
      </c>
      <c r="D305" s="12"/>
      <c r="E305" s="12"/>
      <c r="F305" s="12"/>
      <c r="G305" s="6"/>
      <c r="H305" s="15"/>
      <c r="I305" s="31"/>
    </row>
    <row r="306" spans="1:9" ht="19.2" customHeight="1" thickBot="1">
      <c r="A306" s="16"/>
      <c r="B306" s="17" t="s">
        <v>129</v>
      </c>
      <c r="C306" s="247" t="s">
        <v>115</v>
      </c>
      <c r="D306" s="17"/>
      <c r="E306" s="17"/>
      <c r="F306" s="17"/>
      <c r="G306" s="18"/>
      <c r="H306" s="248">
        <f>H304-H305</f>
        <v>18.72936</v>
      </c>
      <c r="I306" s="32"/>
    </row>
    <row r="307" spans="1:9" ht="13.8" customHeight="1">
      <c r="A307" s="279"/>
      <c r="B307" s="235"/>
      <c r="C307" s="280"/>
      <c r="D307" s="281"/>
      <c r="E307" s="238"/>
      <c r="F307" s="239"/>
      <c r="G307" s="239"/>
      <c r="H307" s="239"/>
      <c r="I307" s="240"/>
    </row>
    <row r="308" spans="1:9" ht="62.4" customHeight="1">
      <c r="A308" s="159">
        <v>37</v>
      </c>
      <c r="B308" s="142" t="s">
        <v>85</v>
      </c>
      <c r="C308" s="21"/>
      <c r="D308" s="25"/>
      <c r="E308" s="26"/>
      <c r="F308" s="6"/>
      <c r="G308" s="6"/>
      <c r="H308" s="6"/>
      <c r="I308" s="31"/>
    </row>
    <row r="309" spans="1:9" ht="19.2" customHeight="1">
      <c r="A309" s="8"/>
      <c r="B309" s="171" t="s">
        <v>176</v>
      </c>
      <c r="C309" s="137" t="s">
        <v>131</v>
      </c>
      <c r="D309" s="9">
        <v>1</v>
      </c>
      <c r="E309" s="10">
        <v>3</v>
      </c>
      <c r="F309" s="9"/>
      <c r="G309" s="6"/>
      <c r="H309" s="10">
        <f>PRODUCT(D309:G309)</f>
        <v>3</v>
      </c>
      <c r="I309" s="33"/>
    </row>
    <row r="310" spans="1:9" ht="13.95" customHeight="1" thickBot="1">
      <c r="A310" s="228"/>
      <c r="B310" s="256"/>
      <c r="C310" s="284"/>
      <c r="D310" s="230"/>
      <c r="E310" s="231"/>
      <c r="F310" s="230"/>
      <c r="G310" s="232"/>
      <c r="H310" s="231"/>
      <c r="I310" s="277">
        <v>0.9</v>
      </c>
    </row>
    <row r="311" spans="1:9" ht="19.2" customHeight="1">
      <c r="A311" s="241"/>
      <c r="B311" s="242" t="s">
        <v>127</v>
      </c>
      <c r="C311" s="254" t="s">
        <v>131</v>
      </c>
      <c r="D311" s="242"/>
      <c r="E311" s="242"/>
      <c r="F311" s="242"/>
      <c r="G311" s="244"/>
      <c r="H311" s="245">
        <f>SUM(H309:H310)*I310</f>
        <v>2.7</v>
      </c>
      <c r="I311" s="246"/>
    </row>
    <row r="312" spans="1:9" ht="19.2" customHeight="1">
      <c r="A312" s="11"/>
      <c r="B312" s="12" t="s">
        <v>143</v>
      </c>
      <c r="C312" s="138" t="s">
        <v>133</v>
      </c>
      <c r="D312" s="12"/>
      <c r="E312" s="12"/>
      <c r="F312" s="12"/>
      <c r="G312" s="6">
        <v>3.2839999999999998</v>
      </c>
      <c r="H312" s="15">
        <f>H311*G312</f>
        <v>8.8667999999999996</v>
      </c>
      <c r="I312" s="31"/>
    </row>
    <row r="313" spans="1:9" ht="19.2" customHeight="1">
      <c r="A313" s="11"/>
      <c r="B313" s="12" t="s">
        <v>128</v>
      </c>
      <c r="C313" s="138" t="s">
        <v>133</v>
      </c>
      <c r="D313" s="12"/>
      <c r="E313" s="12"/>
      <c r="F313" s="12"/>
      <c r="G313" s="6"/>
      <c r="H313" s="15">
        <v>7.3889999999999993</v>
      </c>
      <c r="I313" s="31"/>
    </row>
    <row r="314" spans="1:9" ht="19.2" customHeight="1" thickBot="1">
      <c r="A314" s="16"/>
      <c r="B314" s="17" t="s">
        <v>129</v>
      </c>
      <c r="C314" s="255" t="s">
        <v>133</v>
      </c>
      <c r="D314" s="17"/>
      <c r="E314" s="17"/>
      <c r="F314" s="17"/>
      <c r="G314" s="18"/>
      <c r="H314" s="248">
        <f>H312-H313</f>
        <v>1.4778000000000002</v>
      </c>
      <c r="I314" s="32"/>
    </row>
    <row r="315" spans="1:9" ht="12" customHeight="1">
      <c r="A315" s="234"/>
      <c r="B315" s="235"/>
      <c r="C315" s="236"/>
      <c r="D315" s="237"/>
      <c r="E315" s="249"/>
      <c r="F315" s="239"/>
      <c r="G315" s="239"/>
      <c r="H315" s="239"/>
      <c r="I315" s="240"/>
    </row>
    <row r="316" spans="1:9" ht="76.2" customHeight="1">
      <c r="A316" s="159">
        <v>38</v>
      </c>
      <c r="B316" s="142" t="s">
        <v>86</v>
      </c>
      <c r="C316" s="21"/>
      <c r="D316" s="25"/>
      <c r="E316" s="26"/>
      <c r="F316" s="6"/>
      <c r="G316" s="6"/>
      <c r="H316" s="6"/>
      <c r="I316" s="31"/>
    </row>
    <row r="317" spans="1:9" ht="16.95" customHeight="1">
      <c r="A317" s="8"/>
      <c r="B317" s="171" t="s">
        <v>177</v>
      </c>
      <c r="C317" s="137" t="s">
        <v>131</v>
      </c>
      <c r="D317" s="9">
        <v>2</v>
      </c>
      <c r="E317" s="10">
        <v>9.2100000000000009</v>
      </c>
      <c r="F317" s="9"/>
      <c r="G317" s="6"/>
      <c r="H317" s="10">
        <f t="shared" ref="H317:H324" si="8">PRODUCT(D317:G317)</f>
        <v>18.420000000000002</v>
      </c>
      <c r="I317" s="33"/>
    </row>
    <row r="318" spans="1:9" ht="16.95" customHeight="1">
      <c r="A318" s="8"/>
      <c r="B318" s="171" t="s">
        <v>178</v>
      </c>
      <c r="C318" s="137" t="s">
        <v>131</v>
      </c>
      <c r="D318" s="9">
        <v>2</v>
      </c>
      <c r="E318" s="10">
        <v>8.8699999999999992</v>
      </c>
      <c r="F318" s="9"/>
      <c r="G318" s="6"/>
      <c r="H318" s="10">
        <f t="shared" si="8"/>
        <v>17.739999999999998</v>
      </c>
      <c r="I318" s="33"/>
    </row>
    <row r="319" spans="1:9" ht="16.95" customHeight="1">
      <c r="A319" s="8"/>
      <c r="B319" s="171" t="s">
        <v>179</v>
      </c>
      <c r="C319" s="137" t="s">
        <v>131</v>
      </c>
      <c r="D319" s="9">
        <v>5</v>
      </c>
      <c r="E319" s="10">
        <v>2.79</v>
      </c>
      <c r="F319" s="9"/>
      <c r="G319" s="6"/>
      <c r="H319" s="10">
        <f t="shared" si="8"/>
        <v>13.95</v>
      </c>
      <c r="I319" s="33"/>
    </row>
    <row r="320" spans="1:9" ht="16.95" customHeight="1">
      <c r="A320" s="8"/>
      <c r="B320" s="171" t="s">
        <v>180</v>
      </c>
      <c r="C320" s="137" t="s">
        <v>131</v>
      </c>
      <c r="D320" s="9">
        <v>5</v>
      </c>
      <c r="E320" s="10">
        <v>2.71</v>
      </c>
      <c r="F320" s="9"/>
      <c r="G320" s="6"/>
      <c r="H320" s="10">
        <f t="shared" si="8"/>
        <v>13.55</v>
      </c>
      <c r="I320" s="33"/>
    </row>
    <row r="321" spans="1:9" ht="16.95" customHeight="1">
      <c r="A321" s="8"/>
      <c r="B321" s="171" t="s">
        <v>181</v>
      </c>
      <c r="C321" s="137" t="s">
        <v>131</v>
      </c>
      <c r="D321" s="9">
        <v>5</v>
      </c>
      <c r="E321" s="10">
        <v>3.08</v>
      </c>
      <c r="F321" s="9"/>
      <c r="G321" s="6"/>
      <c r="H321" s="10">
        <f t="shared" si="8"/>
        <v>15.4</v>
      </c>
      <c r="I321" s="33"/>
    </row>
    <row r="322" spans="1:9" ht="16.95" customHeight="1">
      <c r="A322" s="8"/>
      <c r="B322" s="171" t="s">
        <v>182</v>
      </c>
      <c r="C322" s="137" t="s">
        <v>131</v>
      </c>
      <c r="D322" s="9">
        <v>5</v>
      </c>
      <c r="E322" s="10">
        <v>2.99</v>
      </c>
      <c r="F322" s="9"/>
      <c r="G322" s="6"/>
      <c r="H322" s="10">
        <f t="shared" si="8"/>
        <v>14.950000000000001</v>
      </c>
      <c r="I322" s="33"/>
    </row>
    <row r="323" spans="1:9" ht="16.95" customHeight="1">
      <c r="A323" s="8"/>
      <c r="B323" s="171" t="s">
        <v>183</v>
      </c>
      <c r="C323" s="137" t="s">
        <v>131</v>
      </c>
      <c r="D323" s="9">
        <v>5</v>
      </c>
      <c r="E323" s="10">
        <v>1.1850000000000001</v>
      </c>
      <c r="F323" s="9"/>
      <c r="G323" s="6"/>
      <c r="H323" s="10">
        <f t="shared" si="8"/>
        <v>5.9250000000000007</v>
      </c>
      <c r="I323" s="33"/>
    </row>
    <row r="324" spans="1:9" ht="16.95" customHeight="1">
      <c r="A324" s="8"/>
      <c r="B324" s="171" t="s">
        <v>184</v>
      </c>
      <c r="C324" s="137" t="s">
        <v>131</v>
      </c>
      <c r="D324" s="9">
        <v>5</v>
      </c>
      <c r="E324" s="10">
        <v>1.1599999999999999</v>
      </c>
      <c r="F324" s="9"/>
      <c r="G324" s="6"/>
      <c r="H324" s="10">
        <f t="shared" si="8"/>
        <v>5.8</v>
      </c>
      <c r="I324" s="283">
        <v>0.9</v>
      </c>
    </row>
    <row r="325" spans="1:9" ht="10.199999999999999" customHeight="1" thickBot="1">
      <c r="A325" s="228"/>
      <c r="B325" s="256"/>
      <c r="C325" s="230"/>
      <c r="D325" s="230"/>
      <c r="E325" s="231"/>
      <c r="F325" s="230"/>
      <c r="G325" s="232"/>
      <c r="H325" s="231"/>
      <c r="I325" s="250"/>
    </row>
    <row r="326" spans="1:9" ht="16.95" customHeight="1">
      <c r="A326" s="241"/>
      <c r="B326" s="242" t="s">
        <v>127</v>
      </c>
      <c r="C326" s="243" t="s">
        <v>131</v>
      </c>
      <c r="D326" s="242"/>
      <c r="E326" s="242"/>
      <c r="F326" s="242"/>
      <c r="G326" s="244"/>
      <c r="H326" s="245">
        <f>SUM(H317:H325)*I324</f>
        <v>95.161500000000004</v>
      </c>
      <c r="I326" s="246"/>
    </row>
    <row r="327" spans="1:9" ht="16.95" customHeight="1">
      <c r="A327" s="11"/>
      <c r="B327" s="12" t="s">
        <v>143</v>
      </c>
      <c r="C327" s="13" t="s">
        <v>133</v>
      </c>
      <c r="D327" s="12"/>
      <c r="E327" s="12"/>
      <c r="F327" s="12"/>
      <c r="G327" s="6">
        <v>3.2839999999999998</v>
      </c>
      <c r="H327" s="15">
        <f>H326*G327</f>
        <v>312.51036599999998</v>
      </c>
      <c r="I327" s="31"/>
    </row>
    <row r="328" spans="1:9" ht="16.95" customHeight="1">
      <c r="A328" s="11"/>
      <c r="B328" s="12" t="s">
        <v>128</v>
      </c>
      <c r="C328" s="13" t="s">
        <v>133</v>
      </c>
      <c r="D328" s="12"/>
      <c r="E328" s="12"/>
      <c r="F328" s="12"/>
      <c r="G328" s="6"/>
      <c r="H328" s="15">
        <v>277.786992</v>
      </c>
      <c r="I328" s="31"/>
    </row>
    <row r="329" spans="1:9" ht="16.95" customHeight="1" thickBot="1">
      <c r="A329" s="16"/>
      <c r="B329" s="17" t="s">
        <v>129</v>
      </c>
      <c r="C329" s="247" t="s">
        <v>133</v>
      </c>
      <c r="D329" s="17"/>
      <c r="E329" s="17"/>
      <c r="F329" s="17"/>
      <c r="G329" s="18"/>
      <c r="H329" s="248">
        <f>H327-H328</f>
        <v>34.723373999999978</v>
      </c>
      <c r="I329" s="32"/>
    </row>
    <row r="330" spans="1:9" ht="12" customHeight="1">
      <c r="A330" s="234"/>
      <c r="B330" s="235"/>
      <c r="C330" s="236"/>
      <c r="D330" s="237"/>
      <c r="E330" s="249"/>
      <c r="F330" s="239"/>
      <c r="G330" s="239"/>
      <c r="H330" s="239"/>
      <c r="I330" s="240"/>
    </row>
    <row r="331" spans="1:9" ht="85.95" customHeight="1">
      <c r="A331" s="159">
        <v>39</v>
      </c>
      <c r="B331" s="142" t="s">
        <v>87</v>
      </c>
      <c r="C331" s="21"/>
      <c r="D331" s="25"/>
      <c r="E331" s="36"/>
      <c r="F331" s="6"/>
      <c r="G331" s="6"/>
      <c r="H331" s="6"/>
      <c r="I331" s="31"/>
    </row>
    <row r="332" spans="1:9" ht="18" customHeight="1">
      <c r="A332" s="8"/>
      <c r="B332" s="171" t="s">
        <v>144</v>
      </c>
      <c r="C332" s="9" t="s">
        <v>137</v>
      </c>
      <c r="D332" s="9">
        <v>2</v>
      </c>
      <c r="E332" s="10"/>
      <c r="F332" s="9"/>
      <c r="G332" s="6"/>
      <c r="H332" s="10">
        <f>PRODUCT(D332:G332)</f>
        <v>2</v>
      </c>
      <c r="I332" s="283">
        <v>0.9</v>
      </c>
    </row>
    <row r="333" spans="1:9" ht="9" customHeight="1" thickBot="1">
      <c r="A333" s="228"/>
      <c r="B333" s="229"/>
      <c r="C333" s="230"/>
      <c r="D333" s="230"/>
      <c r="E333" s="231"/>
      <c r="F333" s="230"/>
      <c r="G333" s="232"/>
      <c r="H333" s="232"/>
      <c r="I333" s="233"/>
    </row>
    <row r="334" spans="1:9" ht="18" customHeight="1">
      <c r="A334" s="241"/>
      <c r="B334" s="242" t="s">
        <v>145</v>
      </c>
      <c r="C334" s="243" t="s">
        <v>137</v>
      </c>
      <c r="D334" s="242"/>
      <c r="E334" s="242"/>
      <c r="F334" s="242"/>
      <c r="G334" s="244"/>
      <c r="H334" s="245">
        <f>SUM(H332:H333)*I332</f>
        <v>1.8</v>
      </c>
      <c r="I334" s="246"/>
    </row>
    <row r="335" spans="1:9" ht="18" customHeight="1">
      <c r="A335" s="11"/>
      <c r="B335" s="12" t="s">
        <v>128</v>
      </c>
      <c r="C335" s="13" t="s">
        <v>139</v>
      </c>
      <c r="D335" s="12"/>
      <c r="E335" s="12"/>
      <c r="F335" s="12"/>
      <c r="G335" s="6"/>
      <c r="H335" s="15">
        <v>1.6</v>
      </c>
      <c r="I335" s="31"/>
    </row>
    <row r="336" spans="1:9" ht="18" customHeight="1" thickBot="1">
      <c r="A336" s="16"/>
      <c r="B336" s="17" t="s">
        <v>129</v>
      </c>
      <c r="C336" s="247" t="s">
        <v>139</v>
      </c>
      <c r="D336" s="17"/>
      <c r="E336" s="17"/>
      <c r="F336" s="17"/>
      <c r="G336" s="18"/>
      <c r="H336" s="248">
        <f>H334-H335</f>
        <v>0.19999999999999996</v>
      </c>
      <c r="I336" s="32"/>
    </row>
    <row r="337" spans="1:9" ht="7.95" customHeight="1">
      <c r="A337" s="234"/>
      <c r="B337" s="235"/>
      <c r="C337" s="236"/>
      <c r="D337" s="237"/>
      <c r="E337" s="303"/>
      <c r="F337" s="239"/>
      <c r="G337" s="239"/>
      <c r="H337" s="239"/>
      <c r="I337" s="240"/>
    </row>
    <row r="338" spans="1:9" ht="76.2" customHeight="1">
      <c r="A338" s="159">
        <v>40</v>
      </c>
      <c r="B338" s="142" t="s">
        <v>89</v>
      </c>
      <c r="C338" s="21"/>
      <c r="D338" s="25"/>
      <c r="E338" s="22"/>
      <c r="F338" s="6"/>
      <c r="G338" s="6"/>
      <c r="H338" s="6"/>
      <c r="I338" s="31"/>
    </row>
    <row r="339" spans="1:9" ht="85.5" customHeight="1">
      <c r="A339" s="159">
        <v>41</v>
      </c>
      <c r="B339" s="142" t="s">
        <v>90</v>
      </c>
      <c r="C339" s="21"/>
      <c r="D339" s="25"/>
      <c r="E339" s="26"/>
      <c r="F339" s="6"/>
      <c r="G339" s="6"/>
      <c r="H339" s="6"/>
      <c r="I339" s="31"/>
    </row>
    <row r="340" spans="1:9" ht="19.8" customHeight="1">
      <c r="A340" s="8"/>
      <c r="B340" s="171" t="s">
        <v>256</v>
      </c>
      <c r="C340" s="9" t="s">
        <v>137</v>
      </c>
      <c r="D340" s="9">
        <v>1</v>
      </c>
      <c r="E340" s="10"/>
      <c r="F340" s="9"/>
      <c r="G340" s="6"/>
      <c r="H340" s="10">
        <f>PRODUCT(D340:G340)</f>
        <v>1</v>
      </c>
      <c r="I340" s="283">
        <v>0.65</v>
      </c>
    </row>
    <row r="341" spans="1:9" ht="13.8" customHeight="1" thickBot="1">
      <c r="A341" s="228"/>
      <c r="B341" s="229"/>
      <c r="C341" s="230"/>
      <c r="D341" s="230"/>
      <c r="E341" s="231"/>
      <c r="F341" s="230"/>
      <c r="G341" s="232"/>
      <c r="H341" s="232"/>
      <c r="I341" s="233"/>
    </row>
    <row r="342" spans="1:9" ht="21" customHeight="1">
      <c r="A342" s="241"/>
      <c r="B342" s="242" t="s">
        <v>145</v>
      </c>
      <c r="C342" s="243" t="s">
        <v>137</v>
      </c>
      <c r="D342" s="242"/>
      <c r="E342" s="242"/>
      <c r="F342" s="242"/>
      <c r="G342" s="244"/>
      <c r="H342" s="245">
        <f>SUM(H340:H341)*I340</f>
        <v>0.65</v>
      </c>
      <c r="I342" s="246"/>
    </row>
    <row r="343" spans="1:9" ht="20.399999999999999" customHeight="1">
      <c r="A343" s="11"/>
      <c r="B343" s="12" t="s">
        <v>128</v>
      </c>
      <c r="C343" s="13" t="s">
        <v>139</v>
      </c>
      <c r="D343" s="12"/>
      <c r="E343" s="12"/>
      <c r="F343" s="12"/>
      <c r="G343" s="6"/>
      <c r="H343" s="15">
        <v>0</v>
      </c>
      <c r="I343" s="31"/>
    </row>
    <row r="344" spans="1:9" ht="22.8" customHeight="1" thickBot="1">
      <c r="A344" s="16"/>
      <c r="B344" s="17" t="s">
        <v>129</v>
      </c>
      <c r="C344" s="247" t="s">
        <v>139</v>
      </c>
      <c r="D344" s="17"/>
      <c r="E344" s="17"/>
      <c r="F344" s="17"/>
      <c r="G344" s="18"/>
      <c r="H344" s="248">
        <f>H342-H343</f>
        <v>0.65</v>
      </c>
      <c r="I344" s="32"/>
    </row>
    <row r="345" spans="1:9" ht="22.8" customHeight="1">
      <c r="A345" s="234"/>
      <c r="B345" s="235"/>
      <c r="C345" s="236"/>
      <c r="D345" s="237"/>
      <c r="E345" s="249"/>
      <c r="F345" s="239"/>
      <c r="G345" s="239"/>
      <c r="H345" s="239"/>
      <c r="I345" s="240"/>
    </row>
    <row r="346" spans="1:9" ht="27.75" customHeight="1">
      <c r="A346" s="159">
        <v>42</v>
      </c>
      <c r="B346" s="142" t="s">
        <v>92</v>
      </c>
      <c r="C346" s="21"/>
      <c r="D346" s="25"/>
      <c r="E346" s="22"/>
      <c r="F346" s="6"/>
      <c r="G346" s="6"/>
      <c r="H346" s="6"/>
      <c r="I346" s="31"/>
    </row>
    <row r="347" spans="1:9" ht="14.25" customHeight="1">
      <c r="A347" s="159"/>
      <c r="B347" s="171" t="s">
        <v>213</v>
      </c>
      <c r="C347" s="9" t="s">
        <v>125</v>
      </c>
      <c r="D347" s="9">
        <v>1</v>
      </c>
      <c r="E347" s="10">
        <v>3.05</v>
      </c>
      <c r="F347" s="9">
        <v>3.59</v>
      </c>
      <c r="G347" s="6"/>
      <c r="H347" s="10">
        <f>PRODUCT(D347:G347)</f>
        <v>10.949499999999999</v>
      </c>
      <c r="I347" s="31"/>
    </row>
    <row r="348" spans="1:9" ht="14.25" customHeight="1">
      <c r="A348" s="159"/>
      <c r="B348" s="171" t="s">
        <v>208</v>
      </c>
      <c r="C348" s="161" t="s">
        <v>125</v>
      </c>
      <c r="D348" s="9">
        <v>1</v>
      </c>
      <c r="E348" s="162">
        <v>7.73</v>
      </c>
      <c r="F348" s="169">
        <v>13.59</v>
      </c>
      <c r="G348" s="6"/>
      <c r="H348" s="10">
        <f>PRODUCT(D348:G348)</f>
        <v>105.05070000000001</v>
      </c>
      <c r="I348" s="31"/>
    </row>
    <row r="349" spans="1:9" ht="14.25" customHeight="1">
      <c r="A349" s="159"/>
      <c r="B349" s="171"/>
      <c r="C349" s="161" t="s">
        <v>125</v>
      </c>
      <c r="D349" s="9">
        <v>1</v>
      </c>
      <c r="E349" s="162">
        <v>4.26</v>
      </c>
      <c r="F349" s="169">
        <v>2.91</v>
      </c>
      <c r="G349" s="6"/>
      <c r="H349" s="10">
        <f>PRODUCT(D349:G349)</f>
        <v>12.396599999999999</v>
      </c>
      <c r="I349" s="31"/>
    </row>
    <row r="350" spans="1:9" ht="14.25" customHeight="1">
      <c r="A350" s="159"/>
      <c r="B350" s="171" t="s">
        <v>205</v>
      </c>
      <c r="C350" s="161" t="s">
        <v>125</v>
      </c>
      <c r="D350" s="9">
        <v>1</v>
      </c>
      <c r="E350" s="162">
        <v>12.51</v>
      </c>
      <c r="F350" s="9">
        <v>1.175</v>
      </c>
      <c r="G350" s="6"/>
      <c r="H350" s="10">
        <f>PRODUCT(D350:G350)</f>
        <v>14.699250000000001</v>
      </c>
      <c r="I350" s="31"/>
    </row>
    <row r="351" spans="1:9" ht="16.8" customHeight="1">
      <c r="A351" s="159"/>
      <c r="B351" s="171"/>
      <c r="C351" s="9"/>
      <c r="D351" s="9"/>
      <c r="E351" s="162">
        <v>18.164999999999999</v>
      </c>
      <c r="F351" s="9">
        <v>1.6</v>
      </c>
      <c r="G351" s="6"/>
      <c r="H351" s="10">
        <f>PRODUCT(D351:G351)</f>
        <v>29.064</v>
      </c>
      <c r="I351" s="31"/>
    </row>
    <row r="352" spans="1:9" ht="13.8" customHeight="1" thickBot="1">
      <c r="A352" s="275"/>
      <c r="B352" s="256"/>
      <c r="C352" s="304"/>
      <c r="D352" s="230"/>
      <c r="E352" s="258"/>
      <c r="F352" s="259"/>
      <c r="G352" s="232"/>
      <c r="H352" s="231"/>
      <c r="I352" s="233"/>
    </row>
    <row r="353" spans="1:9" ht="14.25" customHeight="1">
      <c r="A353" s="241"/>
      <c r="B353" s="242" t="s">
        <v>127</v>
      </c>
      <c r="C353" s="243" t="s">
        <v>125</v>
      </c>
      <c r="D353" s="242"/>
      <c r="E353" s="242"/>
      <c r="F353" s="242"/>
      <c r="G353" s="244"/>
      <c r="H353" s="245">
        <f>SUM(H347:H351)</f>
        <v>172.16005000000001</v>
      </c>
      <c r="I353" s="246"/>
    </row>
    <row r="354" spans="1:9" ht="14.25" customHeight="1">
      <c r="A354" s="11"/>
      <c r="B354" s="12" t="s">
        <v>143</v>
      </c>
      <c r="C354" s="13" t="s">
        <v>115</v>
      </c>
      <c r="D354" s="12"/>
      <c r="E354" s="12"/>
      <c r="F354" s="12"/>
      <c r="G354" s="14">
        <v>10.763999999999999</v>
      </c>
      <c r="H354" s="15">
        <f>H353*G354</f>
        <v>1853.1307782000001</v>
      </c>
      <c r="I354" s="31"/>
    </row>
    <row r="355" spans="1:9" ht="14.25" customHeight="1">
      <c r="A355" s="11"/>
      <c r="B355" s="12" t="s">
        <v>128</v>
      </c>
      <c r="C355" s="13" t="s">
        <v>115</v>
      </c>
      <c r="D355" s="12"/>
      <c r="E355" s="12"/>
      <c r="F355" s="12"/>
      <c r="G355" s="6"/>
      <c r="H355" s="15">
        <v>1664.2516410000001</v>
      </c>
      <c r="I355" s="31"/>
    </row>
    <row r="356" spans="1:9" ht="14.25" customHeight="1" thickBot="1">
      <c r="A356" s="16"/>
      <c r="B356" s="17" t="s">
        <v>129</v>
      </c>
      <c r="C356" s="247" t="s">
        <v>115</v>
      </c>
      <c r="D356" s="17"/>
      <c r="E356" s="17"/>
      <c r="F356" s="17"/>
      <c r="G356" s="18"/>
      <c r="H356" s="248">
        <f>H354-H355</f>
        <v>188.87913720000006</v>
      </c>
      <c r="I356" s="32"/>
    </row>
    <row r="357" spans="1:9" ht="9" customHeight="1">
      <c r="A357" s="234"/>
      <c r="B357" s="235"/>
      <c r="C357" s="236"/>
      <c r="D357" s="237"/>
      <c r="E357" s="238"/>
      <c r="F357" s="239"/>
      <c r="G357" s="239"/>
      <c r="H357" s="239"/>
      <c r="I357" s="240"/>
    </row>
    <row r="358" spans="1:9" ht="29.25" customHeight="1">
      <c r="A358" s="223">
        <v>43</v>
      </c>
      <c r="B358" s="215" t="s">
        <v>93</v>
      </c>
      <c r="C358" s="34"/>
      <c r="D358" s="35"/>
      <c r="E358" s="26"/>
      <c r="F358" s="6"/>
      <c r="G358" s="6"/>
      <c r="H358" s="6"/>
      <c r="I358" s="31"/>
    </row>
    <row r="359" spans="1:9" ht="16.2" customHeight="1">
      <c r="A359" s="159"/>
      <c r="B359" s="171" t="s">
        <v>230</v>
      </c>
      <c r="C359" s="177" t="s">
        <v>139</v>
      </c>
      <c r="D359" s="210" t="s">
        <v>269</v>
      </c>
      <c r="E359" s="162"/>
      <c r="F359" s="169"/>
      <c r="G359" s="6"/>
      <c r="H359" s="10">
        <f>PRODUCT(D359:G359)</f>
        <v>0</v>
      </c>
      <c r="I359" s="31"/>
    </row>
    <row r="360" spans="1:9" ht="16.2" customHeight="1">
      <c r="A360" s="11"/>
      <c r="B360" s="12" t="s">
        <v>127</v>
      </c>
      <c r="C360" s="13" t="s">
        <v>139</v>
      </c>
      <c r="D360" s="12"/>
      <c r="E360" s="12"/>
      <c r="F360" s="12"/>
      <c r="G360" s="6"/>
      <c r="H360" s="15">
        <f>SUM(H358:H359)</f>
        <v>0</v>
      </c>
      <c r="I360" s="31"/>
    </row>
    <row r="361" spans="1:9" ht="16.2" customHeight="1">
      <c r="A361" s="11"/>
      <c r="B361" s="12" t="s">
        <v>128</v>
      </c>
      <c r="C361" s="13" t="s">
        <v>115</v>
      </c>
      <c r="D361" s="12"/>
      <c r="E361" s="12"/>
      <c r="F361" s="12"/>
      <c r="G361" s="6"/>
      <c r="H361" s="15">
        <v>0</v>
      </c>
      <c r="I361" s="31"/>
    </row>
    <row r="362" spans="1:9" ht="16.2" customHeight="1">
      <c r="A362" s="11"/>
      <c r="B362" s="12" t="s">
        <v>129</v>
      </c>
      <c r="C362" s="13" t="s">
        <v>115</v>
      </c>
      <c r="D362" s="12"/>
      <c r="E362" s="12"/>
      <c r="F362" s="12"/>
      <c r="G362" s="6"/>
      <c r="H362" s="15">
        <f>H360-H361</f>
        <v>0</v>
      </c>
      <c r="I362" s="31"/>
    </row>
    <row r="363" spans="1:9" ht="16.2" customHeight="1">
      <c r="A363" s="223"/>
      <c r="B363" s="215"/>
      <c r="C363" s="34"/>
      <c r="D363" s="35"/>
      <c r="E363" s="26"/>
      <c r="F363" s="6"/>
      <c r="G363" s="6"/>
      <c r="H363" s="6"/>
      <c r="I363" s="31"/>
    </row>
    <row r="364" spans="1:9" ht="54.75" customHeight="1">
      <c r="A364" s="159">
        <v>44</v>
      </c>
      <c r="B364" s="142" t="s">
        <v>94</v>
      </c>
      <c r="C364" s="21"/>
      <c r="D364" s="25"/>
      <c r="E364" s="26"/>
      <c r="F364" s="6"/>
      <c r="G364" s="6"/>
      <c r="H364" s="6"/>
      <c r="I364" s="31"/>
    </row>
    <row r="365" spans="1:9" ht="20.100000000000001" customHeight="1">
      <c r="A365" s="159"/>
      <c r="B365" s="171" t="s">
        <v>230</v>
      </c>
      <c r="C365" s="177" t="s">
        <v>139</v>
      </c>
      <c r="D365" s="9">
        <v>6</v>
      </c>
      <c r="E365" s="162"/>
      <c r="F365" s="169"/>
      <c r="G365" s="6"/>
      <c r="H365" s="10">
        <f>PRODUCT(D365:G365)</f>
        <v>6</v>
      </c>
      <c r="I365" s="31"/>
    </row>
    <row r="366" spans="1:9" ht="20.100000000000001" customHeight="1" thickBot="1">
      <c r="A366" s="275"/>
      <c r="B366" s="256" t="s">
        <v>257</v>
      </c>
      <c r="C366" s="305" t="s">
        <v>139</v>
      </c>
      <c r="D366" s="230">
        <v>11</v>
      </c>
      <c r="E366" s="258"/>
      <c r="F366" s="259"/>
      <c r="G366" s="232"/>
      <c r="H366" s="231">
        <f>PRODUCT(D366:G366)</f>
        <v>11</v>
      </c>
      <c r="I366" s="233"/>
    </row>
    <row r="367" spans="1:9" ht="20.100000000000001" customHeight="1">
      <c r="A367" s="241"/>
      <c r="B367" s="242" t="s">
        <v>127</v>
      </c>
      <c r="C367" s="243" t="s">
        <v>139</v>
      </c>
      <c r="D367" s="242"/>
      <c r="E367" s="242"/>
      <c r="F367" s="242"/>
      <c r="G367" s="244"/>
      <c r="H367" s="245">
        <f>SUM(H365:H366)</f>
        <v>17</v>
      </c>
      <c r="I367" s="246"/>
    </row>
    <row r="368" spans="1:9" ht="20.100000000000001" customHeight="1">
      <c r="A368" s="11"/>
      <c r="B368" s="12" t="s">
        <v>128</v>
      </c>
      <c r="C368" s="13" t="s">
        <v>139</v>
      </c>
      <c r="D368" s="12"/>
      <c r="E368" s="12"/>
      <c r="F368" s="12"/>
      <c r="G368" s="6"/>
      <c r="H368" s="15">
        <v>6</v>
      </c>
      <c r="I368" s="31"/>
    </row>
    <row r="369" spans="1:9" ht="20.100000000000001" customHeight="1" thickBot="1">
      <c r="A369" s="16"/>
      <c r="B369" s="17" t="s">
        <v>129</v>
      </c>
      <c r="C369" s="247" t="s">
        <v>139</v>
      </c>
      <c r="D369" s="17"/>
      <c r="E369" s="17"/>
      <c r="F369" s="17"/>
      <c r="G369" s="18"/>
      <c r="H369" s="248">
        <f>H367-H368</f>
        <v>11</v>
      </c>
      <c r="I369" s="32"/>
    </row>
    <row r="370" spans="1:9" ht="13.5" customHeight="1">
      <c r="A370" s="234"/>
      <c r="B370" s="235"/>
      <c r="C370" s="236"/>
      <c r="D370" s="237"/>
      <c r="E370" s="249"/>
      <c r="F370" s="239"/>
      <c r="G370" s="239"/>
      <c r="H370" s="239"/>
      <c r="I370" s="240"/>
    </row>
    <row r="371" spans="1:9" ht="46.95" customHeight="1">
      <c r="A371" s="159">
        <v>45</v>
      </c>
      <c r="B371" s="142" t="s">
        <v>95</v>
      </c>
      <c r="C371" s="21"/>
      <c r="D371" s="25"/>
      <c r="E371" s="26"/>
      <c r="F371" s="6"/>
      <c r="G371" s="6"/>
      <c r="H371" s="6"/>
      <c r="I371" s="31"/>
    </row>
    <row r="372" spans="1:9" ht="16.5" customHeight="1">
      <c r="A372" s="159"/>
      <c r="B372" s="171" t="s">
        <v>238</v>
      </c>
      <c r="C372" s="187" t="s">
        <v>131</v>
      </c>
      <c r="D372" s="9">
        <v>1</v>
      </c>
      <c r="E372" s="162">
        <v>14.8</v>
      </c>
      <c r="F372" s="169"/>
      <c r="G372" s="6"/>
      <c r="H372" s="10">
        <f>PRODUCT(D372:G372)</f>
        <v>14.8</v>
      </c>
      <c r="I372" s="31"/>
    </row>
    <row r="373" spans="1:9" ht="16.5" customHeight="1" thickBot="1">
      <c r="A373" s="275"/>
      <c r="B373" s="256" t="s">
        <v>258</v>
      </c>
      <c r="C373" s="306" t="s">
        <v>131</v>
      </c>
      <c r="D373" s="230">
        <v>1</v>
      </c>
      <c r="E373" s="258">
        <v>1.31</v>
      </c>
      <c r="F373" s="259"/>
      <c r="G373" s="232"/>
      <c r="H373" s="231">
        <f>PRODUCT(D373:G373)</f>
        <v>1.31</v>
      </c>
      <c r="I373" s="277">
        <v>0.9</v>
      </c>
    </row>
    <row r="374" spans="1:9" ht="16.5" customHeight="1">
      <c r="A374" s="241"/>
      <c r="B374" s="242" t="s">
        <v>197</v>
      </c>
      <c r="C374" s="243" t="s">
        <v>131</v>
      </c>
      <c r="D374" s="242"/>
      <c r="E374" s="242"/>
      <c r="F374" s="242"/>
      <c r="G374" s="244"/>
      <c r="H374" s="245">
        <f>SUM(H372:H373)*I373</f>
        <v>14.499000000000001</v>
      </c>
      <c r="I374" s="246"/>
    </row>
    <row r="375" spans="1:9" ht="16.5" customHeight="1">
      <c r="A375" s="11"/>
      <c r="B375" s="12" t="s">
        <v>198</v>
      </c>
      <c r="C375" s="13" t="s">
        <v>133</v>
      </c>
      <c r="D375" s="12"/>
      <c r="E375" s="12"/>
      <c r="F375" s="12"/>
      <c r="G375" s="6">
        <v>3.2839999999999998</v>
      </c>
      <c r="H375" s="15">
        <f>H374*G375</f>
        <v>47.614716000000001</v>
      </c>
      <c r="I375" s="31"/>
    </row>
    <row r="376" spans="1:9" ht="16.5" customHeight="1">
      <c r="A376" s="11"/>
      <c r="B376" s="12" t="s">
        <v>128</v>
      </c>
      <c r="C376" s="13" t="s">
        <v>133</v>
      </c>
      <c r="D376" s="12"/>
      <c r="E376" s="12"/>
      <c r="F376" s="12"/>
      <c r="G376" s="6"/>
      <c r="H376" s="15">
        <v>41.312719999999999</v>
      </c>
      <c r="I376" s="31"/>
    </row>
    <row r="377" spans="1:9" ht="16.5" customHeight="1" thickBot="1">
      <c r="A377" s="16"/>
      <c r="B377" s="17" t="s">
        <v>129</v>
      </c>
      <c r="C377" s="247" t="s">
        <v>133</v>
      </c>
      <c r="D377" s="17"/>
      <c r="E377" s="17"/>
      <c r="F377" s="17"/>
      <c r="G377" s="18"/>
      <c r="H377" s="248">
        <f>H375-H376</f>
        <v>6.3019960000000026</v>
      </c>
      <c r="I377" s="32"/>
    </row>
    <row r="378" spans="1:9" ht="12" customHeight="1">
      <c r="A378" s="234"/>
      <c r="B378" s="235"/>
      <c r="C378" s="236"/>
      <c r="D378" s="237"/>
      <c r="E378" s="249"/>
      <c r="F378" s="239"/>
      <c r="G378" s="239"/>
      <c r="H378" s="239"/>
      <c r="I378" s="240"/>
    </row>
    <row r="379" spans="1:9" ht="37.200000000000003" customHeight="1">
      <c r="A379" s="223">
        <v>46</v>
      </c>
      <c r="B379" s="142" t="s">
        <v>96</v>
      </c>
      <c r="C379" s="34"/>
      <c r="D379" s="35"/>
      <c r="E379" s="22"/>
      <c r="F379" s="6"/>
      <c r="G379" s="6"/>
      <c r="H379" s="6"/>
      <c r="I379" s="31"/>
    </row>
    <row r="380" spans="1:9" ht="17.399999999999999" customHeight="1">
      <c r="A380" s="8"/>
      <c r="B380" s="19" t="s">
        <v>130</v>
      </c>
      <c r="C380" s="9" t="s">
        <v>131</v>
      </c>
      <c r="D380" s="9">
        <v>1</v>
      </c>
      <c r="E380" s="10">
        <v>20.079999999999998</v>
      </c>
      <c r="F380" s="9"/>
      <c r="G380" s="6"/>
      <c r="H380" s="162">
        <f>PRODUCT(D380:G380)</f>
        <v>20.079999999999998</v>
      </c>
      <c r="I380" s="33"/>
    </row>
    <row r="381" spans="1:9" ht="17.399999999999999" customHeight="1">
      <c r="A381" s="8"/>
      <c r="B381" s="19" t="s">
        <v>132</v>
      </c>
      <c r="C381" s="9" t="s">
        <v>131</v>
      </c>
      <c r="D381" s="9">
        <v>1</v>
      </c>
      <c r="E381" s="10">
        <v>9.4499999999999993</v>
      </c>
      <c r="F381" s="9"/>
      <c r="G381" s="6"/>
      <c r="H381" s="162">
        <f>PRODUCT(D381:G381)</f>
        <v>9.4499999999999993</v>
      </c>
      <c r="I381" s="33"/>
    </row>
    <row r="382" spans="1:9" ht="17.399999999999999" customHeight="1">
      <c r="A382" s="8"/>
      <c r="B382" s="19" t="s">
        <v>259</v>
      </c>
      <c r="C382" s="9" t="s">
        <v>131</v>
      </c>
      <c r="D382" s="9">
        <v>3</v>
      </c>
      <c r="E382" s="10">
        <v>4.8949999999999996</v>
      </c>
      <c r="F382" s="9"/>
      <c r="G382" s="6"/>
      <c r="H382" s="162">
        <v>14.684999999999999</v>
      </c>
      <c r="I382" s="33"/>
    </row>
    <row r="383" spans="1:9" ht="17.399999999999999" customHeight="1">
      <c r="A383" s="8"/>
      <c r="B383" s="19" t="s">
        <v>260</v>
      </c>
      <c r="C383" s="9" t="s">
        <v>131</v>
      </c>
      <c r="D383" s="9">
        <v>6</v>
      </c>
      <c r="E383" s="10">
        <v>2.73</v>
      </c>
      <c r="F383" s="9"/>
      <c r="G383" s="6"/>
      <c r="H383" s="162">
        <v>16.38</v>
      </c>
      <c r="I383" s="33"/>
    </row>
    <row r="384" spans="1:9" ht="17.399999999999999" customHeight="1">
      <c r="A384" s="8"/>
      <c r="B384" s="19" t="s">
        <v>261</v>
      </c>
      <c r="C384" s="9" t="s">
        <v>131</v>
      </c>
      <c r="D384" s="9">
        <v>3</v>
      </c>
      <c r="E384" s="10">
        <v>4.5250000000000004</v>
      </c>
      <c r="F384" s="9"/>
      <c r="G384" s="6"/>
      <c r="H384" s="162">
        <v>13.575000000000001</v>
      </c>
      <c r="I384" s="33"/>
    </row>
    <row r="385" spans="1:9" ht="17.399999999999999" customHeight="1">
      <c r="A385" s="8"/>
      <c r="B385" s="19" t="s">
        <v>260</v>
      </c>
      <c r="C385" s="9" t="s">
        <v>131</v>
      </c>
      <c r="D385" s="9">
        <v>5</v>
      </c>
      <c r="E385" s="10">
        <v>2.73</v>
      </c>
      <c r="F385" s="9"/>
      <c r="G385" s="6"/>
      <c r="H385" s="162">
        <v>13.65</v>
      </c>
      <c r="I385" s="33"/>
    </row>
    <row r="386" spans="1:9" ht="17.399999999999999" customHeight="1">
      <c r="A386" s="8"/>
      <c r="B386" s="19" t="s">
        <v>262</v>
      </c>
      <c r="C386" s="9" t="s">
        <v>131</v>
      </c>
      <c r="D386" s="9">
        <v>3</v>
      </c>
      <c r="E386" s="10">
        <v>1.78</v>
      </c>
      <c r="F386" s="9"/>
      <c r="G386" s="6"/>
      <c r="H386" s="162">
        <v>5.34</v>
      </c>
      <c r="I386" s="33"/>
    </row>
    <row r="387" spans="1:9" ht="17.399999999999999" customHeight="1">
      <c r="A387" s="8"/>
      <c r="B387" s="19" t="s">
        <v>260</v>
      </c>
      <c r="C387" s="9" t="s">
        <v>131</v>
      </c>
      <c r="D387" s="9">
        <v>3</v>
      </c>
      <c r="E387" s="10">
        <v>2.73</v>
      </c>
      <c r="F387" s="9"/>
      <c r="G387" s="6"/>
      <c r="H387" s="162">
        <v>8.19</v>
      </c>
      <c r="I387" s="33"/>
    </row>
    <row r="388" spans="1:9" ht="17.399999999999999" customHeight="1">
      <c r="A388" s="8"/>
      <c r="B388" s="19" t="s">
        <v>263</v>
      </c>
      <c r="C388" s="9" t="s">
        <v>131</v>
      </c>
      <c r="D388" s="9">
        <v>3</v>
      </c>
      <c r="E388" s="10">
        <v>4.0750000000000002</v>
      </c>
      <c r="F388" s="9"/>
      <c r="G388" s="6"/>
      <c r="H388" s="162">
        <v>12.225000000000001</v>
      </c>
      <c r="I388" s="33"/>
    </row>
    <row r="389" spans="1:9" ht="17.399999999999999" customHeight="1" thickBot="1">
      <c r="A389" s="228"/>
      <c r="B389" s="229" t="s">
        <v>260</v>
      </c>
      <c r="C389" s="230" t="s">
        <v>131</v>
      </c>
      <c r="D389" s="230">
        <v>5</v>
      </c>
      <c r="E389" s="231">
        <v>2.73</v>
      </c>
      <c r="F389" s="230"/>
      <c r="G389" s="232"/>
      <c r="H389" s="258">
        <v>13.65</v>
      </c>
      <c r="I389" s="277">
        <v>0.95</v>
      </c>
    </row>
    <row r="390" spans="1:9" ht="18" customHeight="1">
      <c r="A390" s="241"/>
      <c r="B390" s="242" t="s">
        <v>127</v>
      </c>
      <c r="C390" s="243" t="s">
        <v>131</v>
      </c>
      <c r="D390" s="242"/>
      <c r="E390" s="242"/>
      <c r="F390" s="242"/>
      <c r="G390" s="244"/>
      <c r="H390" s="245">
        <f>SUM(H380:H389)*I389</f>
        <v>120.86375000000001</v>
      </c>
      <c r="I390" s="246"/>
    </row>
    <row r="391" spans="1:9" ht="18" customHeight="1">
      <c r="A391" s="11"/>
      <c r="B391" s="12" t="s">
        <v>143</v>
      </c>
      <c r="C391" s="13" t="s">
        <v>133</v>
      </c>
      <c r="D391" s="12"/>
      <c r="E391" s="12"/>
      <c r="F391" s="12"/>
      <c r="G391" s="6">
        <v>3.2839999999999998</v>
      </c>
      <c r="H391" s="15">
        <f>H390*G391</f>
        <v>396.91655500000002</v>
      </c>
      <c r="I391" s="31"/>
    </row>
    <row r="392" spans="1:9" ht="18" customHeight="1">
      <c r="A392" s="11"/>
      <c r="B392" s="12" t="s">
        <v>128</v>
      </c>
      <c r="C392" s="13" t="s">
        <v>133</v>
      </c>
      <c r="D392" s="12"/>
      <c r="E392" s="12"/>
      <c r="F392" s="12"/>
      <c r="G392" s="6"/>
      <c r="H392" s="15">
        <v>92.127693999999977</v>
      </c>
      <c r="I392" s="31"/>
    </row>
    <row r="393" spans="1:9" ht="18" customHeight="1" thickBot="1">
      <c r="A393" s="16"/>
      <c r="B393" s="17" t="s">
        <v>129</v>
      </c>
      <c r="C393" s="247" t="s">
        <v>133</v>
      </c>
      <c r="D393" s="17"/>
      <c r="E393" s="17"/>
      <c r="F393" s="17"/>
      <c r="G393" s="18"/>
      <c r="H393" s="248">
        <f>H391-H392</f>
        <v>304.78886100000005</v>
      </c>
      <c r="I393" s="32"/>
    </row>
    <row r="394" spans="1:9" ht="10.95" customHeight="1">
      <c r="A394" s="279"/>
      <c r="B394" s="235"/>
      <c r="C394" s="280"/>
      <c r="D394" s="281"/>
      <c r="E394" s="238"/>
      <c r="F394" s="239"/>
      <c r="G394" s="239"/>
      <c r="H394" s="239"/>
      <c r="I394" s="240"/>
    </row>
    <row r="395" spans="1:9" ht="55.35" customHeight="1">
      <c r="A395" s="159">
        <v>47</v>
      </c>
      <c r="B395" s="142" t="s">
        <v>97</v>
      </c>
      <c r="C395" s="21"/>
      <c r="D395" s="25"/>
      <c r="E395" s="22"/>
      <c r="F395" s="6"/>
      <c r="G395" s="6"/>
      <c r="H395" s="6"/>
      <c r="I395" s="31"/>
    </row>
    <row r="396" spans="1:9" ht="20.100000000000001" customHeight="1">
      <c r="A396" s="8"/>
      <c r="B396" s="19" t="s">
        <v>130</v>
      </c>
      <c r="C396" s="9" t="s">
        <v>147</v>
      </c>
      <c r="D396" s="9">
        <v>1</v>
      </c>
      <c r="E396" s="10">
        <v>20.079999999999998</v>
      </c>
      <c r="F396" s="9"/>
      <c r="G396" s="6">
        <v>1</v>
      </c>
      <c r="H396" s="10">
        <f>PRODUCT(D396:G396)</f>
        <v>20.079999999999998</v>
      </c>
      <c r="I396" s="33"/>
    </row>
    <row r="397" spans="1:9" ht="20.100000000000001" customHeight="1">
      <c r="A397" s="8"/>
      <c r="B397" s="19" t="s">
        <v>132</v>
      </c>
      <c r="C397" s="9" t="s">
        <v>147</v>
      </c>
      <c r="D397" s="9">
        <v>1</v>
      </c>
      <c r="E397" s="10">
        <v>9.4499999999999993</v>
      </c>
      <c r="F397" s="9"/>
      <c r="G397" s="6">
        <v>1</v>
      </c>
      <c r="H397" s="10">
        <f>PRODUCT(D397:G397)</f>
        <v>9.4499999999999993</v>
      </c>
      <c r="I397" s="33"/>
    </row>
    <row r="398" spans="1:9" ht="14.4" customHeight="1" thickBot="1">
      <c r="A398" s="228"/>
      <c r="B398" s="229"/>
      <c r="C398" s="230"/>
      <c r="D398" s="230"/>
      <c r="E398" s="231"/>
      <c r="F398" s="230"/>
      <c r="G398" s="232"/>
      <c r="H398" s="232"/>
      <c r="I398" s="233"/>
    </row>
    <row r="399" spans="1:9" ht="20.100000000000001" customHeight="1">
      <c r="A399" s="241"/>
      <c r="B399" s="242" t="s">
        <v>127</v>
      </c>
      <c r="C399" s="243" t="s">
        <v>147</v>
      </c>
      <c r="D399" s="242"/>
      <c r="E399" s="242"/>
      <c r="F399" s="242"/>
      <c r="G399" s="244"/>
      <c r="H399" s="245">
        <f>SUM(H396:H398)</f>
        <v>29.529999999999998</v>
      </c>
      <c r="I399" s="246"/>
    </row>
    <row r="400" spans="1:9" ht="20.100000000000001" customHeight="1">
      <c r="A400" s="11"/>
      <c r="B400" s="12" t="s">
        <v>127</v>
      </c>
      <c r="C400" s="13" t="s">
        <v>151</v>
      </c>
      <c r="D400" s="12"/>
      <c r="E400" s="12"/>
      <c r="F400" s="12"/>
      <c r="G400" s="14">
        <v>10.763999999999999</v>
      </c>
      <c r="H400" s="15">
        <f>H399*G400</f>
        <v>317.86091999999996</v>
      </c>
      <c r="I400" s="31"/>
    </row>
    <row r="401" spans="1:9" ht="20.100000000000001" customHeight="1">
      <c r="A401" s="11"/>
      <c r="B401" s="12" t="s">
        <v>128</v>
      </c>
      <c r="C401" s="13" t="s">
        <v>151</v>
      </c>
      <c r="D401" s="12"/>
      <c r="E401" s="12"/>
      <c r="F401" s="12"/>
      <c r="G401" s="6"/>
      <c r="H401" s="15">
        <v>317.86091999999996</v>
      </c>
      <c r="I401" s="31"/>
    </row>
    <row r="402" spans="1:9" ht="20.100000000000001" customHeight="1" thickBot="1">
      <c r="A402" s="16"/>
      <c r="B402" s="17" t="s">
        <v>129</v>
      </c>
      <c r="C402" s="247" t="s">
        <v>151</v>
      </c>
      <c r="D402" s="17"/>
      <c r="E402" s="17"/>
      <c r="F402" s="17"/>
      <c r="G402" s="18"/>
      <c r="H402" s="248">
        <f>H400-H401</f>
        <v>0</v>
      </c>
      <c r="I402" s="32"/>
    </row>
    <row r="403" spans="1:9" ht="20.100000000000001" customHeight="1">
      <c r="A403" s="234"/>
      <c r="B403" s="235"/>
      <c r="C403" s="236"/>
      <c r="D403" s="237"/>
      <c r="E403" s="238"/>
      <c r="F403" s="239"/>
      <c r="G403" s="239"/>
      <c r="H403" s="239"/>
      <c r="I403" s="240"/>
    </row>
    <row r="404" spans="1:9" ht="45" customHeight="1">
      <c r="A404" s="159">
        <v>48</v>
      </c>
      <c r="B404" s="215" t="s">
        <v>98</v>
      </c>
      <c r="C404" s="21"/>
      <c r="D404" s="25"/>
      <c r="E404" s="26"/>
      <c r="F404" s="6"/>
      <c r="G404" s="6"/>
      <c r="H404" s="6"/>
      <c r="I404" s="31"/>
    </row>
    <row r="405" spans="1:9" ht="37.200000000000003" customHeight="1">
      <c r="A405" s="223">
        <v>49</v>
      </c>
      <c r="B405" s="142" t="s">
        <v>99</v>
      </c>
      <c r="C405" s="34"/>
      <c r="D405" s="35"/>
      <c r="E405" s="22"/>
      <c r="F405" s="6"/>
      <c r="G405" s="6"/>
      <c r="H405" s="6"/>
      <c r="I405" s="31"/>
    </row>
    <row r="406" spans="1:9" ht="24" customHeight="1">
      <c r="A406" s="223">
        <v>50</v>
      </c>
      <c r="B406" s="142" t="s">
        <v>100</v>
      </c>
      <c r="C406" s="34"/>
      <c r="D406" s="35"/>
      <c r="E406" s="26"/>
      <c r="F406" s="6"/>
      <c r="G406" s="6"/>
      <c r="H406" s="6"/>
      <c r="I406" s="31"/>
    </row>
    <row r="407" spans="1:9" ht="58.95" customHeight="1">
      <c r="A407" s="159">
        <v>51</v>
      </c>
      <c r="B407" s="215" t="s">
        <v>101</v>
      </c>
      <c r="C407" s="21"/>
      <c r="D407" s="25"/>
      <c r="E407" s="22"/>
      <c r="F407" s="6"/>
      <c r="G407" s="6"/>
      <c r="H407" s="6"/>
      <c r="I407" s="31"/>
    </row>
    <row r="408" spans="1:9" ht="19.2" customHeight="1">
      <c r="A408" s="140"/>
      <c r="B408" s="139" t="s">
        <v>185</v>
      </c>
      <c r="C408" s="137" t="s">
        <v>147</v>
      </c>
      <c r="D408" s="9">
        <v>2</v>
      </c>
      <c r="E408" s="10">
        <v>0.2</v>
      </c>
      <c r="F408" s="9"/>
      <c r="G408" s="6">
        <v>2.4500000000000002</v>
      </c>
      <c r="H408" s="10">
        <f t="shared" ref="H408:H415" si="9">PRODUCT(D408:G408)</f>
        <v>0.98000000000000009</v>
      </c>
      <c r="I408" s="33"/>
    </row>
    <row r="409" spans="1:9" ht="19.2" customHeight="1">
      <c r="A409" s="8"/>
      <c r="B409" s="19"/>
      <c r="C409" s="137" t="s">
        <v>147</v>
      </c>
      <c r="D409" s="9">
        <v>2</v>
      </c>
      <c r="E409" s="162">
        <v>0.23</v>
      </c>
      <c r="F409" s="169"/>
      <c r="G409" s="172">
        <v>2.4500000000000002</v>
      </c>
      <c r="H409" s="10">
        <f t="shared" si="9"/>
        <v>1.1270000000000002</v>
      </c>
      <c r="I409" s="33"/>
    </row>
    <row r="410" spans="1:9" ht="19.2" customHeight="1">
      <c r="A410" s="140"/>
      <c r="B410" s="139" t="s">
        <v>186</v>
      </c>
      <c r="C410" s="137" t="s">
        <v>147</v>
      </c>
      <c r="D410" s="9">
        <v>2</v>
      </c>
      <c r="E410" s="162">
        <v>0.2</v>
      </c>
      <c r="F410" s="169"/>
      <c r="G410" s="172">
        <v>2.4500000000000002</v>
      </c>
      <c r="H410" s="10">
        <f t="shared" si="9"/>
        <v>0.98000000000000009</v>
      </c>
      <c r="I410" s="33"/>
    </row>
    <row r="411" spans="1:9" ht="19.2" customHeight="1">
      <c r="A411" s="8"/>
      <c r="B411" s="19"/>
      <c r="C411" s="137" t="s">
        <v>147</v>
      </c>
      <c r="D411" s="9">
        <v>2</v>
      </c>
      <c r="E411" s="162">
        <v>0.23</v>
      </c>
      <c r="F411" s="169"/>
      <c r="G411" s="172">
        <v>2.4500000000000002</v>
      </c>
      <c r="H411" s="10">
        <f t="shared" si="9"/>
        <v>1.1270000000000002</v>
      </c>
      <c r="I411" s="33"/>
    </row>
    <row r="412" spans="1:9" ht="19.2" customHeight="1">
      <c r="A412" s="140"/>
      <c r="B412" s="139" t="s">
        <v>187</v>
      </c>
      <c r="C412" s="137" t="s">
        <v>147</v>
      </c>
      <c r="D412" s="9">
        <v>1</v>
      </c>
      <c r="E412" s="162">
        <v>0.22500000000000001</v>
      </c>
      <c r="F412" s="169"/>
      <c r="G412" s="172">
        <v>3.5</v>
      </c>
      <c r="H412" s="10">
        <f t="shared" si="9"/>
        <v>0.78749999999999998</v>
      </c>
      <c r="I412" s="33"/>
    </row>
    <row r="413" spans="1:9" ht="19.2" customHeight="1">
      <c r="A413" s="8"/>
      <c r="B413" s="139" t="s">
        <v>188</v>
      </c>
      <c r="C413" s="137" t="s">
        <v>147</v>
      </c>
      <c r="D413" s="9">
        <v>2</v>
      </c>
      <c r="E413" s="162">
        <v>0.27</v>
      </c>
      <c r="F413" s="169"/>
      <c r="G413" s="172">
        <v>3.5</v>
      </c>
      <c r="H413" s="10">
        <f t="shared" si="9"/>
        <v>1.8900000000000001</v>
      </c>
      <c r="I413" s="33"/>
    </row>
    <row r="414" spans="1:9" ht="19.2" customHeight="1">
      <c r="A414" s="140"/>
      <c r="B414" s="139" t="s">
        <v>189</v>
      </c>
      <c r="C414" s="137" t="s">
        <v>147</v>
      </c>
      <c r="D414" s="9">
        <v>1</v>
      </c>
      <c r="E414" s="162">
        <v>0.22500000000000001</v>
      </c>
      <c r="F414" s="169"/>
      <c r="G414" s="172">
        <v>3.5</v>
      </c>
      <c r="H414" s="10">
        <f t="shared" si="9"/>
        <v>0.78749999999999998</v>
      </c>
      <c r="I414" s="33"/>
    </row>
    <row r="415" spans="1:9" ht="19.2" customHeight="1">
      <c r="A415" s="8"/>
      <c r="B415" s="139" t="s">
        <v>190</v>
      </c>
      <c r="C415" s="137" t="s">
        <v>147</v>
      </c>
      <c r="D415" s="9">
        <v>2</v>
      </c>
      <c r="E415" s="162">
        <v>0.24</v>
      </c>
      <c r="F415" s="169"/>
      <c r="G415" s="172">
        <v>3.5</v>
      </c>
      <c r="H415" s="10">
        <f t="shared" si="9"/>
        <v>1.68</v>
      </c>
      <c r="I415" s="283">
        <v>0.9</v>
      </c>
    </row>
    <row r="416" spans="1:9" ht="19.2" customHeight="1" thickBot="1">
      <c r="A416" s="228"/>
      <c r="B416" s="229"/>
      <c r="C416" s="230"/>
      <c r="D416" s="230"/>
      <c r="E416" s="231"/>
      <c r="F416" s="230"/>
      <c r="G416" s="232"/>
      <c r="H416" s="232"/>
      <c r="I416" s="233"/>
    </row>
    <row r="417" spans="1:9" ht="19.2" customHeight="1">
      <c r="A417" s="241"/>
      <c r="B417" s="242" t="s">
        <v>127</v>
      </c>
      <c r="C417" s="254" t="s">
        <v>147</v>
      </c>
      <c r="D417" s="242"/>
      <c r="E417" s="242"/>
      <c r="F417" s="242"/>
      <c r="G417" s="244"/>
      <c r="H417" s="245">
        <f>SUM(H408:H415)*I415</f>
        <v>8.4230999999999998</v>
      </c>
      <c r="I417" s="246"/>
    </row>
    <row r="418" spans="1:9" ht="19.2" customHeight="1">
      <c r="A418" s="11"/>
      <c r="B418" s="12" t="s">
        <v>143</v>
      </c>
      <c r="C418" s="138" t="s">
        <v>151</v>
      </c>
      <c r="D418" s="12"/>
      <c r="E418" s="12"/>
      <c r="F418" s="12"/>
      <c r="G418" s="6">
        <v>10.763999999999999</v>
      </c>
      <c r="H418" s="15">
        <f>H417*G418</f>
        <v>90.666248399999986</v>
      </c>
      <c r="I418" s="31"/>
    </row>
    <row r="419" spans="1:9" ht="19.2" customHeight="1">
      <c r="A419" s="11"/>
      <c r="B419" s="12" t="s">
        <v>128</v>
      </c>
      <c r="C419" s="138" t="s">
        <v>151</v>
      </c>
      <c r="D419" s="12"/>
      <c r="E419" s="12"/>
      <c r="F419" s="12"/>
      <c r="G419" s="6"/>
      <c r="H419" s="15">
        <v>80.592220800000007</v>
      </c>
      <c r="I419" s="31"/>
    </row>
    <row r="420" spans="1:9" ht="19.2" customHeight="1" thickBot="1">
      <c r="A420" s="16"/>
      <c r="B420" s="17" t="s">
        <v>129</v>
      </c>
      <c r="C420" s="255" t="s">
        <v>151</v>
      </c>
      <c r="D420" s="17"/>
      <c r="E420" s="17"/>
      <c r="F420" s="17"/>
      <c r="G420" s="18"/>
      <c r="H420" s="248">
        <f>H418-H419</f>
        <v>10.07402759999998</v>
      </c>
      <c r="I420" s="32"/>
    </row>
    <row r="421" spans="1:9" ht="19.2" customHeight="1">
      <c r="A421" s="234"/>
      <c r="B421" s="307"/>
      <c r="C421" s="236"/>
      <c r="D421" s="237"/>
      <c r="E421" s="238"/>
      <c r="F421" s="239"/>
      <c r="G421" s="239"/>
      <c r="H421" s="239"/>
      <c r="I421" s="240"/>
    </row>
    <row r="422" spans="1:9" ht="16.8" customHeight="1">
      <c r="A422" s="223">
        <v>52</v>
      </c>
      <c r="B422" s="215" t="s">
        <v>102</v>
      </c>
      <c r="C422" s="34"/>
      <c r="D422" s="35"/>
      <c r="E422" s="26"/>
      <c r="F422" s="6"/>
      <c r="G422" s="6"/>
      <c r="H422" s="6"/>
      <c r="I422" s="31"/>
    </row>
    <row r="423" spans="1:9" ht="15" customHeight="1">
      <c r="A423" s="159"/>
      <c r="B423" s="171" t="s">
        <v>264</v>
      </c>
      <c r="C423" s="177" t="s">
        <v>139</v>
      </c>
      <c r="D423" s="9">
        <v>0</v>
      </c>
      <c r="E423" s="162"/>
      <c r="F423" s="169"/>
      <c r="G423" s="6"/>
      <c r="H423" s="10">
        <f>PRODUCT(D423:G423)</f>
        <v>0</v>
      </c>
      <c r="I423" s="31"/>
    </row>
    <row r="424" spans="1:9" ht="14.4" customHeight="1">
      <c r="A424" s="11"/>
      <c r="B424" s="12" t="s">
        <v>127</v>
      </c>
      <c r="C424" s="13" t="s">
        <v>139</v>
      </c>
      <c r="D424" s="12"/>
      <c r="E424" s="12"/>
      <c r="F424" s="12"/>
      <c r="G424" s="6"/>
      <c r="H424" s="15">
        <f>SUM(H422:H423)</f>
        <v>0</v>
      </c>
      <c r="I424" s="31"/>
    </row>
    <row r="425" spans="1:9" ht="14.4" customHeight="1">
      <c r="A425" s="11"/>
      <c r="B425" s="12" t="s">
        <v>128</v>
      </c>
      <c r="C425" s="13" t="s">
        <v>115</v>
      </c>
      <c r="D425" s="12"/>
      <c r="E425" s="12"/>
      <c r="F425" s="12"/>
      <c r="G425" s="6"/>
      <c r="H425" s="15">
        <v>0</v>
      </c>
      <c r="I425" s="31"/>
    </row>
    <row r="426" spans="1:9" ht="14.4" customHeight="1">
      <c r="A426" s="11"/>
      <c r="B426" s="12" t="s">
        <v>129</v>
      </c>
      <c r="C426" s="13" t="s">
        <v>115</v>
      </c>
      <c r="D426" s="12"/>
      <c r="E426" s="12"/>
      <c r="F426" s="12"/>
      <c r="G426" s="6"/>
      <c r="H426" s="15">
        <f>H424-H425</f>
        <v>0</v>
      </c>
      <c r="I426" s="31"/>
    </row>
    <row r="427" spans="1:9" ht="12" customHeight="1">
      <c r="A427" s="223"/>
      <c r="B427" s="215"/>
      <c r="C427" s="34"/>
      <c r="D427" s="35"/>
      <c r="E427" s="26"/>
      <c r="F427" s="6"/>
      <c r="G427" s="6"/>
      <c r="H427" s="6"/>
      <c r="I427" s="31"/>
    </row>
    <row r="428" spans="1:9" ht="18.600000000000001" customHeight="1">
      <c r="A428" s="223">
        <v>53</v>
      </c>
      <c r="B428" s="215" t="s">
        <v>104</v>
      </c>
      <c r="C428" s="34"/>
      <c r="D428" s="35"/>
      <c r="E428" s="26"/>
      <c r="F428" s="6"/>
      <c r="G428" s="6"/>
      <c r="H428" s="6"/>
      <c r="I428" s="31"/>
    </row>
    <row r="429" spans="1:9" ht="18.600000000000001" customHeight="1">
      <c r="A429" s="159"/>
      <c r="B429" s="171" t="s">
        <v>265</v>
      </c>
      <c r="C429" s="177" t="s">
        <v>139</v>
      </c>
      <c r="D429" s="9">
        <v>0</v>
      </c>
      <c r="E429" s="162"/>
      <c r="F429" s="169"/>
      <c r="G429" s="6"/>
      <c r="H429" s="10">
        <f>PRODUCT(D429:G429)</f>
        <v>0</v>
      </c>
      <c r="I429" s="31"/>
    </row>
    <row r="430" spans="1:9" ht="18.600000000000001" customHeight="1">
      <c r="A430" s="11"/>
      <c r="B430" s="12" t="s">
        <v>127</v>
      </c>
      <c r="C430" s="13" t="s">
        <v>139</v>
      </c>
      <c r="D430" s="12"/>
      <c r="E430" s="12"/>
      <c r="F430" s="12"/>
      <c r="G430" s="6"/>
      <c r="H430" s="15">
        <f>SUM(H428:H429)</f>
        <v>0</v>
      </c>
      <c r="I430" s="31"/>
    </row>
    <row r="431" spans="1:9" ht="18.600000000000001" customHeight="1">
      <c r="A431" s="11"/>
      <c r="B431" s="12" t="s">
        <v>128</v>
      </c>
      <c r="C431" s="13" t="s">
        <v>115</v>
      </c>
      <c r="D431" s="12"/>
      <c r="E431" s="12"/>
      <c r="F431" s="12"/>
      <c r="G431" s="6"/>
      <c r="H431" s="15">
        <v>0</v>
      </c>
      <c r="I431" s="31"/>
    </row>
    <row r="432" spans="1:9" ht="18.600000000000001" customHeight="1">
      <c r="A432" s="11"/>
      <c r="B432" s="12" t="s">
        <v>129</v>
      </c>
      <c r="C432" s="13" t="s">
        <v>115</v>
      </c>
      <c r="D432" s="12"/>
      <c r="E432" s="12"/>
      <c r="F432" s="12"/>
      <c r="G432" s="6"/>
      <c r="H432" s="15">
        <f>H430-H431</f>
        <v>0</v>
      </c>
      <c r="I432" s="31"/>
    </row>
    <row r="433" spans="1:9" ht="12" customHeight="1">
      <c r="A433" s="223"/>
      <c r="B433" s="215"/>
      <c r="C433" s="34"/>
      <c r="D433" s="35"/>
      <c r="E433" s="26"/>
      <c r="F433" s="6"/>
      <c r="G433" s="6"/>
      <c r="H433" s="6"/>
      <c r="I433" s="31"/>
    </row>
    <row r="434" spans="1:9" ht="12" customHeight="1">
      <c r="A434" s="223">
        <v>54</v>
      </c>
      <c r="B434" s="215" t="s">
        <v>105</v>
      </c>
      <c r="C434" s="34"/>
      <c r="D434" s="35"/>
      <c r="E434" s="26"/>
      <c r="F434" s="6"/>
      <c r="G434" s="6"/>
      <c r="H434" s="6"/>
      <c r="I434" s="31"/>
    </row>
    <row r="435" spans="1:9" ht="12" customHeight="1">
      <c r="A435" s="223">
        <v>55</v>
      </c>
      <c r="B435" s="215" t="s">
        <v>106</v>
      </c>
      <c r="C435" s="34"/>
      <c r="D435" s="35"/>
      <c r="E435" s="36"/>
      <c r="F435" s="6"/>
      <c r="G435" s="6"/>
      <c r="H435" s="6"/>
      <c r="I435" s="31"/>
    </row>
    <row r="436" spans="1:9" ht="24" customHeight="1">
      <c r="A436" s="223">
        <v>56</v>
      </c>
      <c r="B436" s="142" t="s">
        <v>107</v>
      </c>
      <c r="C436" s="34"/>
      <c r="D436" s="35"/>
      <c r="E436" s="26"/>
      <c r="F436" s="6"/>
      <c r="G436" s="6"/>
      <c r="H436" s="6"/>
      <c r="I436" s="31"/>
    </row>
    <row r="437" spans="1:9" ht="15" customHeight="1">
      <c r="A437" s="223">
        <v>57</v>
      </c>
      <c r="B437" s="142" t="s">
        <v>108</v>
      </c>
      <c r="C437" s="34"/>
      <c r="D437" s="35"/>
      <c r="E437" s="26"/>
      <c r="F437" s="6"/>
      <c r="G437" s="6"/>
      <c r="H437" s="6"/>
      <c r="I437" s="31"/>
    </row>
    <row r="438" spans="1:9" ht="15" customHeight="1">
      <c r="A438" s="159"/>
      <c r="B438" s="171" t="s">
        <v>266</v>
      </c>
      <c r="C438" s="177" t="s">
        <v>139</v>
      </c>
      <c r="D438" s="9"/>
      <c r="E438" s="162"/>
      <c r="F438" s="169"/>
      <c r="G438" s="6"/>
      <c r="H438" s="10">
        <f>PRODUCT(D438:G438)</f>
        <v>0</v>
      </c>
      <c r="I438" s="31"/>
    </row>
    <row r="439" spans="1:9" ht="15" customHeight="1">
      <c r="A439" s="11"/>
      <c r="B439" s="12" t="s">
        <v>127</v>
      </c>
      <c r="C439" s="13" t="s">
        <v>139</v>
      </c>
      <c r="D439" s="12"/>
      <c r="E439" s="12"/>
      <c r="F439" s="12"/>
      <c r="G439" s="6"/>
      <c r="H439" s="15">
        <f>SUM(H437:H438)</f>
        <v>0</v>
      </c>
      <c r="I439" s="31"/>
    </row>
    <row r="440" spans="1:9" ht="15" customHeight="1">
      <c r="A440" s="11"/>
      <c r="B440" s="12" t="s">
        <v>128</v>
      </c>
      <c r="C440" s="13" t="s">
        <v>139</v>
      </c>
      <c r="D440" s="12"/>
      <c r="E440" s="12"/>
      <c r="F440" s="12"/>
      <c r="G440" s="6"/>
      <c r="H440" s="15">
        <v>0</v>
      </c>
      <c r="I440" s="31"/>
    </row>
    <row r="441" spans="1:9" ht="15" customHeight="1">
      <c r="A441" s="11"/>
      <c r="B441" s="12" t="s">
        <v>129</v>
      </c>
      <c r="C441" s="13" t="s">
        <v>139</v>
      </c>
      <c r="D441" s="12"/>
      <c r="E441" s="12"/>
      <c r="F441" s="12"/>
      <c r="G441" s="6"/>
      <c r="H441" s="15">
        <f>H439-H440</f>
        <v>0</v>
      </c>
      <c r="I441" s="31"/>
    </row>
    <row r="442" spans="1:9" ht="15" customHeight="1">
      <c r="A442" s="223"/>
      <c r="B442" s="142"/>
      <c r="C442" s="34"/>
      <c r="D442" s="35"/>
      <c r="E442" s="26"/>
      <c r="F442" s="6"/>
      <c r="G442" s="6"/>
      <c r="H442" s="6"/>
      <c r="I442" s="31"/>
    </row>
    <row r="443" spans="1:9" ht="67.95" customHeight="1">
      <c r="A443" s="159">
        <v>58</v>
      </c>
      <c r="B443" s="142" t="s">
        <v>109</v>
      </c>
      <c r="C443" s="21"/>
      <c r="D443" s="25"/>
      <c r="E443" s="22"/>
      <c r="F443" s="6"/>
      <c r="G443" s="6"/>
      <c r="H443" s="6"/>
      <c r="I443" s="31"/>
    </row>
    <row r="444" spans="1:9" ht="15.45" customHeight="1">
      <c r="A444" s="159"/>
      <c r="B444" s="217" t="s">
        <v>193</v>
      </c>
      <c r="C444" s="137" t="s">
        <v>131</v>
      </c>
      <c r="D444" s="9">
        <v>4</v>
      </c>
      <c r="E444" s="10">
        <v>5.0199999999999996</v>
      </c>
      <c r="F444" s="9"/>
      <c r="G444" s="6"/>
      <c r="H444" s="10">
        <f t="shared" ref="H444:H449" si="10">PRODUCT(D444:G444)</f>
        <v>20.079999999999998</v>
      </c>
      <c r="I444" s="31"/>
    </row>
    <row r="445" spans="1:9" ht="15.45" customHeight="1">
      <c r="A445" s="159"/>
      <c r="B445" s="217" t="s">
        <v>192</v>
      </c>
      <c r="C445" s="137" t="s">
        <v>131</v>
      </c>
      <c r="D445" s="9">
        <v>9</v>
      </c>
      <c r="E445" s="10">
        <v>0.78</v>
      </c>
      <c r="F445" s="9"/>
      <c r="G445" s="6"/>
      <c r="H445" s="10">
        <f t="shared" si="10"/>
        <v>7.0200000000000005</v>
      </c>
      <c r="I445" s="31"/>
    </row>
    <row r="446" spans="1:9" ht="15.45" customHeight="1">
      <c r="A446" s="159"/>
      <c r="B446" s="217" t="s">
        <v>194</v>
      </c>
      <c r="C446" s="137" t="s">
        <v>131</v>
      </c>
      <c r="D446" s="9">
        <v>9</v>
      </c>
      <c r="E446" s="10">
        <v>0.78</v>
      </c>
      <c r="F446" s="9"/>
      <c r="G446" s="6"/>
      <c r="H446" s="10">
        <f t="shared" ref="H446" si="11">PRODUCT(D446:G446)</f>
        <v>7.0200000000000005</v>
      </c>
      <c r="I446" s="31"/>
    </row>
    <row r="447" spans="1:9" ht="15.45" customHeight="1">
      <c r="A447" s="159"/>
      <c r="B447" s="217" t="s">
        <v>195</v>
      </c>
      <c r="C447" s="137" t="s">
        <v>131</v>
      </c>
      <c r="D447" s="9">
        <v>5</v>
      </c>
      <c r="E447" s="10">
        <v>1.1200000000000001</v>
      </c>
      <c r="F447" s="9"/>
      <c r="G447" s="6"/>
      <c r="H447" s="10">
        <f t="shared" si="10"/>
        <v>5.6000000000000005</v>
      </c>
      <c r="I447" s="31"/>
    </row>
    <row r="448" spans="1:9" ht="15.45" customHeight="1">
      <c r="A448" s="159"/>
      <c r="B448" s="217" t="s">
        <v>195</v>
      </c>
      <c r="C448" s="137" t="s">
        <v>131</v>
      </c>
      <c r="D448" s="9">
        <v>5</v>
      </c>
      <c r="E448" s="10">
        <v>1.1200000000000001</v>
      </c>
      <c r="F448" s="9"/>
      <c r="G448" s="6"/>
      <c r="H448" s="10">
        <f t="shared" si="10"/>
        <v>5.6000000000000005</v>
      </c>
      <c r="I448" s="31"/>
    </row>
    <row r="449" spans="1:9" ht="15.45" customHeight="1">
      <c r="A449" s="159"/>
      <c r="B449" s="217" t="s">
        <v>196</v>
      </c>
      <c r="C449" s="137" t="s">
        <v>131</v>
      </c>
      <c r="D449" s="9">
        <v>4</v>
      </c>
      <c r="E449" s="10">
        <v>1.5</v>
      </c>
      <c r="F449" s="9"/>
      <c r="G449" s="6"/>
      <c r="H449" s="10">
        <f t="shared" si="10"/>
        <v>6</v>
      </c>
      <c r="I449" s="283">
        <v>0.9</v>
      </c>
    </row>
    <row r="450" spans="1:9" ht="15.45" customHeight="1" thickBot="1">
      <c r="A450" s="228"/>
      <c r="B450" s="229"/>
      <c r="C450" s="230"/>
      <c r="D450" s="230"/>
      <c r="E450" s="231"/>
      <c r="F450" s="230"/>
      <c r="G450" s="232"/>
      <c r="H450" s="232"/>
      <c r="I450" s="233"/>
    </row>
    <row r="451" spans="1:9" ht="15.45" customHeight="1">
      <c r="A451" s="241"/>
      <c r="B451" s="308" t="s">
        <v>197</v>
      </c>
      <c r="C451" s="254" t="s">
        <v>131</v>
      </c>
      <c r="D451" s="242"/>
      <c r="E451" s="242"/>
      <c r="F451" s="242"/>
      <c r="G451" s="244"/>
      <c r="H451" s="245">
        <f>SUM(H444:H449)*I449</f>
        <v>46.188000000000002</v>
      </c>
      <c r="I451" s="246"/>
    </row>
    <row r="452" spans="1:9" ht="15.45" customHeight="1">
      <c r="A452" s="11"/>
      <c r="B452" s="141" t="s">
        <v>198</v>
      </c>
      <c r="C452" s="138" t="s">
        <v>133</v>
      </c>
      <c r="D452" s="12"/>
      <c r="E452" s="12"/>
      <c r="F452" s="12"/>
      <c r="G452" s="6">
        <v>3.2839999999999998</v>
      </c>
      <c r="H452" s="15">
        <f>H451*G452</f>
        <v>151.68139199999999</v>
      </c>
      <c r="I452" s="31"/>
    </row>
    <row r="453" spans="1:9" ht="15.45" customHeight="1">
      <c r="A453" s="11"/>
      <c r="B453" s="12" t="s">
        <v>128</v>
      </c>
      <c r="C453" s="138" t="s">
        <v>133</v>
      </c>
      <c r="D453" s="12"/>
      <c r="E453" s="12"/>
      <c r="F453" s="12"/>
      <c r="G453" s="6"/>
      <c r="H453" s="15">
        <v>134.82790400000002</v>
      </c>
      <c r="I453" s="31"/>
    </row>
    <row r="454" spans="1:9" ht="15.45" customHeight="1" thickBot="1">
      <c r="A454" s="16"/>
      <c r="B454" s="17" t="s">
        <v>129</v>
      </c>
      <c r="C454" s="255" t="s">
        <v>170</v>
      </c>
      <c r="D454" s="17"/>
      <c r="E454" s="17"/>
      <c r="F454" s="17"/>
      <c r="G454" s="18"/>
      <c r="H454" s="248">
        <f>H452-H453</f>
        <v>16.85348799999997</v>
      </c>
      <c r="I454" s="32"/>
    </row>
    <row r="455" spans="1:9" ht="19.5" customHeight="1">
      <c r="A455" s="234"/>
      <c r="B455" s="235"/>
      <c r="C455" s="236"/>
      <c r="D455" s="237"/>
      <c r="E455" s="238"/>
      <c r="F455" s="239"/>
      <c r="G455" s="239"/>
      <c r="H455" s="239"/>
      <c r="I455" s="240"/>
    </row>
    <row r="456" spans="1:9" ht="54.6" customHeight="1">
      <c r="A456" s="159">
        <v>59</v>
      </c>
      <c r="B456" s="142" t="s">
        <v>110</v>
      </c>
      <c r="C456" s="21"/>
      <c r="D456" s="25"/>
      <c r="E456" s="26"/>
      <c r="F456" s="6"/>
      <c r="G456" s="6"/>
      <c r="H456" s="6"/>
      <c r="I456" s="31"/>
    </row>
    <row r="457" spans="1:9" ht="19.8" customHeight="1" thickBot="1">
      <c r="A457" s="275"/>
      <c r="B457" s="256" t="s">
        <v>267</v>
      </c>
      <c r="C457" s="305" t="s">
        <v>139</v>
      </c>
      <c r="D457" s="230">
        <v>1</v>
      </c>
      <c r="E457" s="258"/>
      <c r="F457" s="259"/>
      <c r="G457" s="232"/>
      <c r="H457" s="309"/>
      <c r="I457" s="233"/>
    </row>
    <row r="458" spans="1:9" ht="19.8" customHeight="1">
      <c r="A458" s="241"/>
      <c r="B458" s="242" t="s">
        <v>127</v>
      </c>
      <c r="C458" s="243" t="s">
        <v>139</v>
      </c>
      <c r="D458" s="242"/>
      <c r="E458" s="242"/>
      <c r="F458" s="242"/>
      <c r="G458" s="244"/>
      <c r="H458" s="245"/>
      <c r="I458" s="246"/>
    </row>
    <row r="459" spans="1:9" ht="19.8" customHeight="1">
      <c r="A459" s="11"/>
      <c r="B459" s="12" t="s">
        <v>128</v>
      </c>
      <c r="C459" s="13" t="s">
        <v>139</v>
      </c>
      <c r="D459" s="12"/>
      <c r="E459" s="12"/>
      <c r="F459" s="12"/>
      <c r="G459" s="6"/>
      <c r="H459" s="15">
        <v>0</v>
      </c>
      <c r="I459" s="31"/>
    </row>
    <row r="460" spans="1:9" ht="19.8" customHeight="1" thickBot="1">
      <c r="A460" s="16"/>
      <c r="B460" s="17" t="s">
        <v>129</v>
      </c>
      <c r="C460" s="247" t="s">
        <v>139</v>
      </c>
      <c r="D460" s="17"/>
      <c r="E460" s="17"/>
      <c r="F460" s="17"/>
      <c r="G460" s="18"/>
      <c r="H460" s="248">
        <f>H458-H459</f>
        <v>0</v>
      </c>
      <c r="I460" s="32"/>
    </row>
    <row r="461" spans="1:9" ht="11.4" customHeight="1">
      <c r="A461" s="234"/>
      <c r="B461" s="235"/>
      <c r="C461" s="236"/>
      <c r="D461" s="237"/>
      <c r="E461" s="249"/>
      <c r="F461" s="239"/>
      <c r="G461" s="239"/>
      <c r="H461" s="239"/>
      <c r="I461" s="240"/>
    </row>
    <row r="462" spans="1:9" ht="43.8" customHeight="1">
      <c r="A462" s="159">
        <v>60</v>
      </c>
      <c r="B462" s="142" t="s">
        <v>111</v>
      </c>
      <c r="C462" s="21"/>
      <c r="D462" s="25"/>
      <c r="E462" s="26"/>
      <c r="F462" s="6"/>
      <c r="G462" s="6"/>
      <c r="H462" s="6"/>
      <c r="I462" s="31"/>
    </row>
    <row r="463" spans="1:9" ht="20.399999999999999" customHeight="1" thickBot="1">
      <c r="A463" s="275"/>
      <c r="B463" s="256" t="s">
        <v>268</v>
      </c>
      <c r="C463" s="305" t="s">
        <v>139</v>
      </c>
      <c r="D463" s="230">
        <v>2</v>
      </c>
      <c r="E463" s="258"/>
      <c r="F463" s="259"/>
      <c r="G463" s="232"/>
      <c r="H463" s="231">
        <f>PRODUCT(D463:G463)</f>
        <v>2</v>
      </c>
      <c r="I463" s="233"/>
    </row>
    <row r="464" spans="1:9" ht="20.399999999999999" customHeight="1">
      <c r="A464" s="241"/>
      <c r="B464" s="242" t="s">
        <v>127</v>
      </c>
      <c r="C464" s="243" t="s">
        <v>139</v>
      </c>
      <c r="D464" s="242"/>
      <c r="E464" s="242"/>
      <c r="F464" s="242"/>
      <c r="G464" s="244"/>
      <c r="H464" s="245">
        <f>SUM(H462:H463)</f>
        <v>2</v>
      </c>
      <c r="I464" s="246"/>
    </row>
    <row r="465" spans="1:9" ht="20.399999999999999" customHeight="1">
      <c r="A465" s="11"/>
      <c r="B465" s="12" t="s">
        <v>128</v>
      </c>
      <c r="C465" s="13" t="s">
        <v>139</v>
      </c>
      <c r="D465" s="12"/>
      <c r="E465" s="12"/>
      <c r="F465" s="12"/>
      <c r="G465" s="6"/>
      <c r="H465" s="15">
        <v>0</v>
      </c>
      <c r="I465" s="31"/>
    </row>
    <row r="466" spans="1:9" ht="20.399999999999999" customHeight="1" thickBot="1">
      <c r="A466" s="16"/>
      <c r="B466" s="17" t="s">
        <v>129</v>
      </c>
      <c r="C466" s="247" t="s">
        <v>139</v>
      </c>
      <c r="D466" s="17"/>
      <c r="E466" s="17"/>
      <c r="F466" s="17"/>
      <c r="G466" s="18"/>
      <c r="H466" s="248">
        <f>H464-H465</f>
        <v>2</v>
      </c>
      <c r="I466" s="32"/>
    </row>
    <row r="467" spans="1:9" ht="20.399999999999999" customHeight="1">
      <c r="A467" s="234"/>
      <c r="B467" s="235"/>
      <c r="C467" s="236"/>
      <c r="D467" s="237"/>
      <c r="E467" s="249"/>
      <c r="F467" s="239"/>
      <c r="G467" s="239"/>
      <c r="H467" s="239"/>
      <c r="I467" s="240"/>
    </row>
    <row r="468" spans="1:9" ht="28.2" customHeight="1">
      <c r="A468" s="159">
        <v>61</v>
      </c>
      <c r="B468" s="215" t="s">
        <v>112</v>
      </c>
      <c r="C468" s="21"/>
      <c r="D468" s="25"/>
      <c r="E468" s="26"/>
      <c r="F468" s="6"/>
      <c r="G468" s="6"/>
      <c r="H468" s="6"/>
      <c r="I468" s="31"/>
    </row>
    <row r="469" spans="1:9" ht="102.45" customHeight="1">
      <c r="A469" s="159">
        <v>62</v>
      </c>
      <c r="B469" s="142" t="s">
        <v>113</v>
      </c>
      <c r="C469" s="21"/>
      <c r="D469" s="25"/>
      <c r="E469" s="26"/>
      <c r="F469" s="6"/>
      <c r="G469" s="6"/>
      <c r="H469" s="6"/>
      <c r="I469" s="31"/>
    </row>
    <row r="470" spans="1:9" ht="9" customHeight="1">
      <c r="A470" s="159"/>
      <c r="B470" s="142"/>
      <c r="C470" s="21"/>
      <c r="D470" s="25"/>
      <c r="E470" s="26"/>
      <c r="F470" s="6"/>
      <c r="G470" s="6"/>
      <c r="H470" s="6"/>
      <c r="I470" s="31"/>
    </row>
    <row r="471" spans="1:9" ht="16.5" customHeight="1">
      <c r="A471" s="159"/>
      <c r="B471" s="217" t="s">
        <v>196</v>
      </c>
      <c r="C471" s="137" t="s">
        <v>137</v>
      </c>
      <c r="D471" s="9">
        <v>1</v>
      </c>
      <c r="E471" s="10"/>
      <c r="F471" s="9"/>
      <c r="G471" s="6"/>
      <c r="H471" s="10">
        <f t="shared" ref="H471" si="12">PRODUCT(D471:G471)</f>
        <v>1</v>
      </c>
      <c r="I471" s="283">
        <v>0.8</v>
      </c>
    </row>
    <row r="472" spans="1:9" ht="16.5" customHeight="1" thickBot="1">
      <c r="A472" s="228"/>
      <c r="B472" s="229"/>
      <c r="C472" s="230"/>
      <c r="D472" s="230"/>
      <c r="E472" s="231"/>
      <c r="F472" s="230"/>
      <c r="G472" s="232"/>
      <c r="H472" s="232"/>
      <c r="I472" s="233"/>
    </row>
    <row r="473" spans="1:9" ht="16.5" customHeight="1">
      <c r="A473" s="241"/>
      <c r="B473" s="308" t="s">
        <v>145</v>
      </c>
      <c r="C473" s="254" t="s">
        <v>137</v>
      </c>
      <c r="D473" s="242"/>
      <c r="E473" s="242"/>
      <c r="F473" s="242"/>
      <c r="G473" s="244"/>
      <c r="H473" s="245">
        <f>SUM(H470:H471)*I471</f>
        <v>0.8</v>
      </c>
      <c r="I473" s="246"/>
    </row>
    <row r="474" spans="1:9" ht="16.5" customHeight="1">
      <c r="A474" s="11"/>
      <c r="B474" s="141" t="s">
        <v>199</v>
      </c>
      <c r="C474" s="138" t="s">
        <v>137</v>
      </c>
      <c r="D474" s="12"/>
      <c r="E474" s="12"/>
      <c r="F474" s="12"/>
      <c r="G474" s="6"/>
      <c r="H474" s="15">
        <v>0.65</v>
      </c>
      <c r="I474" s="31"/>
    </row>
    <row r="475" spans="1:9" ht="16.5" customHeight="1" thickBot="1">
      <c r="A475" s="16"/>
      <c r="B475" s="17" t="s">
        <v>129</v>
      </c>
      <c r="C475" s="255" t="s">
        <v>137</v>
      </c>
      <c r="D475" s="17"/>
      <c r="E475" s="17"/>
      <c r="F475" s="17"/>
      <c r="G475" s="18"/>
      <c r="H475" s="248">
        <f>H473-H474</f>
        <v>0.15000000000000002</v>
      </c>
      <c r="I475" s="32"/>
    </row>
    <row r="476" spans="1:9" ht="16.5" customHeight="1">
      <c r="A476" s="268"/>
      <c r="B476" s="269"/>
      <c r="C476" s="310"/>
      <c r="D476" s="269"/>
      <c r="E476" s="269"/>
      <c r="F476" s="269"/>
      <c r="G476" s="239"/>
      <c r="H476" s="270"/>
      <c r="I476" s="240"/>
    </row>
    <row r="477" spans="1:9">
      <c r="A477" s="227"/>
      <c r="B477" s="6" t="s">
        <v>243</v>
      </c>
      <c r="C477" s="6"/>
      <c r="D477" s="6"/>
      <c r="E477" s="37"/>
      <c r="F477" s="6"/>
      <c r="G477" s="6"/>
      <c r="H477" s="6"/>
      <c r="I477" s="31"/>
    </row>
    <row r="478" spans="1:9" ht="13.8">
      <c r="A478" s="159"/>
      <c r="B478" s="317" t="s">
        <v>326</v>
      </c>
      <c r="C478" s="21"/>
      <c r="D478" s="318"/>
      <c r="E478" s="319"/>
      <c r="F478" s="232"/>
      <c r="G478" s="232"/>
      <c r="H478" s="232"/>
      <c r="I478" s="233"/>
    </row>
    <row r="479" spans="1:9" ht="201.6">
      <c r="A479" s="320">
        <v>20.100000000000001</v>
      </c>
      <c r="B479" s="51" t="s">
        <v>327</v>
      </c>
      <c r="C479" s="21"/>
      <c r="D479" s="318"/>
      <c r="E479" s="319"/>
      <c r="F479" s="232"/>
      <c r="G479" s="232"/>
      <c r="H479" s="232"/>
      <c r="I479" s="233"/>
    </row>
    <row r="480" spans="1:9" ht="15" thickBot="1">
      <c r="A480" s="321"/>
      <c r="B480" s="322" t="s">
        <v>135</v>
      </c>
      <c r="C480" s="323" t="s">
        <v>125</v>
      </c>
      <c r="D480" s="323">
        <v>1</v>
      </c>
      <c r="E480" s="324">
        <v>18.3</v>
      </c>
      <c r="F480" s="323">
        <v>9.1999999999999993</v>
      </c>
      <c r="G480" s="6"/>
      <c r="H480" s="324">
        <f>PRODUCT(D480:G480)</f>
        <v>168.35999999999999</v>
      </c>
      <c r="I480" s="176">
        <v>0.85</v>
      </c>
    </row>
    <row r="481" spans="1:9" ht="14.4">
      <c r="A481" s="241"/>
      <c r="B481" s="242" t="s">
        <v>127</v>
      </c>
      <c r="C481" s="243" t="s">
        <v>125</v>
      </c>
      <c r="D481" s="242"/>
      <c r="E481" s="242"/>
      <c r="F481" s="242"/>
      <c r="G481" s="244"/>
      <c r="H481" s="245">
        <f>SUM(H480:H480)*I480</f>
        <v>143.10599999999999</v>
      </c>
      <c r="I481" s="246"/>
    </row>
    <row r="482" spans="1:9" ht="14.4">
      <c r="A482" s="11"/>
      <c r="B482" s="12" t="s">
        <v>143</v>
      </c>
      <c r="C482" s="13" t="s">
        <v>115</v>
      </c>
      <c r="D482" s="12"/>
      <c r="E482" s="12"/>
      <c r="F482" s="12"/>
      <c r="G482" s="14">
        <v>10.763999999999999</v>
      </c>
      <c r="H482" s="15">
        <f>H481*G482</f>
        <v>1540.3929839999998</v>
      </c>
      <c r="I482" s="31"/>
    </row>
    <row r="483" spans="1:9" ht="14.4">
      <c r="A483" s="11"/>
      <c r="B483" s="12" t="s">
        <v>128</v>
      </c>
      <c r="C483" s="13" t="s">
        <v>115</v>
      </c>
      <c r="D483" s="12"/>
      <c r="E483" s="12"/>
      <c r="F483" s="12"/>
      <c r="G483" s="6"/>
      <c r="H483" s="15"/>
      <c r="I483" s="31"/>
    </row>
    <row r="484" spans="1:9" ht="15" thickBot="1">
      <c r="A484" s="16"/>
      <c r="B484" s="17" t="s">
        <v>129</v>
      </c>
      <c r="C484" s="247" t="s">
        <v>115</v>
      </c>
      <c r="D484" s="17"/>
      <c r="E484" s="17"/>
      <c r="F484" s="17"/>
      <c r="G484" s="18"/>
      <c r="H484" s="248">
        <f>H482-H483</f>
        <v>1540.3929839999998</v>
      </c>
      <c r="I484" s="32"/>
    </row>
    <row r="485" spans="1:9">
      <c r="A485" s="159"/>
      <c r="B485" s="142"/>
      <c r="C485" s="21"/>
      <c r="D485" s="318"/>
      <c r="E485" s="319"/>
      <c r="F485" s="232"/>
      <c r="G485" s="232"/>
      <c r="H485" s="232"/>
      <c r="I485" s="233"/>
    </row>
    <row r="486" spans="1:9" ht="69">
      <c r="A486" s="325">
        <v>1</v>
      </c>
      <c r="B486" s="326" t="s">
        <v>116</v>
      </c>
      <c r="C486" s="6"/>
      <c r="D486" s="6"/>
      <c r="E486" s="37"/>
      <c r="F486" s="6"/>
      <c r="G486" s="6"/>
      <c r="H486" s="6"/>
      <c r="I486" s="31"/>
    </row>
    <row r="487" spans="1:9">
      <c r="A487" s="327"/>
      <c r="B487" s="38" t="s">
        <v>146</v>
      </c>
      <c r="C487" s="39" t="s">
        <v>125</v>
      </c>
      <c r="D487" s="39">
        <v>1</v>
      </c>
      <c r="E487" s="40">
        <v>18.7</v>
      </c>
      <c r="F487" s="39"/>
      <c r="G487" s="40">
        <v>0.96</v>
      </c>
      <c r="H487" s="40">
        <f>PRODUCT(D487:G487)</f>
        <v>17.951999999999998</v>
      </c>
      <c r="I487" s="31"/>
    </row>
    <row r="488" spans="1:9">
      <c r="A488" s="327"/>
      <c r="B488" s="188" t="s">
        <v>191</v>
      </c>
      <c r="C488" s="39" t="s">
        <v>125</v>
      </c>
      <c r="D488" s="39">
        <v>2</v>
      </c>
      <c r="E488" s="40">
        <v>0.43</v>
      </c>
      <c r="F488" s="39"/>
      <c r="G488" s="40">
        <v>2.77</v>
      </c>
      <c r="H488" s="40">
        <f>PRODUCT(D488:G488)</f>
        <v>2.3822000000000001</v>
      </c>
      <c r="I488" s="31"/>
    </row>
    <row r="489" spans="1:9" ht="13.8" thickBot="1">
      <c r="A489" s="327"/>
      <c r="B489" s="38"/>
      <c r="C489" s="39"/>
      <c r="D489" s="39"/>
      <c r="E489" s="40"/>
      <c r="F489" s="39"/>
      <c r="G489" s="40"/>
      <c r="H489" s="40"/>
      <c r="I489" s="31"/>
    </row>
    <row r="490" spans="1:9" ht="14.4">
      <c r="A490" s="241"/>
      <c r="B490" s="242" t="s">
        <v>127</v>
      </c>
      <c r="C490" s="243" t="s">
        <v>125</v>
      </c>
      <c r="D490" s="242"/>
      <c r="E490" s="242"/>
      <c r="F490" s="242"/>
      <c r="G490" s="244"/>
      <c r="H490" s="245">
        <f>SUM(H487:H489)</f>
        <v>20.334199999999999</v>
      </c>
      <c r="I490" s="246"/>
    </row>
    <row r="491" spans="1:9" ht="14.4">
      <c r="A491" s="11"/>
      <c r="B491" s="12" t="s">
        <v>143</v>
      </c>
      <c r="C491" s="13" t="s">
        <v>115</v>
      </c>
      <c r="D491" s="12"/>
      <c r="E491" s="12"/>
      <c r="F491" s="12"/>
      <c r="G491" s="6">
        <v>10.763999999999999</v>
      </c>
      <c r="H491" s="15">
        <f>H490*G491</f>
        <v>218.87732879999999</v>
      </c>
      <c r="I491" s="31"/>
    </row>
    <row r="492" spans="1:9" ht="14.4">
      <c r="A492" s="11"/>
      <c r="B492" s="12" t="s">
        <v>128</v>
      </c>
      <c r="C492" s="13" t="s">
        <v>115</v>
      </c>
      <c r="D492" s="12"/>
      <c r="E492" s="12"/>
      <c r="F492" s="12"/>
      <c r="G492" s="6"/>
      <c r="H492" s="15">
        <v>218.87732879999999</v>
      </c>
      <c r="I492" s="31"/>
    </row>
    <row r="493" spans="1:9" ht="15" thickBot="1">
      <c r="A493" s="16"/>
      <c r="B493" s="17" t="s">
        <v>129</v>
      </c>
      <c r="C493" s="247" t="s">
        <v>115</v>
      </c>
      <c r="D493" s="17"/>
      <c r="E493" s="17"/>
      <c r="F493" s="17"/>
      <c r="G493" s="18"/>
      <c r="H493" s="248">
        <f>H491-H492</f>
        <v>0</v>
      </c>
      <c r="I493" s="32"/>
    </row>
    <row r="494" spans="1:9" ht="15" thickBot="1">
      <c r="A494" s="328"/>
      <c r="B494" s="329"/>
      <c r="C494" s="330"/>
      <c r="D494" s="331"/>
      <c r="E494" s="331"/>
      <c r="F494" s="331"/>
      <c r="G494" s="232"/>
      <c r="H494" s="332"/>
      <c r="I494" s="233"/>
    </row>
    <row r="495" spans="1:9" ht="57.6">
      <c r="A495" s="333">
        <v>2</v>
      </c>
      <c r="B495" s="334" t="s">
        <v>328</v>
      </c>
      <c r="C495" s="335"/>
      <c r="D495" s="335"/>
      <c r="E495" s="335"/>
      <c r="F495" s="335"/>
      <c r="G495" s="335"/>
      <c r="H495" s="335"/>
      <c r="I495" s="336"/>
    </row>
    <row r="496" spans="1:9" ht="14.4">
      <c r="A496" s="337"/>
      <c r="B496" s="338" t="s">
        <v>298</v>
      </c>
      <c r="C496" s="338" t="s">
        <v>299</v>
      </c>
      <c r="D496" s="338">
        <v>3</v>
      </c>
      <c r="E496" s="338">
        <v>3.71</v>
      </c>
      <c r="F496" s="338"/>
      <c r="G496" s="338"/>
      <c r="H496" s="206">
        <f t="shared" ref="H496:H502" si="13">PRODUCT(D496:G496)</f>
        <v>11.129999999999999</v>
      </c>
      <c r="I496" s="339"/>
    </row>
    <row r="497" spans="1:9" ht="14.4">
      <c r="A497" s="337"/>
      <c r="B497" s="338" t="s">
        <v>300</v>
      </c>
      <c r="C497" s="338" t="s">
        <v>299</v>
      </c>
      <c r="D497" s="338">
        <v>1</v>
      </c>
      <c r="E497" s="338">
        <v>10.02</v>
      </c>
      <c r="F497" s="338"/>
      <c r="G497" s="338"/>
      <c r="H497" s="206">
        <f t="shared" si="13"/>
        <v>10.02</v>
      </c>
      <c r="I497" s="339"/>
    </row>
    <row r="498" spans="1:9" ht="14.4">
      <c r="A498" s="337"/>
      <c r="B498" s="338" t="s">
        <v>301</v>
      </c>
      <c r="C498" s="338" t="s">
        <v>299</v>
      </c>
      <c r="D498" s="338">
        <v>3</v>
      </c>
      <c r="E498" s="338">
        <v>3.71</v>
      </c>
      <c r="F498" s="338"/>
      <c r="G498" s="338"/>
      <c r="H498" s="206">
        <f t="shared" si="13"/>
        <v>11.129999999999999</v>
      </c>
      <c r="I498" s="339"/>
    </row>
    <row r="499" spans="1:9" ht="14.4">
      <c r="A499" s="337"/>
      <c r="B499" s="338" t="s">
        <v>302</v>
      </c>
      <c r="C499" s="338" t="s">
        <v>299</v>
      </c>
      <c r="D499" s="338">
        <v>1</v>
      </c>
      <c r="E499" s="338">
        <v>7.82</v>
      </c>
      <c r="F499" s="338"/>
      <c r="G499" s="338"/>
      <c r="H499" s="206">
        <f t="shared" si="13"/>
        <v>7.82</v>
      </c>
      <c r="I499" s="339"/>
    </row>
    <row r="500" spans="1:9" ht="14.4">
      <c r="A500" s="337"/>
      <c r="B500" s="338" t="s">
        <v>303</v>
      </c>
      <c r="C500" s="338" t="s">
        <v>299</v>
      </c>
      <c r="D500" s="338">
        <v>1</v>
      </c>
      <c r="E500" s="340">
        <v>1.7</v>
      </c>
      <c r="F500" s="338"/>
      <c r="G500" s="338"/>
      <c r="H500" s="206">
        <f t="shared" si="13"/>
        <v>1.7</v>
      </c>
      <c r="I500" s="339"/>
    </row>
    <row r="501" spans="1:9" ht="14.4">
      <c r="A501" s="337"/>
      <c r="B501" s="338" t="s">
        <v>304</v>
      </c>
      <c r="C501" s="338" t="s">
        <v>299</v>
      </c>
      <c r="D501" s="338">
        <v>2</v>
      </c>
      <c r="E501" s="340">
        <v>2.4</v>
      </c>
      <c r="F501" s="338"/>
      <c r="G501" s="338"/>
      <c r="H501" s="206">
        <f t="shared" si="13"/>
        <v>4.8</v>
      </c>
      <c r="I501" s="339"/>
    </row>
    <row r="502" spans="1:9" ht="14.4">
      <c r="A502" s="337"/>
      <c r="B502" s="338" t="s">
        <v>305</v>
      </c>
      <c r="C502" s="338" t="s">
        <v>299</v>
      </c>
      <c r="D502" s="338">
        <v>2</v>
      </c>
      <c r="E502" s="340">
        <v>1.75</v>
      </c>
      <c r="F502" s="338"/>
      <c r="G502" s="338"/>
      <c r="H502" s="206">
        <f t="shared" si="13"/>
        <v>3.5</v>
      </c>
      <c r="I502" s="339"/>
    </row>
    <row r="503" spans="1:9" ht="15" thickBot="1">
      <c r="A503" s="341"/>
      <c r="B503" s="342"/>
      <c r="C503" s="342"/>
      <c r="D503" s="342"/>
      <c r="E503" s="343"/>
      <c r="F503" s="342"/>
      <c r="G503" s="342"/>
      <c r="H503" s="344"/>
      <c r="I503" s="345"/>
    </row>
    <row r="504" spans="1:9" ht="14.4">
      <c r="A504" s="346"/>
      <c r="B504" s="347" t="s">
        <v>127</v>
      </c>
      <c r="C504" s="348" t="s">
        <v>299</v>
      </c>
      <c r="D504" s="347"/>
      <c r="E504" s="347"/>
      <c r="F504" s="347"/>
      <c r="G504" s="349"/>
      <c r="H504" s="350">
        <f>SUM(H496:H502)</f>
        <v>50.1</v>
      </c>
      <c r="I504" s="351"/>
    </row>
    <row r="505" spans="1:9" ht="14.4">
      <c r="A505" s="352"/>
      <c r="B505" s="353" t="s">
        <v>143</v>
      </c>
      <c r="C505" s="354" t="s">
        <v>133</v>
      </c>
      <c r="D505" s="353"/>
      <c r="E505" s="353"/>
      <c r="F505" s="353"/>
      <c r="G505" s="355">
        <v>3.2839999999999998</v>
      </c>
      <c r="H505" s="356">
        <f>H504*G505</f>
        <v>164.5284</v>
      </c>
      <c r="I505" s="207"/>
    </row>
    <row r="506" spans="1:9" ht="14.4">
      <c r="A506" s="352"/>
      <c r="B506" s="353" t="s">
        <v>306</v>
      </c>
      <c r="C506" s="354" t="s">
        <v>133</v>
      </c>
      <c r="D506" s="353"/>
      <c r="E506" s="353"/>
      <c r="F506" s="353"/>
      <c r="G506" s="355"/>
      <c r="H506" s="356">
        <v>0</v>
      </c>
      <c r="I506" s="207"/>
    </row>
    <row r="507" spans="1:9" ht="15" thickBot="1">
      <c r="A507" s="357"/>
      <c r="B507" s="358" t="s">
        <v>307</v>
      </c>
      <c r="C507" s="359" t="s">
        <v>133</v>
      </c>
      <c r="D507" s="358"/>
      <c r="E507" s="358"/>
      <c r="F507" s="358"/>
      <c r="G507" s="360"/>
      <c r="H507" s="361">
        <f>H505-H506</f>
        <v>164.5284</v>
      </c>
      <c r="I507" s="362"/>
    </row>
    <row r="508" spans="1:9" ht="14.4">
      <c r="A508" s="363"/>
      <c r="B508" s="364"/>
      <c r="C508" s="364"/>
      <c r="D508" s="364"/>
      <c r="E508" s="364"/>
      <c r="F508" s="364"/>
      <c r="G508" s="364"/>
      <c r="H508" s="364"/>
      <c r="I508" s="365"/>
    </row>
    <row r="509" spans="1:9" ht="14.4">
      <c r="A509" s="366">
        <v>3</v>
      </c>
      <c r="B509" s="367" t="s">
        <v>275</v>
      </c>
      <c r="C509" s="368"/>
      <c r="D509" s="368"/>
      <c r="E509" s="369"/>
      <c r="F509" s="368"/>
      <c r="G509" s="368"/>
      <c r="H509" s="368"/>
      <c r="I509" s="207"/>
    </row>
    <row r="510" spans="1:9">
      <c r="A510" s="370"/>
      <c r="B510" s="204" t="s">
        <v>146</v>
      </c>
      <c r="C510" s="205" t="s">
        <v>125</v>
      </c>
      <c r="D510" s="205">
        <v>1</v>
      </c>
      <c r="E510" s="206">
        <f>4.34</f>
        <v>4.34</v>
      </c>
      <c r="F510" s="205"/>
      <c r="G510" s="206">
        <f>3.75</f>
        <v>3.75</v>
      </c>
      <c r="H510" s="206">
        <f>PRODUCT(D510:G510)</f>
        <v>16.274999999999999</v>
      </c>
      <c r="I510" s="207"/>
    </row>
    <row r="511" spans="1:9" ht="13.8" thickBot="1">
      <c r="A511" s="371"/>
      <c r="B511" s="372"/>
      <c r="C511" s="373" t="s">
        <v>125</v>
      </c>
      <c r="D511" s="373">
        <v>1</v>
      </c>
      <c r="E511" s="344">
        <f>4.4</f>
        <v>4.4000000000000004</v>
      </c>
      <c r="F511" s="373"/>
      <c r="G511" s="344">
        <f>3.75</f>
        <v>3.75</v>
      </c>
      <c r="H511" s="344">
        <f>PRODUCT(D511:G511)</f>
        <v>16.5</v>
      </c>
      <c r="I511" s="374"/>
    </row>
    <row r="512" spans="1:9" ht="14.4">
      <c r="A512" s="346"/>
      <c r="B512" s="347" t="s">
        <v>127</v>
      </c>
      <c r="C512" s="348" t="s">
        <v>125</v>
      </c>
      <c r="D512" s="347"/>
      <c r="E512" s="347"/>
      <c r="F512" s="347"/>
      <c r="G512" s="349"/>
      <c r="H512" s="350">
        <f>SUM(H510:H511)</f>
        <v>32.774999999999999</v>
      </c>
      <c r="I512" s="351"/>
    </row>
    <row r="513" spans="1:9" ht="14.4">
      <c r="A513" s="352"/>
      <c r="B513" s="353" t="s">
        <v>143</v>
      </c>
      <c r="C513" s="354" t="s">
        <v>115</v>
      </c>
      <c r="D513" s="353"/>
      <c r="E513" s="353"/>
      <c r="F513" s="353"/>
      <c r="G513" s="368">
        <v>10.763999999999999</v>
      </c>
      <c r="H513" s="356">
        <f>H512*G513</f>
        <v>352.79009999999994</v>
      </c>
      <c r="I513" s="207"/>
    </row>
    <row r="514" spans="1:9" ht="14.4">
      <c r="A514" s="352"/>
      <c r="B514" s="353" t="s">
        <v>306</v>
      </c>
      <c r="C514" s="354"/>
      <c r="D514" s="353"/>
      <c r="E514" s="353"/>
      <c r="F514" s="353"/>
      <c r="G514" s="368"/>
      <c r="H514" s="356">
        <v>0</v>
      </c>
      <c r="I514" s="207"/>
    </row>
    <row r="515" spans="1:9" ht="15" thickBot="1">
      <c r="A515" s="357"/>
      <c r="B515" s="358" t="s">
        <v>308</v>
      </c>
      <c r="C515" s="359"/>
      <c r="D515" s="358"/>
      <c r="E515" s="358"/>
      <c r="F515" s="358"/>
      <c r="G515" s="375"/>
      <c r="H515" s="361">
        <f>H513-H514</f>
        <v>352.79009999999994</v>
      </c>
      <c r="I515" s="362"/>
    </row>
    <row r="516" spans="1:9" ht="15" thickBot="1">
      <c r="A516" s="376"/>
      <c r="B516" s="377"/>
      <c r="C516" s="378"/>
      <c r="D516" s="377"/>
      <c r="E516" s="377"/>
      <c r="F516" s="377"/>
      <c r="G516" s="379"/>
      <c r="H516" s="380"/>
      <c r="I516" s="381"/>
    </row>
    <row r="517" spans="1:9" ht="151.80000000000001">
      <c r="A517" s="333">
        <v>4</v>
      </c>
      <c r="B517" s="382" t="s">
        <v>329</v>
      </c>
      <c r="C517" s="383" t="s">
        <v>115</v>
      </c>
      <c r="D517" s="335"/>
      <c r="E517" s="335"/>
      <c r="F517" s="335"/>
      <c r="G517" s="335"/>
      <c r="H517" s="335"/>
      <c r="I517" s="336"/>
    </row>
    <row r="518" spans="1:9" ht="14.4">
      <c r="A518" s="337"/>
      <c r="B518" s="338"/>
      <c r="C518" s="338"/>
      <c r="D518" s="338"/>
      <c r="E518" s="338"/>
      <c r="F518" s="338"/>
      <c r="G518" s="338"/>
      <c r="H518" s="338"/>
      <c r="I518" s="339"/>
    </row>
    <row r="519" spans="1:9">
      <c r="A519" s="370"/>
      <c r="B519" s="204" t="s">
        <v>249</v>
      </c>
      <c r="C519" s="205" t="s">
        <v>125</v>
      </c>
      <c r="D519" s="205">
        <v>1</v>
      </c>
      <c r="E519" s="206">
        <v>18.7</v>
      </c>
      <c r="F519" s="205"/>
      <c r="G519" s="206">
        <v>0.85</v>
      </c>
      <c r="H519" s="206">
        <f>PRODUCT(D519:G519)</f>
        <v>15.895</v>
      </c>
      <c r="I519" s="207"/>
    </row>
    <row r="520" spans="1:9">
      <c r="A520" s="370"/>
      <c r="B520" s="204" t="s">
        <v>309</v>
      </c>
      <c r="C520" s="205" t="s">
        <v>125</v>
      </c>
      <c r="D520" s="205">
        <v>2</v>
      </c>
      <c r="E520" s="206">
        <v>2.77</v>
      </c>
      <c r="F520" s="205"/>
      <c r="G520" s="206">
        <v>0.43</v>
      </c>
      <c r="H520" s="206">
        <f>PRODUCT(D520:G520)</f>
        <v>2.3822000000000001</v>
      </c>
      <c r="I520" s="207"/>
    </row>
    <row r="521" spans="1:9">
      <c r="A521" s="370"/>
      <c r="B521" s="204" t="s">
        <v>310</v>
      </c>
      <c r="C521" s="205" t="s">
        <v>125</v>
      </c>
      <c r="D521" s="205">
        <v>1</v>
      </c>
      <c r="E521" s="206">
        <v>17.5</v>
      </c>
      <c r="F521" s="205"/>
      <c r="G521" s="206">
        <v>0.9</v>
      </c>
      <c r="H521" s="206">
        <f>PRODUCT(D521:G521)</f>
        <v>15.75</v>
      </c>
      <c r="I521" s="207"/>
    </row>
    <row r="522" spans="1:9" ht="13.8" thickBot="1">
      <c r="A522" s="371"/>
      <c r="B522" s="372"/>
      <c r="C522" s="373"/>
      <c r="D522" s="373"/>
      <c r="E522" s="344"/>
      <c r="F522" s="373"/>
      <c r="G522" s="344"/>
      <c r="H522" s="344"/>
      <c r="I522" s="374"/>
    </row>
    <row r="523" spans="1:9" ht="14.4">
      <c r="A523" s="346"/>
      <c r="B523" s="347" t="s">
        <v>127</v>
      </c>
      <c r="C523" s="348" t="s">
        <v>125</v>
      </c>
      <c r="D523" s="347"/>
      <c r="E523" s="347"/>
      <c r="F523" s="347"/>
      <c r="G523" s="349"/>
      <c r="H523" s="350">
        <f>SUM(H519:H522)</f>
        <v>34.027200000000001</v>
      </c>
      <c r="I523" s="351"/>
    </row>
    <row r="524" spans="1:9" ht="14.4">
      <c r="A524" s="352"/>
      <c r="B524" s="353" t="s">
        <v>143</v>
      </c>
      <c r="C524" s="354" t="s">
        <v>115</v>
      </c>
      <c r="D524" s="353"/>
      <c r="E524" s="353"/>
      <c r="F524" s="353"/>
      <c r="G524" s="355">
        <v>10.76</v>
      </c>
      <c r="H524" s="356">
        <f>ROUND((H523*G524),0)</f>
        <v>366</v>
      </c>
      <c r="I524" s="207"/>
    </row>
    <row r="525" spans="1:9" ht="14.4">
      <c r="A525" s="352"/>
      <c r="B525" s="353" t="s">
        <v>128</v>
      </c>
      <c r="C525" s="354" t="s">
        <v>115</v>
      </c>
      <c r="D525" s="353"/>
      <c r="E525" s="353"/>
      <c r="F525" s="353"/>
      <c r="G525" s="355"/>
      <c r="H525" s="356">
        <v>0</v>
      </c>
      <c r="I525" s="207"/>
    </row>
    <row r="526" spans="1:9" ht="15" thickBot="1">
      <c r="A526" s="357"/>
      <c r="B526" s="358" t="s">
        <v>308</v>
      </c>
      <c r="C526" s="359" t="s">
        <v>115</v>
      </c>
      <c r="D526" s="358"/>
      <c r="E526" s="358"/>
      <c r="F526" s="358"/>
      <c r="G526" s="360"/>
      <c r="H526" s="361">
        <f>H524-H525</f>
        <v>366</v>
      </c>
      <c r="I526" s="362"/>
    </row>
    <row r="527" spans="1:9" ht="14.4">
      <c r="A527" s="384"/>
      <c r="B527" s="385"/>
      <c r="C527" s="385"/>
      <c r="D527" s="385"/>
      <c r="E527" s="385"/>
      <c r="F527" s="385"/>
      <c r="G527" s="385"/>
      <c r="H527" s="385"/>
      <c r="I527" s="386"/>
    </row>
    <row r="528" spans="1:9" ht="39.6">
      <c r="A528" s="366">
        <v>5</v>
      </c>
      <c r="B528" s="387" t="s">
        <v>277</v>
      </c>
      <c r="C528" s="388" t="s">
        <v>115</v>
      </c>
      <c r="D528" s="338"/>
      <c r="E528" s="338"/>
      <c r="F528" s="338"/>
      <c r="G528" s="338"/>
      <c r="H528" s="338"/>
      <c r="I528" s="339"/>
    </row>
    <row r="529" spans="1:9" ht="14.4">
      <c r="A529" s="337"/>
      <c r="B529" s="322" t="s">
        <v>177</v>
      </c>
      <c r="C529" s="323" t="s">
        <v>125</v>
      </c>
      <c r="D529" s="323">
        <v>2</v>
      </c>
      <c r="E529" s="324">
        <v>9.2100000000000009</v>
      </c>
      <c r="F529" s="323">
        <v>0.8</v>
      </c>
      <c r="G529" s="6"/>
      <c r="H529" s="324">
        <f t="shared" ref="H529:H536" si="14">PRODUCT(D529:G529)</f>
        <v>14.736000000000002</v>
      </c>
      <c r="I529" s="339"/>
    </row>
    <row r="530" spans="1:9" ht="14.4">
      <c r="A530" s="389"/>
      <c r="B530" s="390" t="s">
        <v>178</v>
      </c>
      <c r="C530" s="323" t="s">
        <v>125</v>
      </c>
      <c r="D530" s="323">
        <v>2</v>
      </c>
      <c r="E530" s="324">
        <v>8.8699999999999992</v>
      </c>
      <c r="F530" s="323">
        <v>0.8</v>
      </c>
      <c r="G530" s="6"/>
      <c r="H530" s="324">
        <f t="shared" si="14"/>
        <v>14.192</v>
      </c>
      <c r="I530" s="339"/>
    </row>
    <row r="531" spans="1:9" ht="14.4">
      <c r="A531" s="389"/>
      <c r="B531" s="390" t="s">
        <v>179</v>
      </c>
      <c r="C531" s="323" t="s">
        <v>125</v>
      </c>
      <c r="D531" s="323">
        <v>5</v>
      </c>
      <c r="E531" s="324">
        <v>2.79</v>
      </c>
      <c r="F531" s="323">
        <v>0.8</v>
      </c>
      <c r="G531" s="6"/>
      <c r="H531" s="324">
        <f t="shared" si="14"/>
        <v>11.16</v>
      </c>
      <c r="I531" s="339"/>
    </row>
    <row r="532" spans="1:9" ht="14.4">
      <c r="A532" s="389"/>
      <c r="B532" s="390" t="s">
        <v>180</v>
      </c>
      <c r="C532" s="323" t="s">
        <v>125</v>
      </c>
      <c r="D532" s="323">
        <v>5</v>
      </c>
      <c r="E532" s="324">
        <v>2.71</v>
      </c>
      <c r="F532" s="323">
        <v>0.8</v>
      </c>
      <c r="G532" s="6"/>
      <c r="H532" s="324">
        <f t="shared" si="14"/>
        <v>10.840000000000002</v>
      </c>
      <c r="I532" s="339"/>
    </row>
    <row r="533" spans="1:9" ht="14.4">
      <c r="A533" s="389"/>
      <c r="B533" s="390" t="s">
        <v>181</v>
      </c>
      <c r="C533" s="323" t="s">
        <v>125</v>
      </c>
      <c r="D533" s="323">
        <v>5</v>
      </c>
      <c r="E533" s="324">
        <v>3.08</v>
      </c>
      <c r="F533" s="323">
        <v>0.8</v>
      </c>
      <c r="G533" s="6"/>
      <c r="H533" s="324">
        <f t="shared" si="14"/>
        <v>12.32</v>
      </c>
      <c r="I533" s="339"/>
    </row>
    <row r="534" spans="1:9" ht="14.4">
      <c r="A534" s="389"/>
      <c r="B534" s="390" t="s">
        <v>182</v>
      </c>
      <c r="C534" s="323" t="s">
        <v>125</v>
      </c>
      <c r="D534" s="323">
        <v>5</v>
      </c>
      <c r="E534" s="324">
        <v>2.99</v>
      </c>
      <c r="F534" s="323">
        <v>0.8</v>
      </c>
      <c r="G534" s="6"/>
      <c r="H534" s="324">
        <f t="shared" si="14"/>
        <v>11.96</v>
      </c>
      <c r="I534" s="339"/>
    </row>
    <row r="535" spans="1:9" ht="14.4">
      <c r="A535" s="389"/>
      <c r="B535" s="390" t="s">
        <v>183</v>
      </c>
      <c r="C535" s="323" t="s">
        <v>125</v>
      </c>
      <c r="D535" s="323">
        <v>5</v>
      </c>
      <c r="E535" s="324">
        <v>1.1850000000000001</v>
      </c>
      <c r="F535" s="323">
        <v>0.8</v>
      </c>
      <c r="G535" s="6"/>
      <c r="H535" s="324">
        <f t="shared" si="14"/>
        <v>4.7400000000000011</v>
      </c>
      <c r="I535" s="339"/>
    </row>
    <row r="536" spans="1:9" ht="14.4">
      <c r="A536" s="389"/>
      <c r="B536" s="390" t="s">
        <v>184</v>
      </c>
      <c r="C536" s="323" t="s">
        <v>125</v>
      </c>
      <c r="D536" s="323">
        <v>5</v>
      </c>
      <c r="E536" s="324">
        <v>1.1599999999999999</v>
      </c>
      <c r="F536" s="323">
        <v>0.8</v>
      </c>
      <c r="G536" s="6"/>
      <c r="H536" s="324">
        <f t="shared" si="14"/>
        <v>4.6399999999999997</v>
      </c>
      <c r="I536" s="339"/>
    </row>
    <row r="537" spans="1:9" ht="14.4">
      <c r="A537" s="389"/>
      <c r="B537" s="322" t="s">
        <v>311</v>
      </c>
      <c r="C537" s="323" t="s">
        <v>125</v>
      </c>
      <c r="D537" s="323">
        <v>2</v>
      </c>
      <c r="E537" s="324">
        <v>3.83</v>
      </c>
      <c r="F537" s="323"/>
      <c r="G537" s="6">
        <v>1.1499999999999999</v>
      </c>
      <c r="H537" s="324">
        <f>PRODUCT(D537:G537)</f>
        <v>8.8089999999999993</v>
      </c>
      <c r="I537" s="339"/>
    </row>
    <row r="538" spans="1:9" ht="14.4">
      <c r="A538" s="389"/>
      <c r="B538" s="390" t="s">
        <v>141</v>
      </c>
      <c r="C538" s="323" t="s">
        <v>125</v>
      </c>
      <c r="D538" s="323">
        <v>2</v>
      </c>
      <c r="E538" s="324">
        <v>3.16</v>
      </c>
      <c r="F538" s="323"/>
      <c r="G538" s="6">
        <v>1.1499999999999999</v>
      </c>
      <c r="H538" s="324">
        <f>PRODUCT(D538:G538)</f>
        <v>7.2679999999999998</v>
      </c>
      <c r="I538" s="339"/>
    </row>
    <row r="539" spans="1:9" ht="14.4">
      <c r="A539" s="389"/>
      <c r="B539" s="390" t="s">
        <v>142</v>
      </c>
      <c r="C539" s="323" t="s">
        <v>125</v>
      </c>
      <c r="D539" s="323">
        <v>2</v>
      </c>
      <c r="E539" s="324">
        <v>2.68</v>
      </c>
      <c r="F539" s="323"/>
      <c r="G539" s="6">
        <v>1.1499999999999999</v>
      </c>
      <c r="H539" s="324">
        <f>PRODUCT(D539:G539)</f>
        <v>6.1639999999999997</v>
      </c>
      <c r="I539" s="339"/>
    </row>
    <row r="540" spans="1:9" ht="14.4">
      <c r="A540" s="389"/>
      <c r="B540" s="322" t="s">
        <v>312</v>
      </c>
      <c r="C540" s="323" t="s">
        <v>131</v>
      </c>
      <c r="D540" s="323">
        <v>1</v>
      </c>
      <c r="E540" s="324">
        <v>4.3</v>
      </c>
      <c r="F540" s="323">
        <v>0.45</v>
      </c>
      <c r="G540" s="6"/>
      <c r="H540" s="324">
        <f t="shared" ref="H540:H553" si="15">PRODUCT(D540:G540)</f>
        <v>1.9350000000000001</v>
      </c>
      <c r="I540" s="339"/>
    </row>
    <row r="541" spans="1:9" ht="14.4">
      <c r="A541" s="389"/>
      <c r="B541" s="390" t="s">
        <v>141</v>
      </c>
      <c r="C541" s="323" t="s">
        <v>131</v>
      </c>
      <c r="D541" s="323">
        <v>1</v>
      </c>
      <c r="E541" s="324">
        <v>2.9</v>
      </c>
      <c r="F541" s="323">
        <v>0.45</v>
      </c>
      <c r="G541" s="6"/>
      <c r="H541" s="324">
        <f t="shared" si="15"/>
        <v>1.3049999999999999</v>
      </c>
      <c r="I541" s="339"/>
    </row>
    <row r="542" spans="1:9" ht="14.4">
      <c r="A542" s="389"/>
      <c r="B542" s="390" t="s">
        <v>142</v>
      </c>
      <c r="C542" s="323" t="s">
        <v>131</v>
      </c>
      <c r="D542" s="323">
        <v>1</v>
      </c>
      <c r="E542" s="324">
        <v>2.5099999999999998</v>
      </c>
      <c r="F542" s="323">
        <v>0.45</v>
      </c>
      <c r="G542" s="6"/>
      <c r="H542" s="324">
        <f t="shared" si="15"/>
        <v>1.1294999999999999</v>
      </c>
      <c r="I542" s="339"/>
    </row>
    <row r="543" spans="1:9" ht="14.4">
      <c r="A543" s="389"/>
      <c r="B543" s="322" t="s">
        <v>313</v>
      </c>
      <c r="C543" s="323" t="s">
        <v>131</v>
      </c>
      <c r="D543" s="323">
        <v>1</v>
      </c>
      <c r="E543" s="324">
        <v>4.3</v>
      </c>
      <c r="F543" s="323">
        <v>0.35</v>
      </c>
      <c r="G543" s="6"/>
      <c r="H543" s="324">
        <f t="shared" si="15"/>
        <v>1.5049999999999999</v>
      </c>
      <c r="I543" s="339"/>
    </row>
    <row r="544" spans="1:9" ht="14.4">
      <c r="A544" s="389"/>
      <c r="B544" s="390" t="s">
        <v>141</v>
      </c>
      <c r="C544" s="323" t="s">
        <v>131</v>
      </c>
      <c r="D544" s="323">
        <v>1</v>
      </c>
      <c r="E544" s="324">
        <v>2.9</v>
      </c>
      <c r="F544" s="323">
        <v>0.35</v>
      </c>
      <c r="G544" s="6"/>
      <c r="H544" s="324">
        <f t="shared" si="15"/>
        <v>1.0149999999999999</v>
      </c>
      <c r="I544" s="339"/>
    </row>
    <row r="545" spans="1:9" ht="14.4">
      <c r="A545" s="389"/>
      <c r="B545" s="390" t="s">
        <v>142</v>
      </c>
      <c r="C545" s="323" t="s">
        <v>131</v>
      </c>
      <c r="D545" s="323">
        <v>1</v>
      </c>
      <c r="E545" s="324">
        <v>2.5099999999999998</v>
      </c>
      <c r="F545" s="323">
        <v>0.35</v>
      </c>
      <c r="G545" s="6"/>
      <c r="H545" s="324">
        <f t="shared" si="15"/>
        <v>0.87849999999999984</v>
      </c>
      <c r="I545" s="339"/>
    </row>
    <row r="546" spans="1:9" ht="14.4">
      <c r="A546" s="389"/>
      <c r="B546" s="391" t="s">
        <v>185</v>
      </c>
      <c r="C546" s="323" t="s">
        <v>147</v>
      </c>
      <c r="D546" s="323">
        <v>4</v>
      </c>
      <c r="E546" s="324">
        <v>0.2</v>
      </c>
      <c r="F546" s="323"/>
      <c r="G546" s="6">
        <v>3.6</v>
      </c>
      <c r="H546" s="324">
        <f t="shared" si="15"/>
        <v>2.8800000000000003</v>
      </c>
      <c r="I546" s="339"/>
    </row>
    <row r="547" spans="1:9" ht="14.4">
      <c r="A547" s="389"/>
      <c r="B547" s="391"/>
      <c r="C547" s="323" t="s">
        <v>147</v>
      </c>
      <c r="D547" s="323">
        <v>4</v>
      </c>
      <c r="E547" s="324">
        <v>0.23499999999999999</v>
      </c>
      <c r="F547" s="323"/>
      <c r="G547" s="6">
        <v>3.6</v>
      </c>
      <c r="H547" s="324">
        <f t="shared" si="15"/>
        <v>3.3839999999999999</v>
      </c>
      <c r="I547" s="339"/>
    </row>
    <row r="548" spans="1:9" ht="14.4">
      <c r="A548" s="389"/>
      <c r="B548" s="391" t="s">
        <v>186</v>
      </c>
      <c r="C548" s="323" t="s">
        <v>147</v>
      </c>
      <c r="D548" s="323">
        <v>4</v>
      </c>
      <c r="E548" s="324">
        <v>0.2</v>
      </c>
      <c r="F548" s="323"/>
      <c r="G548" s="6">
        <v>3.6</v>
      </c>
      <c r="H548" s="324">
        <f t="shared" si="15"/>
        <v>2.8800000000000003</v>
      </c>
      <c r="I548" s="339"/>
    </row>
    <row r="549" spans="1:9" ht="14.4">
      <c r="A549" s="389"/>
      <c r="B549" s="391"/>
      <c r="C549" s="323" t="s">
        <v>147</v>
      </c>
      <c r="D549" s="323">
        <v>4</v>
      </c>
      <c r="E549" s="324">
        <v>0.23499999999999999</v>
      </c>
      <c r="F549" s="323"/>
      <c r="G549" s="6">
        <v>3.6</v>
      </c>
      <c r="H549" s="324">
        <f t="shared" si="15"/>
        <v>3.3839999999999999</v>
      </c>
      <c r="I549" s="339"/>
    </row>
    <row r="550" spans="1:9" ht="14.4">
      <c r="A550" s="389"/>
      <c r="B550" s="391" t="s">
        <v>187</v>
      </c>
      <c r="C550" s="323" t="s">
        <v>147</v>
      </c>
      <c r="D550" s="323">
        <v>2</v>
      </c>
      <c r="E550" s="324">
        <v>0.22500000000000001</v>
      </c>
      <c r="F550" s="323"/>
      <c r="G550" s="6">
        <v>3.6</v>
      </c>
      <c r="H550" s="324">
        <f t="shared" si="15"/>
        <v>1.62</v>
      </c>
      <c r="I550" s="339"/>
    </row>
    <row r="551" spans="1:9" ht="14.4">
      <c r="A551" s="389"/>
      <c r="B551" s="391" t="s">
        <v>188</v>
      </c>
      <c r="C551" s="323" t="s">
        <v>147</v>
      </c>
      <c r="D551" s="323">
        <v>4</v>
      </c>
      <c r="E551" s="324">
        <v>0.27</v>
      </c>
      <c r="F551" s="323"/>
      <c r="G551" s="6">
        <v>3.6</v>
      </c>
      <c r="H551" s="324">
        <f t="shared" si="15"/>
        <v>3.8880000000000003</v>
      </c>
      <c r="I551" s="339"/>
    </row>
    <row r="552" spans="1:9" ht="14.4">
      <c r="A552" s="389"/>
      <c r="B552" s="391" t="s">
        <v>189</v>
      </c>
      <c r="C552" s="323" t="s">
        <v>147</v>
      </c>
      <c r="D552" s="323">
        <v>2</v>
      </c>
      <c r="E552" s="324">
        <v>0.22500000000000001</v>
      </c>
      <c r="F552" s="323"/>
      <c r="G552" s="6">
        <v>3.6</v>
      </c>
      <c r="H552" s="324">
        <f t="shared" si="15"/>
        <v>1.62</v>
      </c>
      <c r="I552" s="339"/>
    </row>
    <row r="553" spans="1:9" ht="14.4">
      <c r="A553" s="389"/>
      <c r="B553" s="391" t="s">
        <v>190</v>
      </c>
      <c r="C553" s="323" t="s">
        <v>147</v>
      </c>
      <c r="D553" s="323">
        <v>4</v>
      </c>
      <c r="E553" s="324">
        <v>0.24</v>
      </c>
      <c r="F553" s="323"/>
      <c r="G553" s="6">
        <v>3.6</v>
      </c>
      <c r="H553" s="324">
        <f t="shared" si="15"/>
        <v>3.456</v>
      </c>
      <c r="I553" s="339"/>
    </row>
    <row r="554" spans="1:9" ht="14.4">
      <c r="A554" s="389"/>
      <c r="B554" s="338"/>
      <c r="C554" s="338"/>
      <c r="D554" s="338"/>
      <c r="E554" s="338"/>
      <c r="F554" s="338"/>
      <c r="G554" s="338"/>
      <c r="H554" s="338"/>
      <c r="I554" s="339"/>
    </row>
    <row r="555" spans="1:9" ht="13.8" thickBot="1">
      <c r="A555" s="371"/>
      <c r="B555" s="372"/>
      <c r="C555" s="373"/>
      <c r="D555" s="373"/>
      <c r="E555" s="344"/>
      <c r="F555" s="373"/>
      <c r="G555" s="344"/>
      <c r="H555" s="344"/>
      <c r="I555" s="374"/>
    </row>
    <row r="556" spans="1:9" ht="14.4">
      <c r="A556" s="346"/>
      <c r="B556" s="347" t="s">
        <v>127</v>
      </c>
      <c r="C556" s="348" t="s">
        <v>125</v>
      </c>
      <c r="D556" s="347"/>
      <c r="E556" s="347"/>
      <c r="F556" s="347"/>
      <c r="G556" s="349"/>
      <c r="H556" s="350">
        <f>SUM(H529:H555)</f>
        <v>137.709</v>
      </c>
      <c r="I556" s="351"/>
    </row>
    <row r="557" spans="1:9" ht="14.4">
      <c r="A557" s="352"/>
      <c r="B557" s="353" t="s">
        <v>143</v>
      </c>
      <c r="C557" s="354" t="s">
        <v>115</v>
      </c>
      <c r="D557" s="353"/>
      <c r="E557" s="353"/>
      <c r="F557" s="353"/>
      <c r="G557" s="355">
        <v>10.76</v>
      </c>
      <c r="H557" s="356">
        <f>ROUND((H556*G557),0)</f>
        <v>1482</v>
      </c>
      <c r="I557" s="207"/>
    </row>
    <row r="558" spans="1:9" ht="14.4">
      <c r="A558" s="352"/>
      <c r="B558" s="353" t="s">
        <v>306</v>
      </c>
      <c r="C558" s="354" t="s">
        <v>115</v>
      </c>
      <c r="D558" s="353"/>
      <c r="E558" s="353"/>
      <c r="F558" s="353"/>
      <c r="G558" s="355"/>
      <c r="H558" s="356">
        <v>0</v>
      </c>
      <c r="I558" s="207"/>
    </row>
    <row r="559" spans="1:9" ht="15" thickBot="1">
      <c r="A559" s="357"/>
      <c r="B559" s="358" t="s">
        <v>308</v>
      </c>
      <c r="C559" s="359" t="s">
        <v>115</v>
      </c>
      <c r="D559" s="358"/>
      <c r="E559" s="358"/>
      <c r="F559" s="358"/>
      <c r="G559" s="360"/>
      <c r="H559" s="361">
        <f>H557-H558</f>
        <v>1482</v>
      </c>
      <c r="I559" s="362"/>
    </row>
    <row r="560" spans="1:9" ht="14.4">
      <c r="A560" s="384"/>
      <c r="B560" s="385"/>
      <c r="C560" s="385"/>
      <c r="D560" s="385"/>
      <c r="E560" s="385"/>
      <c r="F560" s="385"/>
      <c r="G560" s="385"/>
      <c r="H560" s="385"/>
      <c r="I560" s="386"/>
    </row>
    <row r="561" spans="1:9" ht="55.2">
      <c r="A561" s="366">
        <v>6</v>
      </c>
      <c r="B561" s="392" t="s">
        <v>330</v>
      </c>
      <c r="C561" s="388" t="s">
        <v>115</v>
      </c>
      <c r="D561" s="338"/>
      <c r="E561" s="338"/>
      <c r="F561" s="338"/>
      <c r="G561" s="338"/>
      <c r="H561" s="338"/>
      <c r="I561" s="339"/>
    </row>
    <row r="562" spans="1:9" ht="14.4">
      <c r="A562" s="337"/>
      <c r="B562" s="393" t="s">
        <v>314</v>
      </c>
      <c r="C562" s="388" t="s">
        <v>125</v>
      </c>
      <c r="D562" s="394">
        <v>1</v>
      </c>
      <c r="E562" s="394">
        <v>1</v>
      </c>
      <c r="F562" s="394"/>
      <c r="G562" s="394">
        <v>1.8</v>
      </c>
      <c r="H562" s="324">
        <f t="shared" ref="H562:H564" si="16">PRODUCT(D562:G562)</f>
        <v>1.8</v>
      </c>
      <c r="I562" s="339"/>
    </row>
    <row r="563" spans="1:9" ht="14.4">
      <c r="A563" s="370"/>
      <c r="B563" s="204"/>
      <c r="C563" s="388" t="s">
        <v>125</v>
      </c>
      <c r="D563" s="394">
        <v>1</v>
      </c>
      <c r="E563" s="394">
        <v>1</v>
      </c>
      <c r="F563" s="394"/>
      <c r="G563" s="394">
        <v>1.1000000000000001</v>
      </c>
      <c r="H563" s="324">
        <f t="shared" si="16"/>
        <v>1.1000000000000001</v>
      </c>
      <c r="I563" s="207"/>
    </row>
    <row r="564" spans="1:9" ht="14.4">
      <c r="A564" s="370"/>
      <c r="B564" s="204"/>
      <c r="C564" s="388" t="s">
        <v>125</v>
      </c>
      <c r="D564" s="394">
        <v>1</v>
      </c>
      <c r="E564" s="394">
        <v>1.2</v>
      </c>
      <c r="F564" s="394"/>
      <c r="G564" s="394">
        <v>1.8</v>
      </c>
      <c r="H564" s="324">
        <f t="shared" si="16"/>
        <v>2.16</v>
      </c>
      <c r="I564" s="207"/>
    </row>
    <row r="565" spans="1:9" ht="14.4">
      <c r="A565" s="370"/>
      <c r="B565" s="322" t="s">
        <v>311</v>
      </c>
      <c r="C565" s="323" t="s">
        <v>125</v>
      </c>
      <c r="D565" s="323">
        <v>2</v>
      </c>
      <c r="E565" s="324">
        <v>3.83</v>
      </c>
      <c r="F565" s="323"/>
      <c r="G565" s="178">
        <v>1.1499999999999999</v>
      </c>
      <c r="H565" s="324">
        <f>PRODUCT(D565:G565)</f>
        <v>8.8089999999999993</v>
      </c>
      <c r="I565" s="207"/>
    </row>
    <row r="566" spans="1:9" ht="14.4">
      <c r="A566" s="370"/>
      <c r="B566" s="390" t="s">
        <v>141</v>
      </c>
      <c r="C566" s="323" t="s">
        <v>125</v>
      </c>
      <c r="D566" s="323">
        <v>2</v>
      </c>
      <c r="E566" s="324">
        <v>3.16</v>
      </c>
      <c r="F566" s="323"/>
      <c r="G566" s="178">
        <v>1.1499999999999999</v>
      </c>
      <c r="H566" s="324">
        <f>PRODUCT(D566:G566)</f>
        <v>7.2679999999999998</v>
      </c>
      <c r="I566" s="207"/>
    </row>
    <row r="567" spans="1:9" ht="14.4">
      <c r="A567" s="370"/>
      <c r="B567" s="390" t="s">
        <v>142</v>
      </c>
      <c r="C567" s="323" t="s">
        <v>125</v>
      </c>
      <c r="D567" s="323">
        <v>2</v>
      </c>
      <c r="E567" s="324">
        <v>2.68</v>
      </c>
      <c r="F567" s="323"/>
      <c r="G567" s="178">
        <v>1.1499999999999999</v>
      </c>
      <c r="H567" s="324">
        <f>PRODUCT(D567:G567)</f>
        <v>6.1639999999999997</v>
      </c>
      <c r="I567" s="207"/>
    </row>
    <row r="568" spans="1:9" ht="14.4">
      <c r="A568" s="371"/>
      <c r="B568" s="390" t="s">
        <v>315</v>
      </c>
      <c r="C568" s="323" t="s">
        <v>125</v>
      </c>
      <c r="D568" s="323">
        <v>1</v>
      </c>
      <c r="E568" s="324">
        <v>1.6850000000000001</v>
      </c>
      <c r="F568" s="323"/>
      <c r="G568" s="178">
        <v>1.1850000000000001</v>
      </c>
      <c r="H568" s="324">
        <f>PRODUCT(D568:G568)</f>
        <v>1.9967250000000001</v>
      </c>
      <c r="I568" s="374"/>
    </row>
    <row r="569" spans="1:9" ht="14.4">
      <c r="A569" s="371"/>
      <c r="B569" s="390" t="s">
        <v>316</v>
      </c>
      <c r="C569" s="323" t="s">
        <v>125</v>
      </c>
      <c r="D569" s="323">
        <v>1</v>
      </c>
      <c r="E569" s="324">
        <v>1.6850000000000001</v>
      </c>
      <c r="F569" s="323"/>
      <c r="G569" s="178">
        <v>1.1850000000000001</v>
      </c>
      <c r="H569" s="324">
        <f>PRODUCT(D569:G569)</f>
        <v>1.9967250000000001</v>
      </c>
      <c r="I569" s="374"/>
    </row>
    <row r="570" spans="1:9" ht="13.8" thickBot="1">
      <c r="A570" s="371"/>
      <c r="B570" s="372"/>
      <c r="C570" s="373"/>
      <c r="D570" s="373"/>
      <c r="E570" s="344"/>
      <c r="F570" s="373"/>
      <c r="G570" s="344"/>
      <c r="H570" s="344"/>
      <c r="I570" s="374"/>
    </row>
    <row r="571" spans="1:9" ht="14.4">
      <c r="A571" s="346"/>
      <c r="B571" s="347" t="s">
        <v>127</v>
      </c>
      <c r="C571" s="348" t="s">
        <v>125</v>
      </c>
      <c r="D571" s="347"/>
      <c r="E571" s="347"/>
      <c r="F571" s="347"/>
      <c r="G571" s="349"/>
      <c r="H571" s="350">
        <f>SUM(H562:H570)</f>
        <v>31.294450000000005</v>
      </c>
      <c r="I571" s="351"/>
    </row>
    <row r="572" spans="1:9" ht="14.4">
      <c r="A572" s="352"/>
      <c r="B572" s="353" t="s">
        <v>143</v>
      </c>
      <c r="C572" s="354" t="s">
        <v>115</v>
      </c>
      <c r="D572" s="353"/>
      <c r="E572" s="353"/>
      <c r="F572" s="353"/>
      <c r="G572" s="355">
        <v>10.76</v>
      </c>
      <c r="H572" s="356">
        <f>ROUND((H571*G572),0)</f>
        <v>337</v>
      </c>
      <c r="I572" s="207"/>
    </row>
    <row r="573" spans="1:9" ht="14.4">
      <c r="A573" s="352"/>
      <c r="B573" s="353" t="s">
        <v>306</v>
      </c>
      <c r="C573" s="354" t="s">
        <v>115</v>
      </c>
      <c r="D573" s="353"/>
      <c r="E573" s="353"/>
      <c r="F573" s="353"/>
      <c r="G573" s="355"/>
      <c r="H573" s="356">
        <v>0</v>
      </c>
      <c r="I573" s="207"/>
    </row>
    <row r="574" spans="1:9" ht="15" thickBot="1">
      <c r="A574" s="357"/>
      <c r="B574" s="358" t="s">
        <v>307</v>
      </c>
      <c r="C574" s="359" t="s">
        <v>115</v>
      </c>
      <c r="D574" s="358"/>
      <c r="E574" s="358"/>
      <c r="F574" s="358"/>
      <c r="G574" s="360"/>
      <c r="H574" s="361">
        <f>H572-H573</f>
        <v>337</v>
      </c>
      <c r="I574" s="362"/>
    </row>
    <row r="575" spans="1:9" ht="15" thickBot="1">
      <c r="A575" s="389"/>
      <c r="B575" s="395"/>
      <c r="C575" s="395"/>
      <c r="D575" s="395"/>
      <c r="E575" s="395"/>
      <c r="F575" s="395"/>
      <c r="G575" s="395"/>
      <c r="H575" s="395"/>
      <c r="I575" s="396"/>
    </row>
    <row r="576" spans="1:9" ht="27.6">
      <c r="A576" s="397">
        <v>7</v>
      </c>
      <c r="B576" s="334" t="s">
        <v>279</v>
      </c>
      <c r="C576" s="338"/>
      <c r="D576" s="338"/>
      <c r="E576" s="338"/>
      <c r="F576" s="338"/>
      <c r="G576" s="338"/>
      <c r="H576" s="338"/>
      <c r="I576" s="339"/>
    </row>
    <row r="577" spans="1:9">
      <c r="A577" s="370"/>
      <c r="B577" s="204" t="s">
        <v>146</v>
      </c>
      <c r="C577" s="205" t="s">
        <v>125</v>
      </c>
      <c r="D577" s="205">
        <v>1</v>
      </c>
      <c r="E577" s="206">
        <v>18.7</v>
      </c>
      <c r="F577" s="205"/>
      <c r="G577" s="206">
        <v>0.96</v>
      </c>
      <c r="H577" s="206">
        <f>PRODUCT(D577:G577)</f>
        <v>17.951999999999998</v>
      </c>
      <c r="I577" s="207"/>
    </row>
    <row r="578" spans="1:9">
      <c r="A578" s="370"/>
      <c r="B578" s="204" t="s">
        <v>309</v>
      </c>
      <c r="C578" s="205" t="s">
        <v>125</v>
      </c>
      <c r="D578" s="205">
        <v>2</v>
      </c>
      <c r="E578" s="206">
        <v>2.77</v>
      </c>
      <c r="F578" s="205"/>
      <c r="G578" s="206">
        <v>0.43</v>
      </c>
      <c r="H578" s="206">
        <f>PRODUCT(D578:G578)</f>
        <v>2.3822000000000001</v>
      </c>
      <c r="I578" s="207"/>
    </row>
    <row r="579" spans="1:9" ht="13.8" thickBot="1">
      <c r="A579" s="371"/>
      <c r="B579" s="372"/>
      <c r="C579" s="373"/>
      <c r="D579" s="373"/>
      <c r="E579" s="344"/>
      <c r="F579" s="373"/>
      <c r="G579" s="344"/>
      <c r="H579" s="344"/>
      <c r="I579" s="374"/>
    </row>
    <row r="580" spans="1:9" ht="14.4">
      <c r="A580" s="346"/>
      <c r="B580" s="347" t="s">
        <v>127</v>
      </c>
      <c r="C580" s="348" t="s">
        <v>125</v>
      </c>
      <c r="D580" s="347"/>
      <c r="E580" s="347"/>
      <c r="F580" s="347"/>
      <c r="G580" s="398"/>
      <c r="H580" s="350">
        <f>SUM(H577:H579)</f>
        <v>20.334199999999999</v>
      </c>
      <c r="I580" s="399"/>
    </row>
    <row r="581" spans="1:9" ht="14.4">
      <c r="A581" s="352"/>
      <c r="B581" s="353" t="s">
        <v>143</v>
      </c>
      <c r="C581" s="354" t="s">
        <v>115</v>
      </c>
      <c r="D581" s="353"/>
      <c r="E581" s="353"/>
      <c r="F581" s="353"/>
      <c r="G581" s="355">
        <v>10.763999999999999</v>
      </c>
      <c r="H581" s="356">
        <f>H580*G581</f>
        <v>218.87732879999999</v>
      </c>
      <c r="I581" s="400"/>
    </row>
    <row r="582" spans="1:9">
      <c r="A582" s="401"/>
      <c r="B582" s="198" t="s">
        <v>317</v>
      </c>
      <c r="C582" s="402" t="s">
        <v>115</v>
      </c>
      <c r="D582" s="198"/>
      <c r="E582" s="403"/>
      <c r="F582" s="198"/>
      <c r="G582" s="198"/>
      <c r="H582" s="14">
        <v>0</v>
      </c>
      <c r="I582" s="404"/>
    </row>
    <row r="583" spans="1:9" ht="13.8" thickBot="1">
      <c r="A583" s="405"/>
      <c r="B583" s="406" t="s">
        <v>308</v>
      </c>
      <c r="C583" s="407" t="s">
        <v>115</v>
      </c>
      <c r="D583" s="406"/>
      <c r="E583" s="408"/>
      <c r="F583" s="406"/>
      <c r="G583" s="406"/>
      <c r="H583" s="248">
        <f>H581-H582</f>
        <v>218.87732879999999</v>
      </c>
      <c r="I583" s="409"/>
    </row>
    <row r="584" spans="1:9">
      <c r="A584" s="410"/>
      <c r="I584" s="411"/>
    </row>
    <row r="585" spans="1:9" ht="26.4">
      <c r="A585" s="397">
        <v>8</v>
      </c>
      <c r="B585" s="51" t="s">
        <v>280</v>
      </c>
      <c r="C585" s="338"/>
      <c r="D585" s="338"/>
      <c r="E585" s="338"/>
      <c r="F585" s="338"/>
      <c r="G585" s="338"/>
      <c r="H585" s="338"/>
      <c r="I585" s="339"/>
    </row>
    <row r="586" spans="1:9" ht="13.8" thickBot="1">
      <c r="A586" s="370"/>
      <c r="B586" s="204" t="s">
        <v>318</v>
      </c>
      <c r="C586" s="205" t="s">
        <v>137</v>
      </c>
      <c r="D586" s="205">
        <v>1</v>
      </c>
      <c r="E586" s="206"/>
      <c r="F586" s="205"/>
      <c r="G586" s="206"/>
      <c r="H586" s="206">
        <f>PRODUCT(D586:G586)</f>
        <v>1</v>
      </c>
      <c r="I586" s="207"/>
    </row>
    <row r="587" spans="1:9" ht="14.4">
      <c r="A587" s="346"/>
      <c r="B587" s="347" t="s">
        <v>145</v>
      </c>
      <c r="C587" s="348" t="s">
        <v>137</v>
      </c>
      <c r="D587" s="347"/>
      <c r="E587" s="347"/>
      <c r="F587" s="347"/>
      <c r="G587" s="398"/>
      <c r="H587" s="350">
        <f>SUM(H586:H586)</f>
        <v>1</v>
      </c>
      <c r="I587" s="399"/>
    </row>
    <row r="588" spans="1:9">
      <c r="A588" s="401"/>
      <c r="B588" s="198" t="s">
        <v>317</v>
      </c>
      <c r="C588" s="402" t="s">
        <v>137</v>
      </c>
      <c r="D588" s="198"/>
      <c r="E588" s="403"/>
      <c r="F588" s="198"/>
      <c r="G588" s="198"/>
      <c r="H588" s="14">
        <v>0</v>
      </c>
      <c r="I588" s="404"/>
    </row>
    <row r="589" spans="1:9" ht="13.8" thickBot="1">
      <c r="A589" s="405"/>
      <c r="B589" s="406" t="s">
        <v>308</v>
      </c>
      <c r="C589" s="407" t="s">
        <v>137</v>
      </c>
      <c r="D589" s="406"/>
      <c r="E589" s="408"/>
      <c r="F589" s="406"/>
      <c r="G589" s="406"/>
      <c r="H589" s="248">
        <f>H587-H588</f>
        <v>1</v>
      </c>
      <c r="I589" s="409"/>
    </row>
    <row r="590" spans="1:9">
      <c r="A590" s="410"/>
      <c r="I590" s="411"/>
    </row>
    <row r="591" spans="1:9" ht="26.4">
      <c r="A591" s="397">
        <v>9</v>
      </c>
      <c r="B591" s="51" t="s">
        <v>281</v>
      </c>
      <c r="C591" s="338"/>
      <c r="D591" s="338"/>
      <c r="E591" s="338"/>
      <c r="F591" s="338"/>
      <c r="G591" s="338"/>
      <c r="H591" s="338"/>
      <c r="I591" s="339"/>
    </row>
    <row r="592" spans="1:9" ht="13.8" thickBot="1">
      <c r="A592" s="370"/>
      <c r="B592" s="204" t="s">
        <v>319</v>
      </c>
      <c r="C592" s="205" t="s">
        <v>137</v>
      </c>
      <c r="D592" s="205">
        <v>1</v>
      </c>
      <c r="E592" s="206"/>
      <c r="F592" s="205"/>
      <c r="G592" s="206"/>
      <c r="H592" s="206">
        <f>PRODUCT(D592:G592)</f>
        <v>1</v>
      </c>
      <c r="I592" s="207"/>
    </row>
    <row r="593" spans="1:9" ht="14.4">
      <c r="A593" s="346"/>
      <c r="B593" s="347" t="s">
        <v>145</v>
      </c>
      <c r="C593" s="348" t="s">
        <v>137</v>
      </c>
      <c r="D593" s="347"/>
      <c r="E593" s="347"/>
      <c r="F593" s="347"/>
      <c r="G593" s="398"/>
      <c r="H593" s="350">
        <f>SUM(H592:H592)</f>
        <v>1</v>
      </c>
      <c r="I593" s="399"/>
    </row>
    <row r="594" spans="1:9">
      <c r="A594" s="401"/>
      <c r="B594" s="198" t="s">
        <v>317</v>
      </c>
      <c r="C594" s="402" t="s">
        <v>137</v>
      </c>
      <c r="D594" s="198"/>
      <c r="E594" s="403"/>
      <c r="F594" s="198"/>
      <c r="G594" s="198"/>
      <c r="H594" s="14">
        <v>0</v>
      </c>
      <c r="I594" s="404"/>
    </row>
    <row r="595" spans="1:9" ht="13.8" thickBot="1">
      <c r="A595" s="405"/>
      <c r="B595" s="406" t="s">
        <v>308</v>
      </c>
      <c r="C595" s="407" t="s">
        <v>137</v>
      </c>
      <c r="D595" s="406"/>
      <c r="E595" s="408"/>
      <c r="F595" s="406"/>
      <c r="G595" s="406"/>
      <c r="H595" s="248">
        <f>H593-H594</f>
        <v>1</v>
      </c>
      <c r="I595" s="409"/>
    </row>
    <row r="596" spans="1:9">
      <c r="A596" s="410"/>
      <c r="I596" s="411"/>
    </row>
    <row r="597" spans="1:9" ht="26.4">
      <c r="A597" s="397">
        <v>10</v>
      </c>
      <c r="B597" s="51" t="s">
        <v>282</v>
      </c>
      <c r="C597" s="338"/>
      <c r="D597" s="338"/>
      <c r="E597" s="338"/>
      <c r="F597" s="338"/>
      <c r="G597" s="338"/>
      <c r="H597" s="338"/>
      <c r="I597" s="339"/>
    </row>
    <row r="598" spans="1:9" ht="13.8" thickBot="1">
      <c r="A598" s="370"/>
      <c r="B598" s="204" t="s">
        <v>320</v>
      </c>
      <c r="C598" s="205" t="s">
        <v>137</v>
      </c>
      <c r="D598" s="205">
        <v>1</v>
      </c>
      <c r="E598" s="206"/>
      <c r="F598" s="205"/>
      <c r="G598" s="206"/>
      <c r="H598" s="206">
        <f>PRODUCT(D598:G598)</f>
        <v>1</v>
      </c>
      <c r="I598" s="207"/>
    </row>
    <row r="599" spans="1:9" ht="14.4">
      <c r="A599" s="346"/>
      <c r="B599" s="347" t="s">
        <v>145</v>
      </c>
      <c r="C599" s="348" t="s">
        <v>137</v>
      </c>
      <c r="D599" s="347"/>
      <c r="E599" s="347"/>
      <c r="F599" s="347"/>
      <c r="G599" s="398"/>
      <c r="H599" s="350">
        <f>SUM(H598:H598)</f>
        <v>1</v>
      </c>
      <c r="I599" s="399"/>
    </row>
    <row r="600" spans="1:9">
      <c r="A600" s="401"/>
      <c r="B600" s="198" t="s">
        <v>317</v>
      </c>
      <c r="C600" s="402" t="s">
        <v>137</v>
      </c>
      <c r="D600" s="198"/>
      <c r="E600" s="403"/>
      <c r="F600" s="198"/>
      <c r="G600" s="198"/>
      <c r="H600" s="14">
        <v>0</v>
      </c>
      <c r="I600" s="404"/>
    </row>
    <row r="601" spans="1:9" ht="13.8" thickBot="1">
      <c r="A601" s="405"/>
      <c r="B601" s="406" t="s">
        <v>308</v>
      </c>
      <c r="C601" s="407" t="s">
        <v>137</v>
      </c>
      <c r="D601" s="406"/>
      <c r="E601" s="408"/>
      <c r="F601" s="406"/>
      <c r="G601" s="406"/>
      <c r="H601" s="248">
        <f>H599-H600</f>
        <v>1</v>
      </c>
      <c r="I601" s="409"/>
    </row>
    <row r="602" spans="1:9">
      <c r="A602" s="410"/>
      <c r="I602" s="411"/>
    </row>
    <row r="603" spans="1:9" ht="26.4">
      <c r="A603" s="397">
        <v>11</v>
      </c>
      <c r="B603" s="51" t="s">
        <v>283</v>
      </c>
      <c r="C603" s="338"/>
      <c r="D603" s="338"/>
      <c r="E603" s="338"/>
      <c r="F603" s="338"/>
      <c r="G603" s="338"/>
      <c r="H603" s="338"/>
      <c r="I603" s="339"/>
    </row>
    <row r="604" spans="1:9">
      <c r="A604" s="370"/>
      <c r="B604" s="204" t="s">
        <v>321</v>
      </c>
      <c r="C604" s="205" t="s">
        <v>125</v>
      </c>
      <c r="D604" s="205">
        <v>14</v>
      </c>
      <c r="E604" s="206">
        <v>1.2</v>
      </c>
      <c r="F604" s="205">
        <v>0.2</v>
      </c>
      <c r="G604" s="206"/>
      <c r="H604" s="206">
        <f>PRODUCT(D604:G604)</f>
        <v>3.3600000000000003</v>
      </c>
      <c r="I604" s="207"/>
    </row>
    <row r="605" spans="1:9">
      <c r="A605" s="370"/>
      <c r="B605" s="412" t="s">
        <v>322</v>
      </c>
      <c r="C605" s="205" t="s">
        <v>125</v>
      </c>
      <c r="D605" s="205">
        <v>5</v>
      </c>
      <c r="E605" s="206">
        <v>0.6</v>
      </c>
      <c r="F605" s="205">
        <v>0.6</v>
      </c>
      <c r="G605" s="206"/>
      <c r="H605" s="206">
        <f>PRODUCT(D605:G605)</f>
        <v>1.7999999999999998</v>
      </c>
      <c r="I605" s="413"/>
    </row>
    <row r="606" spans="1:9" ht="13.8" thickBot="1">
      <c r="A606" s="370"/>
      <c r="B606" s="412"/>
      <c r="C606" s="414"/>
      <c r="D606" s="414"/>
      <c r="E606" s="415"/>
      <c r="F606" s="414"/>
      <c r="G606" s="415"/>
      <c r="H606" s="415"/>
      <c r="I606" s="413"/>
    </row>
    <row r="607" spans="1:9" ht="15" thickBot="1">
      <c r="A607" s="346"/>
      <c r="B607" s="347" t="s">
        <v>127</v>
      </c>
      <c r="C607" s="348" t="s">
        <v>125</v>
      </c>
      <c r="D607" s="347"/>
      <c r="E607" s="347"/>
      <c r="F607" s="347"/>
      <c r="G607" s="398"/>
      <c r="H607" s="350">
        <f>SUM(H604:H605)</f>
        <v>5.16</v>
      </c>
      <c r="I607" s="399"/>
    </row>
    <row r="608" spans="1:9" ht="14.4">
      <c r="A608" s="416"/>
      <c r="B608" s="347" t="s">
        <v>143</v>
      </c>
      <c r="C608" s="417" t="s">
        <v>323</v>
      </c>
      <c r="D608" s="418"/>
      <c r="E608" s="418"/>
      <c r="F608" s="418"/>
      <c r="G608" s="419">
        <v>10.763999999999999</v>
      </c>
      <c r="H608" s="420">
        <f>H607*G608</f>
        <v>55.54224</v>
      </c>
      <c r="I608" s="421"/>
    </row>
    <row r="609" spans="1:9">
      <c r="A609" s="401"/>
      <c r="B609" s="198" t="s">
        <v>317</v>
      </c>
      <c r="C609" s="402" t="s">
        <v>115</v>
      </c>
      <c r="D609" s="198"/>
      <c r="E609" s="403"/>
      <c r="F609" s="198"/>
      <c r="G609" s="198"/>
      <c r="H609" s="14">
        <v>0</v>
      </c>
      <c r="I609" s="404"/>
    </row>
    <row r="610" spans="1:9" ht="13.8" thickBot="1">
      <c r="A610" s="405"/>
      <c r="B610" s="406" t="s">
        <v>308</v>
      </c>
      <c r="C610" s="407" t="s">
        <v>115</v>
      </c>
      <c r="D610" s="406"/>
      <c r="E610" s="408"/>
      <c r="F610" s="406"/>
      <c r="G610" s="406"/>
      <c r="H610" s="248">
        <f>H608-H609</f>
        <v>55.54224</v>
      </c>
      <c r="I610" s="409"/>
    </row>
    <row r="611" spans="1:9">
      <c r="A611" s="410"/>
      <c r="I611" s="411"/>
    </row>
    <row r="612" spans="1:9" ht="57.6">
      <c r="A612" s="397">
        <v>12</v>
      </c>
      <c r="B612" s="181" t="s">
        <v>331</v>
      </c>
      <c r="C612" s="338"/>
      <c r="D612" s="338"/>
      <c r="E612" s="338"/>
      <c r="F612" s="338"/>
      <c r="G612" s="338"/>
      <c r="H612" s="338"/>
      <c r="I612" s="339"/>
    </row>
    <row r="613" spans="1:9">
      <c r="A613" s="370"/>
      <c r="B613" s="204" t="s">
        <v>259</v>
      </c>
      <c r="C613" s="205" t="s">
        <v>131</v>
      </c>
      <c r="D613" s="205">
        <v>3</v>
      </c>
      <c r="E613" s="206">
        <v>4.8949999999999996</v>
      </c>
      <c r="F613" s="205"/>
      <c r="G613" s="206"/>
      <c r="H613" s="206">
        <f t="shared" ref="H613:H620" si="17">PRODUCT(D613:G613)</f>
        <v>14.684999999999999</v>
      </c>
      <c r="I613" s="207"/>
    </row>
    <row r="614" spans="1:9">
      <c r="A614" s="370"/>
      <c r="B614" s="412" t="s">
        <v>260</v>
      </c>
      <c r="C614" s="205" t="s">
        <v>131</v>
      </c>
      <c r="D614" s="205">
        <v>6</v>
      </c>
      <c r="E614" s="206">
        <v>2.73</v>
      </c>
      <c r="F614" s="205"/>
      <c r="G614" s="206"/>
      <c r="H614" s="206">
        <f t="shared" si="17"/>
        <v>16.38</v>
      </c>
      <c r="I614" s="413"/>
    </row>
    <row r="615" spans="1:9">
      <c r="A615" s="370"/>
      <c r="B615" s="204" t="s">
        <v>261</v>
      </c>
      <c r="C615" s="205" t="s">
        <v>131</v>
      </c>
      <c r="D615" s="205">
        <v>3</v>
      </c>
      <c r="E615" s="206">
        <v>4.5250000000000004</v>
      </c>
      <c r="F615" s="205"/>
      <c r="G615" s="206"/>
      <c r="H615" s="206">
        <f t="shared" si="17"/>
        <v>13.575000000000001</v>
      </c>
      <c r="I615" s="413"/>
    </row>
    <row r="616" spans="1:9">
      <c r="A616" s="370"/>
      <c r="B616" s="412" t="s">
        <v>260</v>
      </c>
      <c r="C616" s="205" t="s">
        <v>131</v>
      </c>
      <c r="D616" s="205">
        <v>5</v>
      </c>
      <c r="E616" s="206">
        <v>2.73</v>
      </c>
      <c r="F616" s="205"/>
      <c r="G616" s="206"/>
      <c r="H616" s="206">
        <f t="shared" si="17"/>
        <v>13.65</v>
      </c>
      <c r="I616" s="413"/>
    </row>
    <row r="617" spans="1:9">
      <c r="A617" s="370"/>
      <c r="B617" s="204" t="s">
        <v>262</v>
      </c>
      <c r="C617" s="205" t="s">
        <v>131</v>
      </c>
      <c r="D617" s="205">
        <v>3</v>
      </c>
      <c r="E617" s="206">
        <v>1.78</v>
      </c>
      <c r="F617" s="205"/>
      <c r="G617" s="206"/>
      <c r="H617" s="206">
        <f t="shared" si="17"/>
        <v>5.34</v>
      </c>
      <c r="I617" s="413"/>
    </row>
    <row r="618" spans="1:9">
      <c r="A618" s="370"/>
      <c r="B618" s="412" t="s">
        <v>260</v>
      </c>
      <c r="C618" s="205" t="s">
        <v>131</v>
      </c>
      <c r="D618" s="205">
        <v>3</v>
      </c>
      <c r="E618" s="206">
        <v>2.73</v>
      </c>
      <c r="F618" s="205"/>
      <c r="G618" s="206"/>
      <c r="H618" s="206">
        <f t="shared" si="17"/>
        <v>8.19</v>
      </c>
      <c r="I618" s="413"/>
    </row>
    <row r="619" spans="1:9">
      <c r="A619" s="370"/>
      <c r="B619" s="204" t="s">
        <v>263</v>
      </c>
      <c r="C619" s="205" t="s">
        <v>131</v>
      </c>
      <c r="D619" s="205">
        <v>3</v>
      </c>
      <c r="E619" s="206">
        <v>4.0750000000000002</v>
      </c>
      <c r="F619" s="205"/>
      <c r="G619" s="206"/>
      <c r="H619" s="206">
        <f t="shared" si="17"/>
        <v>12.225000000000001</v>
      </c>
      <c r="I619" s="413"/>
    </row>
    <row r="620" spans="1:9">
      <c r="A620" s="370"/>
      <c r="B620" s="412" t="s">
        <v>260</v>
      </c>
      <c r="C620" s="205" t="s">
        <v>131</v>
      </c>
      <c r="D620" s="205">
        <v>5</v>
      </c>
      <c r="E620" s="206">
        <v>2.73</v>
      </c>
      <c r="F620" s="205"/>
      <c r="G620" s="206"/>
      <c r="H620" s="206">
        <f t="shared" si="17"/>
        <v>13.65</v>
      </c>
      <c r="I620" s="413"/>
    </row>
    <row r="621" spans="1:9" ht="13.8" thickBot="1">
      <c r="A621" s="371"/>
      <c r="B621" s="422"/>
      <c r="C621" s="423"/>
      <c r="D621" s="423"/>
      <c r="E621" s="424"/>
      <c r="F621" s="423"/>
      <c r="G621" s="424"/>
      <c r="H621" s="424"/>
      <c r="I621" s="425"/>
    </row>
    <row r="622" spans="1:9" ht="14.4">
      <c r="A622" s="346"/>
      <c r="B622" s="347" t="s">
        <v>197</v>
      </c>
      <c r="C622" s="348" t="s">
        <v>131</v>
      </c>
      <c r="D622" s="347"/>
      <c r="E622" s="347"/>
      <c r="F622" s="347"/>
      <c r="G622" s="398"/>
      <c r="H622" s="350">
        <f>SUM(H613:H621)</f>
        <v>97.694999999999993</v>
      </c>
      <c r="I622" s="399"/>
    </row>
    <row r="623" spans="1:9" ht="14.4">
      <c r="A623" s="352"/>
      <c r="B623" s="353" t="s">
        <v>198</v>
      </c>
      <c r="C623" s="354" t="s">
        <v>133</v>
      </c>
      <c r="D623" s="353"/>
      <c r="E623" s="353"/>
      <c r="F623" s="353"/>
      <c r="G623" s="355">
        <v>3.2839999999999998</v>
      </c>
      <c r="H623" s="356">
        <f>H622*G623</f>
        <v>320.83037999999993</v>
      </c>
      <c r="I623" s="400"/>
    </row>
    <row r="624" spans="1:9">
      <c r="A624" s="401"/>
      <c r="B624" s="198" t="s">
        <v>324</v>
      </c>
      <c r="C624" s="402" t="s">
        <v>133</v>
      </c>
      <c r="D624" s="198"/>
      <c r="E624" s="403"/>
      <c r="F624" s="198"/>
      <c r="G624" s="198"/>
      <c r="H624" s="14">
        <v>0</v>
      </c>
      <c r="I624" s="404"/>
    </row>
    <row r="625" spans="1:9" ht="13.8" thickBot="1">
      <c r="A625" s="405"/>
      <c r="B625" s="406" t="s">
        <v>308</v>
      </c>
      <c r="C625" s="407" t="s">
        <v>133</v>
      </c>
      <c r="D625" s="406"/>
      <c r="E625" s="408"/>
      <c r="F625" s="406"/>
      <c r="G625" s="406"/>
      <c r="H625" s="248">
        <f>H623-H624</f>
        <v>320.83037999999993</v>
      </c>
      <c r="I625" s="409"/>
    </row>
    <row r="626" spans="1:9">
      <c r="A626" s="410"/>
      <c r="I626" s="411"/>
    </row>
    <row r="627" spans="1:9" ht="26.4">
      <c r="A627" s="426">
        <v>13</v>
      </c>
      <c r="B627" s="427" t="s">
        <v>285</v>
      </c>
      <c r="C627" s="6"/>
      <c r="D627" s="6"/>
      <c r="E627" s="37"/>
      <c r="F627" s="6"/>
      <c r="G627" s="6"/>
      <c r="H627" s="6"/>
      <c r="I627" s="31"/>
    </row>
    <row r="628" spans="1:9" ht="14.4">
      <c r="A628" s="428"/>
      <c r="B628" s="322" t="s">
        <v>325</v>
      </c>
      <c r="C628" s="429" t="s">
        <v>125</v>
      </c>
      <c r="D628" s="429">
        <v>1</v>
      </c>
      <c r="E628" s="430">
        <v>7.4</v>
      </c>
      <c r="F628" s="431">
        <v>13.5</v>
      </c>
      <c r="G628" s="239"/>
      <c r="H628" s="432">
        <f>PRODUCT(D628:G628)</f>
        <v>99.9</v>
      </c>
      <c r="I628" s="240"/>
    </row>
    <row r="629" spans="1:9" ht="14.4">
      <c r="A629" s="428"/>
      <c r="B629" s="322" t="s">
        <v>205</v>
      </c>
      <c r="C629" s="323" t="s">
        <v>125</v>
      </c>
      <c r="D629" s="323">
        <v>1</v>
      </c>
      <c r="E629" s="433">
        <v>12.51</v>
      </c>
      <c r="F629" s="434">
        <v>1.175</v>
      </c>
      <c r="G629" s="6"/>
      <c r="H629" s="324">
        <f>PRODUCT(D629:G629)</f>
        <v>14.699250000000001</v>
      </c>
      <c r="I629" s="31"/>
    </row>
    <row r="630" spans="1:9" ht="15" thickBot="1">
      <c r="A630" s="435"/>
      <c r="B630" s="390"/>
      <c r="C630" s="436" t="s">
        <v>125</v>
      </c>
      <c r="D630" s="436">
        <v>1</v>
      </c>
      <c r="E630" s="437">
        <v>18.164999999999999</v>
      </c>
      <c r="F630" s="438">
        <v>1.6</v>
      </c>
      <c r="G630" s="232"/>
      <c r="H630" s="439">
        <f>PRODUCT(D630:G630)</f>
        <v>29.064</v>
      </c>
      <c r="I630" s="233"/>
    </row>
    <row r="631" spans="1:9" ht="14.4">
      <c r="A631" s="241"/>
      <c r="B631" s="242" t="s">
        <v>127</v>
      </c>
      <c r="C631" s="243" t="s">
        <v>125</v>
      </c>
      <c r="D631" s="242"/>
      <c r="E631" s="242"/>
      <c r="F631" s="242"/>
      <c r="G631" s="244"/>
      <c r="H631" s="245">
        <f>SUM(H628:H630)</f>
        <v>143.66325000000001</v>
      </c>
      <c r="I631" s="246"/>
    </row>
    <row r="632" spans="1:9" ht="14.4">
      <c r="A632" s="11"/>
      <c r="B632" s="12" t="s">
        <v>143</v>
      </c>
      <c r="C632" s="13" t="s">
        <v>115</v>
      </c>
      <c r="D632" s="12"/>
      <c r="E632" s="12"/>
      <c r="F632" s="12"/>
      <c r="G632" s="14">
        <v>10.763999999999999</v>
      </c>
      <c r="H632" s="15">
        <f>H631*G632</f>
        <v>1546.3912229999999</v>
      </c>
      <c r="I632" s="31"/>
    </row>
    <row r="633" spans="1:9" ht="14.4">
      <c r="A633" s="11"/>
      <c r="B633" s="12" t="s">
        <v>128</v>
      </c>
      <c r="C633" s="13" t="s">
        <v>115</v>
      </c>
      <c r="D633" s="12"/>
      <c r="E633" s="12"/>
      <c r="F633" s="12"/>
      <c r="G633" s="6"/>
      <c r="H633" s="15">
        <v>0</v>
      </c>
      <c r="I633" s="31"/>
    </row>
    <row r="634" spans="1:9" ht="15" thickBot="1">
      <c r="A634" s="16"/>
      <c r="B634" s="17" t="s">
        <v>129</v>
      </c>
      <c r="C634" s="247" t="s">
        <v>115</v>
      </c>
      <c r="D634" s="17"/>
      <c r="E634" s="17"/>
      <c r="F634" s="17"/>
      <c r="G634" s="18"/>
      <c r="H634" s="248">
        <f>H632-H633</f>
        <v>1546.3912229999999</v>
      </c>
      <c r="I634" s="32"/>
    </row>
  </sheetData>
  <mergeCells count="2">
    <mergeCell ref="A1:I1"/>
    <mergeCell ref="A2:I2"/>
  </mergeCells>
  <pageMargins left="0.25" right="0.25" top="0.5" bottom="0.5" header="0.3" footer="0.3"/>
  <pageSetup scale="78" fitToHeight="0" orientation="portrait" r:id="rId1"/>
  <rowBreaks count="6" manualBreakCount="6">
    <brk id="133" max="16383" man="1"/>
    <brk id="170" max="16383" man="1"/>
    <brk id="229" max="16383" man="1"/>
    <brk id="266" max="8" man="1"/>
    <brk id="436" max="16383" man="1"/>
    <brk id="476"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8D9AAE-3BDF-4ED8-97F4-CD3D766BE07A}"/>
</file>

<file path=customXml/itemProps2.xml><?xml version="1.0" encoding="utf-8"?>
<ds:datastoreItem xmlns:ds="http://schemas.openxmlformats.org/officeDocument/2006/customXml" ds:itemID="{5728C834-C030-485A-90DD-354C587805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PI</vt:lpstr>
      <vt:lpstr>Summary</vt:lpstr>
      <vt:lpstr>Abstract</vt:lpstr>
      <vt:lpstr>MB Sheet</vt:lpstr>
      <vt:lpstr>'MB Sheet'!Print_Area</vt:lpstr>
      <vt:lpstr>'MB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Purchase Order</dc:title>
  <dc:creator>1020052</dc:creator>
  <cp:lastModifiedBy>hi</cp:lastModifiedBy>
  <cp:lastPrinted>2024-03-07T04:21:33Z</cp:lastPrinted>
  <dcterms:created xsi:type="dcterms:W3CDTF">2023-11-25T08:04:00Z</dcterms:created>
  <dcterms:modified xsi:type="dcterms:W3CDTF">2024-03-07T10:03:57Z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2023-10-19T00:00:00Z</vt:filetime>
  </property>
  <property fmtid="{D5CDD505-2E9C-101B-9397-08002B2CF9AE}" pid="3" name="LastSaved">
    <vt:filetime>2023-11-25T00:00:00Z</vt:filetime>
  </property>
  <property fmtid="{D5CDD505-2E9C-101B-9397-08002B2CF9AE}" pid="4" name="Producer">
    <vt:lpwstr>Microsoft: Print To PDF</vt:lpwstr>
  </property>
  <property fmtid="{D5CDD505-2E9C-101B-9397-08002B2CF9AE}" pid="5" name="ICV">
    <vt:lpwstr>13C12F30B12E48B1A3BC3354F1DD4A1E</vt:lpwstr>
  </property>
  <property fmtid="{D5CDD505-2E9C-101B-9397-08002B2CF9AE}" pid="6" name="KSOProductBuildVer">
    <vt:lpwstr>1033-11.2.0.11225</vt:lpwstr>
  </property>
</Properties>
</file>