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PO Copies/"/>
    </mc:Choice>
  </mc:AlternateContent>
  <bookViews>
    <workbookView xWindow="0" yWindow="0" windowWidth="19200" windowHeight="6060"/>
  </bookViews>
  <sheets>
    <sheet name="SUMMARY " sheetId="1" r:id="rId1"/>
    <sheet name="FIRE DETECTION " sheetId="3" r:id="rId2"/>
    <sheet name="FIRE &amp; SPRINKLER " sheetId="2" r:id="rId3"/>
  </sheets>
  <externalReferences>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 l="1"/>
  <c r="G13" i="2"/>
  <c r="G13" i="3"/>
  <c r="G12" i="3"/>
  <c r="G10" i="3"/>
  <c r="G8" i="3"/>
  <c r="G6" i="3"/>
  <c r="G4" i="3"/>
  <c r="G15" i="3" l="1"/>
  <c r="C7" i="1" s="1"/>
  <c r="C8" i="1"/>
  <c r="G34" i="2"/>
  <c r="H34" i="2" s="1"/>
  <c r="F34" i="2"/>
  <c r="G31" i="2"/>
  <c r="H31" i="2" s="1"/>
  <c r="F31" i="2"/>
  <c r="H28" i="2"/>
  <c r="F28" i="2"/>
  <c r="H27" i="2"/>
  <c r="F27" i="2"/>
  <c r="H26" i="2"/>
  <c r="F26" i="2"/>
  <c r="H25" i="2"/>
  <c r="F25" i="2"/>
  <c r="H22" i="2"/>
  <c r="F22" i="2"/>
  <c r="H21" i="2"/>
  <c r="F21" i="2"/>
  <c r="H20" i="2"/>
  <c r="F20" i="2"/>
  <c r="H17" i="2"/>
  <c r="F17" i="2"/>
  <c r="H16" i="2"/>
  <c r="F16" i="2"/>
  <c r="H13" i="2"/>
  <c r="F13" i="2"/>
  <c r="G12" i="2"/>
  <c r="H12" i="2" s="1"/>
  <c r="F12" i="2"/>
  <c r="H11" i="2"/>
  <c r="G11" i="2"/>
  <c r="F11" i="2"/>
  <c r="H8" i="2"/>
  <c r="F8" i="2"/>
  <c r="G7" i="2"/>
  <c r="H7" i="2" s="1"/>
  <c r="F7" i="2"/>
  <c r="G6" i="2"/>
  <c r="H6" i="2" s="1"/>
  <c r="F6" i="2"/>
  <c r="F35" i="2" s="1"/>
  <c r="H35" i="2" l="1"/>
  <c r="D8" i="1" s="1"/>
  <c r="D10" i="1" s="1"/>
  <c r="D11" i="1" s="1"/>
  <c r="D12" i="1" s="1"/>
  <c r="C10" i="1"/>
  <c r="C11" i="1" s="1"/>
  <c r="C12" i="1" s="1"/>
  <c r="E8" i="1" l="1"/>
  <c r="E10" i="1" s="1"/>
  <c r="E11" i="1" s="1"/>
  <c r="E12" i="1" s="1"/>
  <c r="F8" i="1" l="1"/>
  <c r="F10" i="1" s="1"/>
  <c r="F11" i="1" s="1"/>
  <c r="F12" i="1" s="1"/>
</calcChain>
</file>

<file path=xl/sharedStrings.xml><?xml version="1.0" encoding="utf-8"?>
<sst xmlns="http://schemas.openxmlformats.org/spreadsheetml/2006/main" count="118" uniqueCount="76">
  <si>
    <t xml:space="preserve">PO NO : </t>
  </si>
  <si>
    <t xml:space="preserve">SR NO </t>
  </si>
  <si>
    <t xml:space="preserve">DISCRIPTION </t>
  </si>
  <si>
    <t xml:space="preserve">PO VALUE </t>
  </si>
  <si>
    <t xml:space="preserve">PRESENT BILL  AMT </t>
  </si>
  <si>
    <t xml:space="preserve">CUMULATIVE AMT </t>
  </si>
  <si>
    <t xml:space="preserve">VARIANCE AMT </t>
  </si>
  <si>
    <t>BILL OF QUANTITIES FOR  SPRINKLER WORK
LOCATION:- Ahemdabad Food Court (KFC)</t>
  </si>
  <si>
    <t>Present AMT</t>
  </si>
  <si>
    <t>AS PER PO</t>
  </si>
  <si>
    <t>AS PER SITE</t>
  </si>
  <si>
    <t>SR. NO.</t>
  </si>
  <si>
    <t>DESCRIPTION</t>
  </si>
  <si>
    <t>UNIT</t>
  </si>
  <si>
    <t>QTY.</t>
  </si>
  <si>
    <t>RATE</t>
  </si>
  <si>
    <t>AMOUNT</t>
  </si>
  <si>
    <t>Providing, Laying, Jointing &amp; Testing of Pipes for Sprinkler System - G.I Pipe confirming IS Codes Class `C' Heavy Pipe &amp; with necessary support &amp; anchore fastening from slab.</t>
  </si>
  <si>
    <t>a.</t>
  </si>
  <si>
    <t>25 mm dia</t>
  </si>
  <si>
    <t>Rft.</t>
  </si>
  <si>
    <t>c.</t>
  </si>
  <si>
    <t>40 mm dia</t>
  </si>
  <si>
    <t>d.</t>
  </si>
  <si>
    <t>50 mm dia</t>
  </si>
  <si>
    <t>Synthetic Enamel Paint.</t>
  </si>
  <si>
    <t>Providing &amp; Fixing of Butterfly Valve.</t>
  </si>
  <si>
    <t>No.</t>
  </si>
  <si>
    <t>b.</t>
  </si>
  <si>
    <t>Providing &amp; Fixing of Ball Valve.</t>
  </si>
  <si>
    <t>f.</t>
  </si>
  <si>
    <t>80 mm dia</t>
  </si>
  <si>
    <t>HEADER FITTING.</t>
  </si>
  <si>
    <t>Flow Switch</t>
  </si>
  <si>
    <t>b</t>
  </si>
  <si>
    <t>Pressure Gauge</t>
  </si>
  <si>
    <t>c</t>
  </si>
  <si>
    <t>Air Release Valve</t>
  </si>
  <si>
    <t>d</t>
  </si>
  <si>
    <t>80 mm dia NRV</t>
  </si>
  <si>
    <t>Providing &amp; Fixing C.P. Brass 79 degree(QR) Quartzoid Bulb Sprinklers. Make  : Tyco / viking temp rating  standard coverage discharge coefficent k- 6.6 quick response UL listed &amp; EN approved for high temperature area in Kitchen temprating shall be 79degree c (QR)</t>
  </si>
  <si>
    <t>Pendant Type</t>
  </si>
  <si>
    <t>Flexible Sprinkler Drop.</t>
  </si>
  <si>
    <t>25mm</t>
  </si>
  <si>
    <t>NOTE:
KINDLY FOLLOW THE GUIDELINES ISSUED BY MALL AUTHORITY FOR THE DETAILED SPECIFICATIPONS OF DIFFERENT ITEMS MENTIONED IN THIS BOQ.                                                     SPRINKLER TAP OFF TO BE TAKEN FROM EXISTING SPRINKLER LINE</t>
  </si>
  <si>
    <t>Total</t>
  </si>
  <si>
    <t xml:space="preserve">FIRE &amp; SPRINKLER </t>
  </si>
  <si>
    <t xml:space="preserve">FIRE DETECTION </t>
  </si>
  <si>
    <t>BILL OF QUANTITIES FOR  FIRE WORK
LOCATION:-Ahemdabad Food Court (KFC)</t>
  </si>
  <si>
    <t>S. NO.</t>
  </si>
  <si>
    <t>DIAGRAM</t>
  </si>
  <si>
    <t>TOTAL</t>
  </si>
  <si>
    <t>REMARKS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</si>
  <si>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</si>
  <si>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</si>
  <si>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</si>
  <si>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</si>
  <si>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</si>
  <si>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ADDRESSABLE TYPE HEAT DETECTOR</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</si>
  <si>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</si>
  <si>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</si>
  <si>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</si>
  <si>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</si>
  <si>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</si>
  <si>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</si>
  <si>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</si>
  <si>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 xml:space="preserve">NOS </t>
  </si>
  <si>
    <t xml:space="preserve">Acrylic EXIT Glow Sign Board with LED Lights, Size 10 x 6.5 inch, </t>
  </si>
  <si>
    <t>NOTE:
KINDLY FOLLOW THE GUIDELINES ISSUED BY AIRPORT AUTHORITY FOR THE DETAILED SPECIFICATIPONS OF DIFFERENT ITEMS MENTIONED IN THIS BOQ.</t>
  </si>
  <si>
    <t xml:space="preserve"> SEMOLINA /PO/24-25/116</t>
  </si>
  <si>
    <t xml:space="preserve">TOTAL </t>
  </si>
  <si>
    <t>GST 18%</t>
  </si>
  <si>
    <t xml:space="preserve">FINAL </t>
  </si>
  <si>
    <t xml:space="preserve">Semolina Projects : Ahmedabad </t>
  </si>
  <si>
    <t xml:space="preserve">Vendor : Pioneer Infra </t>
  </si>
  <si>
    <t xml:space="preserve">Project : KFC Food Court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</si>
</sst>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0.00000"/>
    <numFmt numFmtId="165" formatCode="_-* #,##0.00_-;\-* #,##0.00_-;_-* &quot;-&quot;??_-;_-@_-"/>
    <numFmt numFmtId="166" formatCode="&quot;ج.م.&quot;#,##0_-;&quot;ج.م.&quot;#,##0\-"/>
    <numFmt numFmtId="167" formatCode="0.00_)"/>
    <numFmt numFmtId="168" formatCode="_-* #,##0_-;\-* #,##0_-;_-* &quot;-&quot;_-;_-@_-"/>
    <numFmt numFmtId="169" formatCode="&quot;$&quot;#,##0;\-&quot;$&quot;#,##0"/>
    <numFmt numFmtId="170" formatCode="mm/dd/yy"/>
    <numFmt numFmtId="171" formatCode="_(* #,##0.00_);_(* \(#,##0.00\);_(* \-??_);_(@_)"/>
  </numFmts>
  <fonts count="32">
    <font>
      <sz val="11"/>
      <color theme="1"/>
      <name val="Calibri"/>
      <family val="2"/>
      <scheme val="minor"/>
    </font>
    <font>
      <sz val="11"/>
      <color theme="1"/>
      <name val="Calibri"/>
      <family val="2"/>
      <scheme val="minor"/>
    </font>
    <font>
      <sz val="10"/>
      <color theme="1"/>
      <name val="Century Gothic"/>
      <family val="2"/>
    </font>
    <font>
      <sz val="8"/>
      <name val="Times New Roman"/>
      <family val="1"/>
    </font>
    <font>
      <sz val="10"/>
      <name val="Arial"/>
      <family val="2"/>
    </font>
    <font>
      <sz val="12"/>
      <name val="Times New Roman"/>
      <family val="1"/>
    </font>
    <font>
      <sz val="10"/>
      <name val="MS Serif"/>
      <charset val="134"/>
    </font>
    <font>
      <sz val="10"/>
      <name val="Courier"/>
      <charset val="134"/>
    </font>
    <font>
      <sz val="10"/>
      <color indexed="16"/>
      <name val="MS Serif"/>
      <charset val="134"/>
    </font>
    <font>
      <sz val="8"/>
      <name val="Arial"/>
      <family val="2"/>
    </font>
    <font>
      <b/>
      <sz val="12"/>
      <name val="Arial"/>
      <family val="2"/>
    </font>
    <font>
      <sz val="10"/>
      <name val="Arabic Transparent"/>
      <charset val="178"/>
    </font>
    <font>
      <b/>
      <i/>
      <sz val="16"/>
      <name val="Helv"/>
      <charset val="178"/>
    </font>
    <font>
      <sz val="10"/>
      <color rgb="FF000000"/>
      <name val="Times New Roman"/>
      <family val="1"/>
    </font>
    <font>
      <sz val="10"/>
      <name val="Tms Rmn"/>
      <charset val="178"/>
    </font>
    <font>
      <sz val="10"/>
      <name val="MS Sans Serif"/>
      <charset val="134"/>
    </font>
    <font>
      <sz val="8"/>
      <name val="Helv"/>
      <charset val="178"/>
    </font>
    <font>
      <b/>
      <sz val="8"/>
      <color indexed="8"/>
      <name val="Helv"/>
      <charset val="178"/>
    </font>
    <font>
      <sz val="11"/>
      <color theme="1"/>
      <name val="Arial"/>
      <family val="2"/>
    </font>
    <font>
      <b/>
      <sz val="12"/>
      <color theme="1"/>
      <name val="Calibri"/>
      <family val="2"/>
      <scheme val="minor"/>
    </font>
    <font>
      <b/>
      <sz val="14"/>
      <name val="Times New Roman"/>
      <family val="1"/>
    </font>
    <font>
      <b/>
      <sz val="16"/>
      <color theme="1"/>
      <name val="Calibri"/>
      <family val="2"/>
      <scheme val="minor"/>
    </font>
    <font>
      <b/>
      <sz val="12"/>
      <name val="Calibri"/>
      <family val="2"/>
    </font>
    <font>
      <sz val="10"/>
      <name val="Times New Roman"/>
      <family val="1"/>
    </font>
    <font>
      <sz val="12"/>
      <name val="Calibri"/>
      <family val="2"/>
    </font>
    <font>
      <sz val="10"/>
      <color theme="1"/>
      <name val="Times New Roman"/>
      <family val="1"/>
    </font>
    <font>
      <sz val="10"/>
      <color indexed="8"/>
      <name val="Times New Roman"/>
      <family val="1"/>
    </font>
    <font>
      <sz val="10"/>
      <name val="Arial"/>
      <family val="2"/>
      <charset val="204"/>
    </font>
    <font>
      <b/>
      <sz val="10"/>
      <name val="Times New Roman"/>
      <family val="1"/>
    </font>
    <font>
      <b/>
      <sz val="10"/>
      <color indexed="8"/>
      <name val="Times New Roman"/>
      <family val="1"/>
    </font>
    <font>
      <b/>
      <sz val="12"/>
      <name val="Times New Roman"/>
      <family val="1"/>
    </font>
    <font>
      <b/>
      <sz val="16"/>
      <name val="Times New Roman"/>
      <family val="1"/>
    </font>
  </fonts>
  <fills count="1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theme="4" tint="0.59999389629810485"/>
        <bgColor indexed="26"/>
      </patternFill>
    </fill>
    <fill>
      <patternFill patternType="solid">
        <fgColor rgb="FFFFC000"/>
        <bgColor indexed="64"/>
      </patternFill>
    </fill>
    <fill>
      <patternFill patternType="solid">
        <fgColor theme="5" tint="0.79998168889431442"/>
        <bgColor indexed="54"/>
      </patternFill>
    </fill>
    <fill>
      <patternFill patternType="solid">
        <fgColor indexed="9"/>
        <bgColor indexed="26"/>
      </patternFill>
    </fill>
    <fill>
      <patternFill patternType="solid">
        <fgColor rgb="FFFFFF00"/>
        <bgColor indexed="55"/>
      </patternFill>
    </fill>
    <fill>
      <patternFill patternType="solid">
        <fgColor theme="5" tint="0.79998168889431442"/>
        <bgColor indexed="26"/>
      </patternFill>
    </fill>
    <fill>
      <patternFill patternType="solid">
        <fgColor rgb="FFFFFF00"/>
        <bgColor indexed="26"/>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7">
    <xf numFmtId="0" fontId="0" fillId="0" borderId="0"/>
    <xf numFmtId="0" fontId="4" fillId="0" borderId="0"/>
    <xf numFmtId="0" fontId="1" fillId="0" borderId="0"/>
    <xf numFmtId="0" fontId="3" fillId="0" borderId="0">
      <alignment horizontal="center" wrapText="1"/>
      <protection locked="0"/>
    </xf>
    <xf numFmtId="164" fontId="4" fillId="0" borderId="0" applyFill="0" applyBorder="0" applyAlignment="0"/>
    <xf numFmtId="43" fontId="4"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0" fontId="6" fillId="0" borderId="0" applyNumberFormat="0" applyAlignment="0">
      <alignment horizontal="left"/>
    </xf>
    <xf numFmtId="0" fontId="7" fillId="0" borderId="0" applyNumberFormat="0" applyAlignment="0"/>
    <xf numFmtId="0" fontId="8" fillId="0" borderId="0" applyNumberFormat="0" applyAlignment="0">
      <alignment horizontal="left"/>
    </xf>
    <xf numFmtId="38" fontId="9" fillId="4" borderId="0" applyNumberFormat="0" applyBorder="0" applyAlignment="0" applyProtection="0"/>
    <xf numFmtId="0" fontId="10" fillId="0" borderId="5" applyNumberFormat="0" applyAlignment="0" applyProtection="0">
      <alignment horizontal="left" vertical="center"/>
    </xf>
    <xf numFmtId="0" fontId="10" fillId="0" borderId="3">
      <alignment horizontal="left" vertical="center"/>
    </xf>
    <xf numFmtId="10" fontId="9" fillId="5" borderId="1" applyNumberFormat="0" applyBorder="0" applyAlignment="0" applyProtection="0"/>
    <xf numFmtId="166" fontId="4" fillId="6" borderId="0"/>
    <xf numFmtId="166" fontId="4" fillId="7"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1" fillId="0" borderId="0" applyNumberFormat="0">
      <alignment horizontal="right"/>
    </xf>
    <xf numFmtId="167" fontId="12" fillId="0" borderId="0"/>
    <xf numFmtId="0" fontId="13" fillId="0" borderId="0"/>
    <xf numFmtId="0" fontId="5" fillId="0" borderId="0"/>
    <xf numFmtId="0" fontId="4" fillId="0" borderId="0"/>
    <xf numFmtId="0" fontId="2" fillId="0" borderId="0"/>
    <xf numFmtId="0" fontId="4" fillId="0" borderId="0"/>
    <xf numFmtId="0" fontId="1" fillId="0" borderId="0"/>
    <xf numFmtId="0" fontId="4" fillId="0" borderId="0"/>
    <xf numFmtId="165" fontId="4" fillId="0" borderId="0" applyFont="0" applyFill="0" applyBorder="0" applyAlignment="0" applyProtection="0"/>
    <xf numFmtId="168" fontId="4" fillId="0" borderId="0" applyFont="0" applyFill="0" applyBorder="0" applyAlignment="0" applyProtection="0"/>
    <xf numFmtId="14" fontId="3" fillId="0" borderId="0">
      <alignment horizontal="center" wrapText="1"/>
      <protection locked="0"/>
    </xf>
    <xf numFmtId="10" fontId="4" fillId="0" borderId="0" applyFont="0" applyFill="0" applyBorder="0" applyAlignment="0" applyProtection="0"/>
    <xf numFmtId="169" fontId="14" fillId="0" borderId="0"/>
    <xf numFmtId="0" fontId="15" fillId="0" borderId="0" applyNumberFormat="0" applyFont="0" applyFill="0" applyBorder="0" applyAlignment="0" applyProtection="0">
      <alignment horizontal="left"/>
    </xf>
    <xf numFmtId="170" fontId="16" fillId="0" borderId="0" applyNumberFormat="0" applyFill="0" applyBorder="0" applyAlignment="0" applyProtection="0">
      <alignment horizontal="left"/>
    </xf>
    <xf numFmtId="40" fontId="17" fillId="0" borderId="0" applyBorder="0">
      <alignment horizontal="right"/>
    </xf>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18" fillId="0" borderId="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71" fontId="4" fillId="0" borderId="0" applyFill="0" applyBorder="0" applyAlignment="0" applyProtection="0"/>
    <xf numFmtId="0" fontId="27" fillId="0" borderId="0"/>
  </cellStyleXfs>
  <cellXfs count="83">
    <xf numFmtId="0" fontId="0" fillId="0" borderId="0" xfId="0"/>
    <xf numFmtId="0" fontId="0" fillId="0" borderId="0" xfId="0"/>
    <xf numFmtId="0" fontId="19" fillId="2" borderId="1" xfId="0" applyFont="1" applyFill="1" applyBorder="1" applyAlignment="1">
      <alignment horizontal="center"/>
    </xf>
    <xf numFmtId="0" fontId="20" fillId="8" borderId="1" xfId="1" applyFont="1" applyFill="1" applyBorder="1" applyAlignment="1">
      <alignment horizontal="center" vertical="top" wrapText="1"/>
    </xf>
    <xf numFmtId="49" fontId="22" fillId="10" borderId="7" xfId="1" applyNumberFormat="1" applyFont="1" applyFill="1" applyBorder="1" applyAlignment="1">
      <alignment horizontal="center" vertical="center" wrapText="1"/>
    </xf>
    <xf numFmtId="49" fontId="22" fillId="10" borderId="7" xfId="1" applyNumberFormat="1" applyFont="1" applyFill="1" applyBorder="1" applyAlignment="1" applyProtection="1">
      <alignment horizontal="center" vertical="center" wrapText="1"/>
      <protection locked="0"/>
    </xf>
    <xf numFmtId="49" fontId="22" fillId="10" borderId="8" xfId="1" applyNumberFormat="1" applyFont="1" applyFill="1" applyBorder="1" applyAlignment="1">
      <alignment horizontal="center" vertical="center" wrapText="1"/>
    </xf>
    <xf numFmtId="1" fontId="23" fillId="0" borderId="9" xfId="1" applyNumberFormat="1" applyFont="1" applyBorder="1" applyAlignment="1">
      <alignment horizontal="center" vertical="center" wrapText="1"/>
    </xf>
    <xf numFmtId="0" fontId="23" fillId="0" borderId="9" xfId="1" applyFont="1" applyBorder="1" applyAlignment="1">
      <alignment horizontal="left" vertical="top" wrapText="1"/>
    </xf>
    <xf numFmtId="0" fontId="23" fillId="0" borderId="9" xfId="1" applyFont="1" applyBorder="1" applyAlignment="1">
      <alignment horizontal="center" vertical="center" wrapText="1"/>
    </xf>
    <xf numFmtId="0" fontId="23" fillId="0" borderId="9" xfId="1" applyFont="1" applyBorder="1" applyAlignment="1" applyProtection="1">
      <alignment horizontal="center" vertical="center" wrapText="1"/>
      <protection locked="0"/>
    </xf>
    <xf numFmtId="171" fontId="23" fillId="0" borderId="9" xfId="55" applyFont="1" applyBorder="1" applyAlignment="1">
      <alignment horizontal="center" vertical="center" wrapText="1"/>
    </xf>
    <xf numFmtId="171" fontId="23" fillId="0" borderId="10" xfId="55" applyFont="1" applyBorder="1" applyAlignment="1">
      <alignment horizontal="center" vertical="center" wrapText="1"/>
    </xf>
    <xf numFmtId="171" fontId="24" fillId="0" borderId="11" xfId="55" applyFont="1" applyBorder="1" applyAlignment="1" applyProtection="1">
      <alignment horizontal="center" vertical="center" wrapText="1"/>
      <protection locked="0"/>
    </xf>
    <xf numFmtId="171" fontId="23" fillId="0" borderId="9" xfId="55" applyFont="1" applyBorder="1" applyAlignment="1">
      <alignment horizontal="left" vertical="center" wrapText="1"/>
    </xf>
    <xf numFmtId="1" fontId="25" fillId="0" borderId="11" xfId="1" applyNumberFormat="1" applyFont="1" applyBorder="1" applyAlignment="1" applyProtection="1">
      <alignment horizontal="center" vertical="center" wrapText="1"/>
      <protection locked="0"/>
    </xf>
    <xf numFmtId="171" fontId="23" fillId="0" borderId="10" xfId="55" applyFont="1" applyBorder="1" applyAlignment="1">
      <alignment horizontal="left" vertical="center" wrapText="1"/>
    </xf>
    <xf numFmtId="0" fontId="23" fillId="0" borderId="9" xfId="1" applyFont="1" applyBorder="1" applyAlignment="1">
      <alignment horizontal="left" vertical="center" wrapText="1"/>
    </xf>
    <xf numFmtId="171" fontId="26" fillId="0" borderId="9" xfId="55" applyFont="1" applyBorder="1" applyAlignment="1">
      <alignment horizontal="center" vertical="center" wrapText="1"/>
    </xf>
    <xf numFmtId="0" fontId="23" fillId="0" borderId="9" xfId="56" applyFont="1" applyBorder="1" applyAlignment="1">
      <alignment horizontal="left" vertical="center" wrapText="1"/>
    </xf>
    <xf numFmtId="171" fontId="23" fillId="0" borderId="9" xfId="55" applyFont="1" applyBorder="1" applyAlignment="1">
      <alignment horizontal="center" vertical="top"/>
    </xf>
    <xf numFmtId="0" fontId="23" fillId="0" borderId="12" xfId="1" applyFont="1" applyBorder="1" applyAlignment="1">
      <alignment horizontal="center" vertical="center" wrapText="1"/>
    </xf>
    <xf numFmtId="171" fontId="23" fillId="0" borderId="12" xfId="55" applyFont="1" applyBorder="1" applyAlignment="1">
      <alignment horizontal="left" vertical="center" wrapText="1"/>
    </xf>
    <xf numFmtId="171" fontId="23" fillId="0" borderId="12" xfId="55" applyFont="1" applyBorder="1" applyAlignment="1">
      <alignment horizontal="center" vertical="top"/>
    </xf>
    <xf numFmtId="171" fontId="28" fillId="3" borderId="13" xfId="55" applyFont="1" applyFill="1" applyBorder="1" applyAlignment="1">
      <alignment horizontal="left" vertical="center" wrapText="1"/>
    </xf>
    <xf numFmtId="171" fontId="22" fillId="3" borderId="11" xfId="55" applyFont="1" applyFill="1" applyBorder="1" applyAlignment="1" applyProtection="1">
      <alignment horizontal="center" vertical="center" wrapText="1"/>
      <protection locked="0"/>
    </xf>
    <xf numFmtId="0" fontId="5" fillId="11" borderId="11" xfId="1" applyFont="1" applyFill="1" applyBorder="1" applyAlignment="1">
      <alignment horizontal="center" vertical="center" wrapText="1"/>
    </xf>
    <xf numFmtId="0" fontId="5" fillId="11" borderId="0" xfId="1" applyFont="1" applyFill="1"/>
    <xf numFmtId="171" fontId="22" fillId="12" borderId="11" xfId="55" applyFont="1" applyFill="1" applyBorder="1" applyAlignment="1">
      <alignment horizontal="left" vertical="center" wrapText="1"/>
    </xf>
    <xf numFmtId="171" fontId="22" fillId="12" borderId="11" xfId="55" applyFont="1" applyFill="1" applyBorder="1" applyAlignment="1">
      <alignment horizontal="center" vertical="center" wrapText="1"/>
    </xf>
    <xf numFmtId="0" fontId="0" fillId="0" borderId="0" xfId="0"/>
    <xf numFmtId="0" fontId="20" fillId="8" borderId="0" xfId="1" applyFont="1" applyFill="1" applyAlignment="1">
      <alignment horizontal="left"/>
    </xf>
    <xf numFmtId="0" fontId="5" fillId="13" borderId="0" xfId="1" applyFont="1" applyFill="1" applyAlignment="1">
      <alignment horizontal="center" vertical="center"/>
    </xf>
    <xf numFmtId="0" fontId="5" fillId="14" borderId="0" xfId="1" applyFont="1" applyFill="1"/>
    <xf numFmtId="0" fontId="5" fillId="11" borderId="0" xfId="1" applyFont="1" applyFill="1" applyAlignment="1">
      <alignment vertical="center"/>
    </xf>
    <xf numFmtId="0" fontId="30" fillId="13" borderId="18" xfId="1" applyFont="1" applyFill="1" applyBorder="1" applyAlignment="1">
      <alignment horizontal="center" vertical="center"/>
    </xf>
    <xf numFmtId="0" fontId="30" fillId="13" borderId="11" xfId="1" applyFont="1" applyFill="1" applyBorder="1" applyAlignment="1">
      <alignment horizontal="center" vertical="center"/>
    </xf>
    <xf numFmtId="2" fontId="30" fillId="13" borderId="11" xfId="1" applyNumberFormat="1" applyFont="1" applyFill="1" applyBorder="1" applyAlignment="1">
      <alignment horizontal="center" vertical="center"/>
    </xf>
    <xf numFmtId="0" fontId="28" fillId="13" borderId="11" xfId="1" applyFont="1" applyFill="1" applyBorder="1" applyAlignment="1">
      <alignment horizontal="center" vertical="center"/>
    </xf>
    <xf numFmtId="4" fontId="30" fillId="13" borderId="11" xfId="1" applyNumberFormat="1" applyFont="1" applyFill="1" applyBorder="1" applyAlignment="1">
      <alignment horizontal="center" vertical="center"/>
    </xf>
    <xf numFmtId="4" fontId="30" fillId="13" borderId="19" xfId="1" applyNumberFormat="1" applyFont="1" applyFill="1" applyBorder="1" applyAlignment="1">
      <alignment horizontal="center" vertical="center"/>
    </xf>
    <xf numFmtId="0" fontId="23" fillId="11" borderId="18" xfId="1" applyFont="1" applyFill="1" applyBorder="1" applyAlignment="1">
      <alignment horizontal="center" vertical="center" wrapText="1"/>
    </xf>
    <xf numFmtId="0" fontId="28" fillId="11" borderId="11" xfId="1" applyFont="1" applyFill="1" applyBorder="1" applyAlignment="1">
      <alignment horizontal="left" vertical="top" wrapText="1"/>
    </xf>
    <xf numFmtId="4" fontId="23" fillId="11" borderId="11" xfId="1" applyNumberFormat="1" applyFont="1" applyFill="1" applyBorder="1" applyAlignment="1">
      <alignment horizontal="center"/>
    </xf>
    <xf numFmtId="0" fontId="23" fillId="11" borderId="11" xfId="1" applyFont="1" applyFill="1" applyBorder="1" applyAlignment="1">
      <alignment horizontal="center"/>
    </xf>
    <xf numFmtId="4" fontId="28" fillId="11" borderId="11" xfId="1" applyNumberFormat="1" applyFont="1" applyFill="1" applyBorder="1" applyAlignment="1">
      <alignment horizontal="center" wrapText="1"/>
    </xf>
    <xf numFmtId="4" fontId="28" fillId="11" borderId="19" xfId="1" applyNumberFormat="1" applyFont="1" applyFill="1" applyBorder="1" applyAlignment="1">
      <alignment horizontal="center" wrapText="1"/>
    </xf>
    <xf numFmtId="0" fontId="26" fillId="11" borderId="11" xfId="1" applyFont="1" applyFill="1" applyBorder="1" applyAlignment="1">
      <alignment horizontal="left" vertical="top" wrapText="1"/>
    </xf>
    <xf numFmtId="0" fontId="23" fillId="11" borderId="11" xfId="1" applyFont="1" applyFill="1" applyBorder="1" applyAlignment="1">
      <alignment horizontal="center" vertical="center"/>
    </xf>
    <xf numFmtId="0" fontId="23" fillId="0" borderId="11" xfId="1" applyFont="1" applyBorder="1" applyAlignment="1">
      <alignment horizontal="center" vertical="center"/>
    </xf>
    <xf numFmtId="171" fontId="23" fillId="0" borderId="11" xfId="55" applyFont="1" applyBorder="1" applyAlignment="1">
      <alignment horizontal="center" vertical="center" wrapText="1"/>
    </xf>
    <xf numFmtId="171" fontId="23" fillId="0" borderId="19" xfId="55" applyFont="1" applyBorder="1" applyAlignment="1">
      <alignment horizontal="center" vertical="center" wrapText="1"/>
    </xf>
    <xf numFmtId="0" fontId="5" fillId="11" borderId="18" xfId="1" applyFont="1" applyFill="1" applyBorder="1" applyAlignment="1">
      <alignment horizontal="center" vertical="center" wrapText="1"/>
    </xf>
    <xf numFmtId="0" fontId="26" fillId="11" borderId="11" xfId="1" applyFont="1" applyFill="1" applyBorder="1" applyAlignment="1">
      <alignment horizontal="left" vertical="center" wrapText="1"/>
    </xf>
    <xf numFmtId="0" fontId="0" fillId="0" borderId="11" xfId="0" applyBorder="1"/>
    <xf numFmtId="0" fontId="5" fillId="14" borderId="20" xfId="1" applyFont="1" applyFill="1" applyBorder="1" applyAlignment="1">
      <alignment horizontal="center"/>
    </xf>
    <xf numFmtId="0" fontId="30" fillId="14" borderId="21" xfId="1" applyFont="1" applyFill="1" applyBorder="1" applyAlignment="1">
      <alignment horizontal="left"/>
    </xf>
    <xf numFmtId="2" fontId="5" fillId="14" borderId="21" xfId="1" applyNumberFormat="1" applyFont="1" applyFill="1" applyBorder="1" applyAlignment="1">
      <alignment horizontal="center"/>
    </xf>
    <xf numFmtId="0" fontId="23" fillId="14" borderId="21" xfId="1" applyFont="1" applyFill="1" applyBorder="1" applyAlignment="1">
      <alignment horizontal="center"/>
    </xf>
    <xf numFmtId="0" fontId="5" fillId="14" borderId="21" xfId="1" applyFont="1" applyFill="1" applyBorder="1" applyAlignment="1">
      <alignment horizontal="center"/>
    </xf>
    <xf numFmtId="171" fontId="22" fillId="12" borderId="21" xfId="55" applyFont="1" applyFill="1" applyBorder="1" applyAlignment="1">
      <alignment horizontal="center" vertical="center" wrapText="1"/>
    </xf>
    <xf numFmtId="171" fontId="22" fillId="12" borderId="22" xfId="55" applyFont="1" applyFill="1" applyBorder="1" applyAlignment="1">
      <alignment horizontal="center" vertical="center" wrapText="1"/>
    </xf>
    <xf numFmtId="0" fontId="31" fillId="8" borderId="15" xfId="1" applyFont="1" applyFill="1" applyBorder="1" applyAlignment="1">
      <alignment horizontal="center" vertical="top" wrapText="1"/>
    </xf>
    <xf numFmtId="0" fontId="31" fillId="8" borderId="16" xfId="1" applyFont="1" applyFill="1" applyBorder="1" applyAlignment="1">
      <alignment horizontal="center" vertical="top" wrapText="1"/>
    </xf>
    <xf numFmtId="0" fontId="31" fillId="8" borderId="17" xfId="1" applyFont="1" applyFill="1" applyBorder="1" applyAlignment="1">
      <alignment horizontal="center" vertical="top" wrapText="1"/>
    </xf>
    <xf numFmtId="0" fontId="29" fillId="11" borderId="11" xfId="1" applyFont="1" applyFill="1" applyBorder="1" applyAlignment="1">
      <alignment horizontal="left" vertical="top" wrapText="1"/>
    </xf>
    <xf numFmtId="0" fontId="29" fillId="11" borderId="19" xfId="1" applyFont="1" applyFill="1" applyBorder="1" applyAlignment="1">
      <alignment horizontal="left" vertical="top" wrapText="1"/>
    </xf>
    <xf numFmtId="0" fontId="20" fillId="8" borderId="6" xfId="1" applyFont="1" applyFill="1" applyBorder="1" applyAlignment="1">
      <alignment horizontal="center" vertical="top" wrapText="1"/>
    </xf>
    <xf numFmtId="0" fontId="20" fillId="8" borderId="0" xfId="1" applyFont="1" applyFill="1" applyAlignment="1">
      <alignment horizontal="center" vertical="top" wrapText="1"/>
    </xf>
    <xf numFmtId="0" fontId="21" fillId="9" borderId="1" xfId="0" applyFont="1" applyFill="1" applyBorder="1" applyAlignment="1">
      <alignment horizontal="center" vertical="center" wrapText="1"/>
    </xf>
    <xf numFmtId="0" fontId="20" fillId="8" borderId="2" xfId="1" applyFont="1" applyFill="1" applyBorder="1" applyAlignment="1">
      <alignment horizontal="center" vertical="top" wrapText="1"/>
    </xf>
    <xf numFmtId="0" fontId="20" fillId="8" borderId="3" xfId="1" applyFont="1" applyFill="1" applyBorder="1" applyAlignment="1">
      <alignment horizontal="center" vertical="top" wrapText="1"/>
    </xf>
    <xf numFmtId="0" fontId="20" fillId="8" borderId="1" xfId="1" applyFont="1" applyFill="1" applyBorder="1" applyAlignment="1">
      <alignment horizontal="center" vertical="top" wrapText="1"/>
    </xf>
    <xf numFmtId="0" fontId="29" fillId="11" borderId="2" xfId="1" applyFont="1" applyFill="1" applyBorder="1" applyAlignment="1">
      <alignment horizontal="left" vertical="top" wrapText="1"/>
    </xf>
    <xf numFmtId="0" fontId="29" fillId="11" borderId="3" xfId="1" applyFont="1" applyFill="1" applyBorder="1" applyAlignment="1">
      <alignment horizontal="left" vertical="top" wrapText="1"/>
    </xf>
    <xf numFmtId="0" fontId="29" fillId="11" borderId="14" xfId="1" applyFont="1" applyFill="1" applyBorder="1" applyAlignment="1">
      <alignment horizontal="left" vertical="top" wrapText="1"/>
    </xf>
    <xf numFmtId="0" fontId="22" fillId="12" borderId="2" xfId="1" applyFont="1" applyFill="1" applyBorder="1" applyAlignment="1">
      <alignment horizontal="center" vertical="center" wrapText="1"/>
    </xf>
    <xf numFmtId="0" fontId="22" fillId="12" borderId="3" xfId="1" applyFont="1" applyFill="1" applyBorder="1" applyAlignment="1">
      <alignment horizontal="center" vertical="center" wrapText="1"/>
    </xf>
    <xf numFmtId="0" fontId="22" fillId="12" borderId="4" xfId="1" applyFont="1" applyFill="1" applyBorder="1" applyAlignment="1">
      <alignment horizontal="center" vertical="center" wrapText="1"/>
    </xf>
    <xf numFmtId="0" fontId="0" fillId="0" borderId="1" xfId="0" applyBorder="1"/>
    <xf numFmtId="0" fontId="0" fillId="3" borderId="1" xfId="0" applyFill="1" applyBorder="1"/>
    <xf numFmtId="0" fontId="0" fillId="15" borderId="1" xfId="0" applyFill="1" applyBorder="1"/>
    <xf numFmtId="4" fontId="23" fillId="11" borderId="11" xfId="1" applyNumberFormat="1" applyFont="1" applyFill="1" applyBorder="1" applyAlignment="1">
      <alignment horizontal="center" vertical="center"/>
    </xf>
  </cellXfs>
  <cellStyles count="57">
    <cellStyle name="args.style" xfId="3"/>
    <cellStyle name="Calc Currency (0)" xfId="4"/>
    <cellStyle name="Comma 10" xfId="44"/>
    <cellStyle name="Comma 10 2" xfId="53"/>
    <cellStyle name="Comma 2" xfId="5"/>
    <cellStyle name="Comma 2 2" xfId="6"/>
    <cellStyle name="Comma 2 2 2" xfId="7"/>
    <cellStyle name="Comma 2 2 2 5" xfId="55"/>
    <cellStyle name="Comma 2 2 3" xfId="48"/>
    <cellStyle name="Comma 2 3" xfId="8"/>
    <cellStyle name="Comma 2 4" xfId="47"/>
    <cellStyle name="Comma 3" xfId="9"/>
    <cellStyle name="Comma 3 2" xfId="10"/>
    <cellStyle name="Comma 4" xfId="11"/>
    <cellStyle name="Comma 4 2" xfId="12"/>
    <cellStyle name="Comma 4 3" xfId="49"/>
    <cellStyle name="Comma 5" xfId="51"/>
    <cellStyle name="Comma 6" xfId="43"/>
    <cellStyle name="Comma 9 2" xfId="45"/>
    <cellStyle name="Comma 9 2 2" xfId="54"/>
    <cellStyle name="Copied" xfId="13"/>
    <cellStyle name="COST1" xfId="14"/>
    <cellStyle name="Entered" xfId="15"/>
    <cellStyle name="Grey" xfId="16"/>
    <cellStyle name="Header1" xfId="17"/>
    <cellStyle name="Header2" xfId="18"/>
    <cellStyle name="Input [yellow]" xfId="19"/>
    <cellStyle name="Input Cells" xfId="20"/>
    <cellStyle name="Linked Cells" xfId="21"/>
    <cellStyle name="Milliers [0]_!!!GO" xfId="22"/>
    <cellStyle name="Milliers_!!!GO" xfId="23"/>
    <cellStyle name="Monétaire [0]_!!!GO" xfId="24"/>
    <cellStyle name="Monétaire_!!!GO" xfId="25"/>
    <cellStyle name="MS_Arabic" xfId="26"/>
    <cellStyle name="Normal" xfId="0" builtinId="0"/>
    <cellStyle name="Normal - Style1" xfId="27"/>
    <cellStyle name="Normal 11" xfId="1"/>
    <cellStyle name="Normal 11 2" xfId="46"/>
    <cellStyle name="Normal 2" xfId="28"/>
    <cellStyle name="Normal 2 2" xfId="29"/>
    <cellStyle name="Normal 2 2 2" xfId="30"/>
    <cellStyle name="Normal 3" xfId="31"/>
    <cellStyle name="Normal 3 2" xfId="32"/>
    <cellStyle name="Normal 4" xfId="33"/>
    <cellStyle name="Normal 4 2" xfId="50"/>
    <cellStyle name="Normal 5" xfId="34"/>
    <cellStyle name="Normal 6" xfId="2"/>
    <cellStyle name="Normal_KFC MYSORE -FIRE SPRINKLER BOQ-22-06-08-R1" xfId="56"/>
    <cellStyle name="Œ…‹æØ‚è [0.00]_Region Orders (2)" xfId="35"/>
    <cellStyle name="Œ…‹æØ‚è_Region Orders (2)" xfId="36"/>
    <cellStyle name="per.style" xfId="37"/>
    <cellStyle name="Percent [2]" xfId="38"/>
    <cellStyle name="Percent 2" xfId="52"/>
    <cellStyle name="pricing" xfId="39"/>
    <cellStyle name="PSChar" xfId="40"/>
    <cellStyle name="RevList" xfId="41"/>
    <cellStyle name="Subtotal"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IONEER\Pioneer%20Infra%20Accounts\PITS\PROJECTS%202024-25\AHEMDABAD%20KFC%20FOODCOURT\INVOICE%20RA%201\revised%2015.07.2024\Ahemdabad-Food-Court--Fire-Sprinkler-BOQ%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KFC SPRINKLER "/>
      <sheetName val="Sprinkler M Sheet"/>
    </sheetNames>
    <sheetDataSet>
      <sheetData sheetId="0"/>
      <sheetData sheetId="1"/>
      <sheetData sheetId="2">
        <row r="10">
          <cell r="I10">
            <v>42</v>
          </cell>
        </row>
        <row r="16">
          <cell r="I16">
            <v>20</v>
          </cell>
        </row>
        <row r="22">
          <cell r="I22">
            <v>18</v>
          </cell>
        </row>
        <row r="30">
          <cell r="I30">
            <v>42</v>
          </cell>
        </row>
        <row r="36">
          <cell r="I36">
            <v>20</v>
          </cell>
        </row>
        <row r="42">
          <cell r="I42">
            <v>18</v>
          </cell>
        </row>
        <row r="110">
          <cell r="I110">
            <v>9</v>
          </cell>
        </row>
        <row r="118">
          <cell r="I118">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I8" sqref="I8"/>
    </sheetView>
  </sheetViews>
  <sheetFormatPr defaultRowHeight="14.5"/>
  <cols>
    <col min="1" max="1" width="8.26953125" bestFit="1" customWidth="1"/>
    <col min="2" max="2" width="19.26953125" bestFit="1" customWidth="1"/>
    <col min="3" max="3" width="11.26953125" bestFit="1" customWidth="1"/>
    <col min="4" max="4" width="20.7265625" bestFit="1" customWidth="1"/>
    <col min="5" max="5" width="19.54296875" bestFit="1" customWidth="1"/>
    <col min="6" max="6" width="16.7265625" bestFit="1" customWidth="1"/>
  </cols>
  <sheetData>
    <row r="1" spans="1:6" s="30" customFormat="1">
      <c r="A1" s="30" t="s">
        <v>73</v>
      </c>
    </row>
    <row r="2" spans="1:6" s="30" customFormat="1">
      <c r="A2" s="30" t="s">
        <v>74</v>
      </c>
    </row>
    <row r="3" spans="1:6" s="30" customFormat="1">
      <c r="A3" s="30" t="s">
        <v>75</v>
      </c>
    </row>
    <row r="4" spans="1:6">
      <c r="A4" s="1" t="s">
        <v>0</v>
      </c>
      <c r="B4" s="1" t="s">
        <v>69</v>
      </c>
      <c r="C4" s="1"/>
      <c r="D4" s="1"/>
      <c r="E4" s="1"/>
      <c r="F4" s="1"/>
    </row>
    <row r="5" spans="1:6" s="30" customFormat="1"/>
    <row r="6" spans="1:6" ht="15.5">
      <c r="A6" s="2" t="s">
        <v>1</v>
      </c>
      <c r="B6" s="2" t="s">
        <v>2</v>
      </c>
      <c r="C6" s="2" t="s">
        <v>3</v>
      </c>
      <c r="D6" s="2" t="s">
        <v>4</v>
      </c>
      <c r="E6" s="2" t="s">
        <v>5</v>
      </c>
      <c r="F6" s="2" t="s">
        <v>6</v>
      </c>
    </row>
    <row r="7" spans="1:6">
      <c r="A7" s="79">
        <v>1</v>
      </c>
      <c r="B7" s="79" t="s">
        <v>47</v>
      </c>
      <c r="C7" s="79">
        <f>'FIRE DETECTION '!G15</f>
        <v>41600</v>
      </c>
      <c r="D7" s="79"/>
      <c r="E7" s="79"/>
      <c r="F7" s="79"/>
    </row>
    <row r="8" spans="1:6">
      <c r="A8" s="79">
        <v>2</v>
      </c>
      <c r="B8" s="79" t="s">
        <v>46</v>
      </c>
      <c r="C8" s="79">
        <f>'FIRE &amp; SPRINKLER '!F35</f>
        <v>132930</v>
      </c>
      <c r="D8" s="79">
        <f>'FIRE &amp; SPRINKLER '!H35</f>
        <v>61970</v>
      </c>
      <c r="E8" s="79">
        <f>D8</f>
        <v>61970</v>
      </c>
      <c r="F8" s="79">
        <f>C8-E8</f>
        <v>70960</v>
      </c>
    </row>
    <row r="9" spans="1:6">
      <c r="A9" s="79"/>
      <c r="B9" s="79"/>
      <c r="C9" s="79"/>
      <c r="D9" s="79"/>
      <c r="E9" s="79"/>
      <c r="F9" s="79"/>
    </row>
    <row r="10" spans="1:6">
      <c r="A10" s="79"/>
      <c r="B10" s="79" t="s">
        <v>70</v>
      </c>
      <c r="C10" s="80">
        <f>SUM(C7:C9)</f>
        <v>174530</v>
      </c>
      <c r="D10" s="80">
        <f>SUM(D8:D9)</f>
        <v>61970</v>
      </c>
      <c r="E10" s="80">
        <f>SUM(E8:E9)</f>
        <v>61970</v>
      </c>
      <c r="F10" s="80">
        <f>SUM(F8:F9)</f>
        <v>70960</v>
      </c>
    </row>
    <row r="11" spans="1:6">
      <c r="A11" s="79"/>
      <c r="B11" s="79" t="s">
        <v>71</v>
      </c>
      <c r="C11" s="79">
        <f>C10*18%</f>
        <v>31415.399999999998</v>
      </c>
      <c r="D11" s="79">
        <f>D10*18%</f>
        <v>11154.6</v>
      </c>
      <c r="E11" s="79">
        <f>E10*18%</f>
        <v>11154.6</v>
      </c>
      <c r="F11" s="79">
        <f>F10*18%</f>
        <v>12772.8</v>
      </c>
    </row>
    <row r="12" spans="1:6">
      <c r="A12" s="79"/>
      <c r="B12" s="79" t="s">
        <v>72</v>
      </c>
      <c r="C12" s="81">
        <f>SUM(C10:C11)</f>
        <v>205945.4</v>
      </c>
      <c r="D12" s="81">
        <f>SUM(D10:D11)</f>
        <v>73124.600000000006</v>
      </c>
      <c r="E12" s="81">
        <f>SUM(E10:E11)</f>
        <v>73124.600000000006</v>
      </c>
      <c r="F12" s="81">
        <f>SUM(F10:F11)</f>
        <v>83732.800000000003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D4" sqref="D4"/>
    </sheetView>
  </sheetViews>
  <sheetFormatPr defaultRowHeight="14.5"/>
  <cols>
    <col min="2" max="2" width="66.453125" customWidth="1"/>
    <col min="3" max="3" width="11.54296875" bestFit="1" customWidth="1"/>
    <col min="6" max="6" width="9" bestFit="1" customWidth="1"/>
    <col min="7" max="7" width="11.26953125" bestFit="1" customWidth="1"/>
    <col min="8" max="8" width="12.7265625" bestFit="1" customWidth="1"/>
  </cols>
  <sheetData>
    <row r="1" spans="1:9" ht="20">
      <c r="A1" s="62" t="s">
        <v>48</v>
      </c>
      <c r="B1" s="63"/>
      <c r="C1" s="63"/>
      <c r="D1" s="63"/>
      <c r="E1" s="63"/>
      <c r="F1" s="63"/>
      <c r="G1" s="63"/>
      <c r="H1" s="64"/>
      <c r="I1" s="31"/>
    </row>
    <row r="2" spans="1:9" ht="15.5">
      <c r="A2" s="35" t="s">
        <v>49</v>
      </c>
      <c r="B2" s="36" t="s">
        <v>12</v>
      </c>
      <c r="C2" s="37" t="s">
        <v>50</v>
      </c>
      <c r="D2" s="38" t="s">
        <v>13</v>
      </c>
      <c r="E2" s="36" t="s">
        <v>14</v>
      </c>
      <c r="F2" s="37" t="s">
        <v>15</v>
      </c>
      <c r="G2" s="39" t="s">
        <v>51</v>
      </c>
      <c r="H2" s="40" t="s">
        <v>52</v>
      </c>
      <c r="I2" s="32"/>
    </row>
    <row r="3" spans="1:9">
      <c r="A3" s="41">
        <v>1</v>
      </c>
      <c r="B3" s="42" t="s">
        <v>53</v>
      </c>
      <c r="C3" s="43"/>
      <c r="D3" s="44"/>
      <c r="E3" s="44"/>
      <c r="F3" s="43"/>
      <c r="G3" s="45"/>
      <c r="H3" s="46"/>
      <c r="I3" s="30"/>
    </row>
    <row r="4" spans="1:9" ht="68.25" customHeight="1">
      <c r="A4" s="41"/>
      <c r="B4" s="47" t="s">
        <v>54</v>
      </c>
      <c r="C4" s="43"/>
      <c r="D4" s="48" t="s">
        <v>55</v>
      </c>
      <c r="E4" s="49">
        <v>5</v>
      </c>
      <c r="F4" s="82">
        <v>1250</v>
      </c>
      <c r="G4" s="50">
        <f>E4*F4</f>
        <v>6250</v>
      </c>
      <c r="H4" s="51"/>
      <c r="I4" s="30"/>
    </row>
    <row r="5" spans="1:9" ht="36" customHeight="1">
      <c r="A5" s="41">
        <v>2</v>
      </c>
      <c r="B5" s="42" t="s">
        <v>56</v>
      </c>
      <c r="C5" s="43"/>
      <c r="D5" s="48"/>
      <c r="E5" s="49"/>
      <c r="F5" s="43"/>
      <c r="G5" s="45"/>
      <c r="H5" s="46"/>
      <c r="I5" s="30"/>
    </row>
    <row r="6" spans="1:9" ht="78">
      <c r="A6" s="41"/>
      <c r="B6" s="47" t="s">
        <v>57</v>
      </c>
      <c r="C6" s="43"/>
      <c r="D6" s="48" t="s">
        <v>55</v>
      </c>
      <c r="E6" s="49">
        <v>2</v>
      </c>
      <c r="F6" s="82">
        <v>3800</v>
      </c>
      <c r="G6" s="50">
        <f>E6*F6</f>
        <v>7600</v>
      </c>
      <c r="H6" s="51" t="s">
        <v>58</v>
      </c>
      <c r="I6" s="30"/>
    </row>
    <row r="7" spans="1:9">
      <c r="A7" s="41" t="e">
        <v>#REF!</v>
      </c>
      <c r="B7" s="42" t="s">
        <v>59</v>
      </c>
      <c r="C7" s="43"/>
      <c r="D7" s="48"/>
      <c r="E7" s="49"/>
      <c r="F7" s="43"/>
      <c r="G7" s="45"/>
      <c r="H7" s="46"/>
      <c r="I7" s="30"/>
    </row>
    <row r="8" spans="1:9" ht="65">
      <c r="A8" s="41"/>
      <c r="B8" s="47" t="s">
        <v>60</v>
      </c>
      <c r="C8" s="43"/>
      <c r="D8" s="48" t="s">
        <v>55</v>
      </c>
      <c r="E8" s="49">
        <v>1</v>
      </c>
      <c r="F8" s="82">
        <v>2450</v>
      </c>
      <c r="G8" s="50">
        <f>E8*F8</f>
        <v>2450</v>
      </c>
      <c r="H8" s="51" t="s">
        <v>61</v>
      </c>
      <c r="I8" s="30"/>
    </row>
    <row r="9" spans="1:9">
      <c r="A9" s="41" t="e">
        <v>#REF!</v>
      </c>
      <c r="B9" s="42" t="s">
        <v>62</v>
      </c>
      <c r="C9" s="43"/>
      <c r="D9" s="48"/>
      <c r="E9" s="49"/>
      <c r="F9" s="43"/>
      <c r="G9" s="45"/>
      <c r="H9" s="46"/>
      <c r="I9" s="30"/>
    </row>
    <row r="10" spans="1:9" ht="65">
      <c r="A10" s="41"/>
      <c r="B10" s="47" t="s">
        <v>63</v>
      </c>
      <c r="C10" s="43"/>
      <c r="D10" s="48" t="s">
        <v>55</v>
      </c>
      <c r="E10" s="49">
        <v>1</v>
      </c>
      <c r="F10" s="82">
        <v>4800</v>
      </c>
      <c r="G10" s="50">
        <f>E10*F10</f>
        <v>4800</v>
      </c>
      <c r="H10" s="51"/>
      <c r="I10" s="30"/>
    </row>
    <row r="11" spans="1:9">
      <c r="A11" s="41">
        <v>7</v>
      </c>
      <c r="B11" s="42" t="s">
        <v>64</v>
      </c>
      <c r="C11" s="43"/>
      <c r="D11" s="48"/>
      <c r="E11" s="49"/>
      <c r="F11" s="43"/>
      <c r="G11" s="45"/>
      <c r="H11" s="46"/>
      <c r="I11" s="30"/>
    </row>
    <row r="12" spans="1:9" ht="65">
      <c r="A12" s="41"/>
      <c r="B12" s="47" t="s">
        <v>65</v>
      </c>
      <c r="C12" s="43"/>
      <c r="D12" s="48" t="s">
        <v>66</v>
      </c>
      <c r="E12" s="49">
        <v>5</v>
      </c>
      <c r="F12" s="82">
        <v>3400</v>
      </c>
      <c r="G12" s="50">
        <f>E12*F12</f>
        <v>17000</v>
      </c>
      <c r="H12" s="51"/>
      <c r="I12" s="30"/>
    </row>
    <row r="13" spans="1:9" ht="15.5">
      <c r="A13" s="52" t="e">
        <v>#REF!</v>
      </c>
      <c r="B13" s="53" t="s">
        <v>67</v>
      </c>
      <c r="C13" s="54"/>
      <c r="D13" s="48" t="s">
        <v>66</v>
      </c>
      <c r="E13" s="49">
        <v>1</v>
      </c>
      <c r="F13" s="82">
        <v>3500</v>
      </c>
      <c r="G13" s="50">
        <f>E13*F13</f>
        <v>3500</v>
      </c>
      <c r="H13" s="51"/>
      <c r="I13" s="34"/>
    </row>
    <row r="14" spans="1:9" ht="15.5">
      <c r="A14" s="52"/>
      <c r="B14" s="65" t="s">
        <v>68</v>
      </c>
      <c r="C14" s="65"/>
      <c r="D14" s="65"/>
      <c r="E14" s="65"/>
      <c r="F14" s="65"/>
      <c r="G14" s="65"/>
      <c r="H14" s="66"/>
      <c r="I14" s="30"/>
    </row>
    <row r="15" spans="1:9" ht="16" thickBot="1">
      <c r="A15" s="55"/>
      <c r="B15" s="56" t="s">
        <v>51</v>
      </c>
      <c r="C15" s="57"/>
      <c r="D15" s="58"/>
      <c r="E15" s="59"/>
      <c r="F15" s="57"/>
      <c r="G15" s="60">
        <f>G13+G12+G10+G8+G6+G4</f>
        <v>41600</v>
      </c>
      <c r="H15" s="61"/>
      <c r="I15" s="33"/>
    </row>
  </sheetData>
  <mergeCells count="2">
    <mergeCell ref="A1:H1"/>
    <mergeCell ref="B14:H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5" workbookViewId="0">
      <selection activeCell="I42" sqref="I42"/>
    </sheetView>
  </sheetViews>
  <sheetFormatPr defaultColWidth="9.1796875" defaultRowHeight="14.5"/>
  <cols>
    <col min="1" max="1" width="9.1796875" style="1"/>
    <col min="2" max="2" width="37.7265625" style="1" customWidth="1"/>
    <col min="3" max="4" width="9.1796875" style="1"/>
    <col min="5" max="5" width="12.26953125" style="1" customWidth="1"/>
    <col min="6" max="6" width="12.54296875" style="1" customWidth="1"/>
    <col min="7" max="8" width="14.1796875" style="1" customWidth="1"/>
    <col min="9" max="16384" width="9.1796875" style="1"/>
  </cols>
  <sheetData>
    <row r="1" spans="1:8" ht="17.5">
      <c r="A1" s="67" t="s">
        <v>7</v>
      </c>
      <c r="B1" s="68"/>
      <c r="C1" s="68"/>
      <c r="D1" s="68"/>
      <c r="E1" s="68"/>
      <c r="F1" s="68"/>
      <c r="G1" s="68"/>
      <c r="H1" s="68"/>
    </row>
    <row r="2" spans="1:8" ht="21">
      <c r="A2" s="3"/>
      <c r="B2" s="3"/>
      <c r="C2" s="3"/>
      <c r="D2" s="3"/>
      <c r="E2" s="3"/>
      <c r="F2" s="3"/>
      <c r="G2" s="69" t="s">
        <v>8</v>
      </c>
      <c r="H2" s="69"/>
    </row>
    <row r="3" spans="1:8" ht="17.5">
      <c r="A3" s="3"/>
      <c r="B3" s="3"/>
      <c r="C3" s="3"/>
      <c r="D3" s="3"/>
      <c r="E3" s="70" t="s">
        <v>9</v>
      </c>
      <c r="F3" s="71"/>
      <c r="G3" s="72" t="s">
        <v>10</v>
      </c>
      <c r="H3" s="72"/>
    </row>
    <row r="4" spans="1:8" ht="15.5">
      <c r="A4" s="4" t="s">
        <v>11</v>
      </c>
      <c r="B4" s="4" t="s">
        <v>12</v>
      </c>
      <c r="C4" s="4" t="s">
        <v>13</v>
      </c>
      <c r="D4" s="5" t="s">
        <v>14</v>
      </c>
      <c r="E4" s="4" t="s">
        <v>15</v>
      </c>
      <c r="F4" s="6" t="s">
        <v>16</v>
      </c>
      <c r="G4" s="5" t="s">
        <v>14</v>
      </c>
      <c r="H4" s="6" t="s">
        <v>16</v>
      </c>
    </row>
    <row r="5" spans="1:8" ht="52">
      <c r="A5" s="7">
        <v>1</v>
      </c>
      <c r="B5" s="8" t="s">
        <v>17</v>
      </c>
      <c r="C5" s="9"/>
      <c r="D5" s="10"/>
      <c r="E5" s="11"/>
      <c r="F5" s="12"/>
      <c r="G5" s="13"/>
      <c r="H5" s="13"/>
    </row>
    <row r="6" spans="1:8" ht="15.5">
      <c r="A6" s="9" t="s">
        <v>18</v>
      </c>
      <c r="B6" s="14" t="s">
        <v>19</v>
      </c>
      <c r="C6" s="9" t="s">
        <v>20</v>
      </c>
      <c r="D6" s="15">
        <v>45</v>
      </c>
      <c r="E6" s="11">
        <v>135</v>
      </c>
      <c r="F6" s="16">
        <f t="shared" ref="F6:F8" si="0">E6*D6</f>
        <v>6075</v>
      </c>
      <c r="G6" s="13">
        <f>'[1]Sprinkler M Sheet'!I10</f>
        <v>42</v>
      </c>
      <c r="H6" s="13">
        <f>G6*E6</f>
        <v>5670</v>
      </c>
    </row>
    <row r="7" spans="1:8" ht="15.5">
      <c r="A7" s="9" t="s">
        <v>21</v>
      </c>
      <c r="B7" s="14" t="s">
        <v>22</v>
      </c>
      <c r="C7" s="9" t="s">
        <v>20</v>
      </c>
      <c r="D7" s="15">
        <v>25</v>
      </c>
      <c r="E7" s="11">
        <v>145</v>
      </c>
      <c r="F7" s="16">
        <f t="shared" si="0"/>
        <v>3625</v>
      </c>
      <c r="G7" s="13">
        <f>'[1]Sprinkler M Sheet'!I16</f>
        <v>20</v>
      </c>
      <c r="H7" s="13">
        <f t="shared" ref="H7:H34" si="1">G7*E7</f>
        <v>2900</v>
      </c>
    </row>
    <row r="8" spans="1:8" ht="15.5">
      <c r="A8" s="9" t="s">
        <v>23</v>
      </c>
      <c r="B8" s="14" t="s">
        <v>24</v>
      </c>
      <c r="C8" s="9" t="s">
        <v>20</v>
      </c>
      <c r="D8" s="15">
        <v>18</v>
      </c>
      <c r="E8" s="11">
        <v>155</v>
      </c>
      <c r="F8" s="16">
        <f t="shared" si="0"/>
        <v>2790</v>
      </c>
      <c r="G8" s="13">
        <f>'[1]Sprinkler M Sheet'!I22</f>
        <v>18</v>
      </c>
      <c r="H8" s="13">
        <f t="shared" si="1"/>
        <v>2790</v>
      </c>
    </row>
    <row r="9" spans="1:8" ht="15.5">
      <c r="A9" s="9"/>
      <c r="B9" s="14"/>
      <c r="C9" s="9"/>
      <c r="D9" s="15"/>
      <c r="E9" s="11"/>
      <c r="F9" s="16"/>
      <c r="G9" s="13"/>
      <c r="H9" s="13"/>
    </row>
    <row r="10" spans="1:8" ht="15.5">
      <c r="A10" s="7">
        <v>2</v>
      </c>
      <c r="B10" s="17" t="s">
        <v>25</v>
      </c>
      <c r="C10" s="9"/>
      <c r="D10" s="15"/>
      <c r="E10" s="11"/>
      <c r="F10" s="16"/>
      <c r="G10" s="13"/>
      <c r="H10" s="13"/>
    </row>
    <row r="11" spans="1:8" ht="15.5">
      <c r="A11" s="9" t="s">
        <v>18</v>
      </c>
      <c r="B11" s="14" t="s">
        <v>19</v>
      </c>
      <c r="C11" s="9" t="s">
        <v>20</v>
      </c>
      <c r="D11" s="15">
        <v>45</v>
      </c>
      <c r="E11" s="18">
        <v>35</v>
      </c>
      <c r="F11" s="16">
        <f t="shared" ref="F11:F13" si="2">E11*D11</f>
        <v>1575</v>
      </c>
      <c r="G11" s="13">
        <f>'[1]Sprinkler M Sheet'!I30</f>
        <v>42</v>
      </c>
      <c r="H11" s="13">
        <f t="shared" si="1"/>
        <v>1470</v>
      </c>
    </row>
    <row r="12" spans="1:8" ht="15.5">
      <c r="A12" s="9" t="s">
        <v>21</v>
      </c>
      <c r="B12" s="14" t="s">
        <v>22</v>
      </c>
      <c r="C12" s="9" t="s">
        <v>20</v>
      </c>
      <c r="D12" s="15">
        <v>25</v>
      </c>
      <c r="E12" s="11">
        <v>45</v>
      </c>
      <c r="F12" s="16">
        <f t="shared" si="2"/>
        <v>1125</v>
      </c>
      <c r="G12" s="13">
        <f>'[1]Sprinkler M Sheet'!I36</f>
        <v>20</v>
      </c>
      <c r="H12" s="13">
        <f t="shared" si="1"/>
        <v>900</v>
      </c>
    </row>
    <row r="13" spans="1:8" ht="15.5">
      <c r="A13" s="9" t="s">
        <v>23</v>
      </c>
      <c r="B13" s="14" t="s">
        <v>24</v>
      </c>
      <c r="C13" s="9" t="s">
        <v>20</v>
      </c>
      <c r="D13" s="15">
        <v>18</v>
      </c>
      <c r="E13" s="11">
        <v>55</v>
      </c>
      <c r="F13" s="16">
        <f t="shared" si="2"/>
        <v>990</v>
      </c>
      <c r="G13" s="13">
        <f>'[1]Sprinkler M Sheet'!I42</f>
        <v>18</v>
      </c>
      <c r="H13" s="13">
        <f t="shared" si="1"/>
        <v>990</v>
      </c>
    </row>
    <row r="14" spans="1:8" ht="15.5">
      <c r="A14" s="9"/>
      <c r="B14" s="17"/>
      <c r="C14" s="9"/>
      <c r="D14" s="15"/>
      <c r="E14" s="11"/>
      <c r="F14" s="16"/>
      <c r="G14" s="13"/>
      <c r="H14" s="13"/>
    </row>
    <row r="15" spans="1:8" ht="15.5">
      <c r="A15" s="7">
        <v>3</v>
      </c>
      <c r="B15" s="17" t="s">
        <v>26</v>
      </c>
      <c r="C15" s="9"/>
      <c r="D15" s="15"/>
      <c r="E15" s="11"/>
      <c r="F15" s="16"/>
      <c r="G15" s="13"/>
      <c r="H15" s="13"/>
    </row>
    <row r="16" spans="1:8" ht="15.5">
      <c r="A16" s="9" t="s">
        <v>18</v>
      </c>
      <c r="B16" s="14" t="s">
        <v>22</v>
      </c>
      <c r="C16" s="9" t="s">
        <v>27</v>
      </c>
      <c r="D16" s="15">
        <v>3</v>
      </c>
      <c r="E16" s="11">
        <v>5500</v>
      </c>
      <c r="F16" s="16">
        <f t="shared" ref="F16:F17" si="3">E16*D16</f>
        <v>16500</v>
      </c>
      <c r="G16" s="13"/>
      <c r="H16" s="13">
        <f t="shared" si="1"/>
        <v>0</v>
      </c>
    </row>
    <row r="17" spans="1:8" ht="15.5">
      <c r="A17" s="9" t="s">
        <v>28</v>
      </c>
      <c r="B17" s="14" t="s">
        <v>24</v>
      </c>
      <c r="C17" s="9" t="s">
        <v>27</v>
      </c>
      <c r="D17" s="15">
        <v>1</v>
      </c>
      <c r="E17" s="11">
        <v>6000</v>
      </c>
      <c r="F17" s="16">
        <f t="shared" si="3"/>
        <v>6000</v>
      </c>
      <c r="G17" s="13"/>
      <c r="H17" s="13">
        <f t="shared" si="1"/>
        <v>0</v>
      </c>
    </row>
    <row r="18" spans="1:8" ht="15.5">
      <c r="A18" s="9"/>
      <c r="B18" s="14"/>
      <c r="C18" s="9"/>
      <c r="D18" s="15"/>
      <c r="E18" s="11"/>
      <c r="F18" s="16"/>
      <c r="G18" s="13"/>
      <c r="H18" s="13"/>
    </row>
    <row r="19" spans="1:8" ht="15.5">
      <c r="A19" s="7">
        <v>4</v>
      </c>
      <c r="B19" s="17" t="s">
        <v>29</v>
      </c>
      <c r="C19" s="9"/>
      <c r="D19" s="15"/>
      <c r="E19" s="11"/>
      <c r="F19" s="16"/>
      <c r="G19" s="13"/>
      <c r="H19" s="13"/>
    </row>
    <row r="20" spans="1:8" ht="15.5">
      <c r="A20" s="9" t="s">
        <v>21</v>
      </c>
      <c r="B20" s="14" t="s">
        <v>22</v>
      </c>
      <c r="C20" s="9" t="s">
        <v>27</v>
      </c>
      <c r="D20" s="15">
        <v>3</v>
      </c>
      <c r="E20" s="11">
        <v>4500</v>
      </c>
      <c r="F20" s="16">
        <f t="shared" ref="F20:F22" si="4">E20*D20</f>
        <v>13500</v>
      </c>
      <c r="G20" s="13"/>
      <c r="H20" s="13">
        <f t="shared" si="1"/>
        <v>0</v>
      </c>
    </row>
    <row r="21" spans="1:8" ht="15.5">
      <c r="A21" s="9" t="s">
        <v>23</v>
      </c>
      <c r="B21" s="14" t="s">
        <v>24</v>
      </c>
      <c r="C21" s="9" t="s">
        <v>27</v>
      </c>
      <c r="D21" s="15">
        <v>1</v>
      </c>
      <c r="E21" s="11">
        <v>5000</v>
      </c>
      <c r="F21" s="16">
        <f t="shared" si="4"/>
        <v>5000</v>
      </c>
      <c r="G21" s="13"/>
      <c r="H21" s="13">
        <f t="shared" si="1"/>
        <v>0</v>
      </c>
    </row>
    <row r="22" spans="1:8" ht="15.5">
      <c r="A22" s="9" t="s">
        <v>30</v>
      </c>
      <c r="B22" s="14" t="s">
        <v>31</v>
      </c>
      <c r="C22" s="9" t="s">
        <v>27</v>
      </c>
      <c r="D22" s="15">
        <v>1</v>
      </c>
      <c r="E22" s="11">
        <v>5500</v>
      </c>
      <c r="F22" s="16">
        <f t="shared" si="4"/>
        <v>5500</v>
      </c>
      <c r="G22" s="13"/>
      <c r="H22" s="13">
        <f t="shared" si="1"/>
        <v>0</v>
      </c>
    </row>
    <row r="23" spans="1:8" ht="15.5">
      <c r="A23" s="9"/>
      <c r="B23" s="14"/>
      <c r="C23" s="9"/>
      <c r="D23" s="15"/>
      <c r="E23" s="11"/>
      <c r="F23" s="16"/>
      <c r="G23" s="13"/>
      <c r="H23" s="13"/>
    </row>
    <row r="24" spans="1:8" ht="15.5">
      <c r="A24" s="7">
        <v>5</v>
      </c>
      <c r="B24" s="19" t="s">
        <v>32</v>
      </c>
      <c r="C24" s="9"/>
      <c r="D24" s="15"/>
      <c r="E24" s="11"/>
      <c r="F24" s="16"/>
      <c r="G24" s="13"/>
      <c r="H24" s="13"/>
    </row>
    <row r="25" spans="1:8" ht="15.5">
      <c r="A25" s="9" t="s">
        <v>18</v>
      </c>
      <c r="B25" s="19" t="s">
        <v>33</v>
      </c>
      <c r="C25" s="9" t="s">
        <v>27</v>
      </c>
      <c r="D25" s="15">
        <v>1</v>
      </c>
      <c r="E25" s="11">
        <v>4500</v>
      </c>
      <c r="F25" s="16">
        <f t="shared" ref="F25:F28" si="5">E25*D25</f>
        <v>4500</v>
      </c>
      <c r="G25" s="13"/>
      <c r="H25" s="13">
        <f t="shared" si="1"/>
        <v>0</v>
      </c>
    </row>
    <row r="26" spans="1:8" ht="15.5">
      <c r="A26" s="9" t="s">
        <v>34</v>
      </c>
      <c r="B26" s="19" t="s">
        <v>35</v>
      </c>
      <c r="C26" s="9" t="s">
        <v>27</v>
      </c>
      <c r="D26" s="15">
        <v>1</v>
      </c>
      <c r="E26" s="11">
        <v>5500</v>
      </c>
      <c r="F26" s="16">
        <f t="shared" si="5"/>
        <v>5500</v>
      </c>
      <c r="G26" s="13"/>
      <c r="H26" s="13">
        <f t="shared" si="1"/>
        <v>0</v>
      </c>
    </row>
    <row r="27" spans="1:8" ht="15.5">
      <c r="A27" s="9" t="s">
        <v>36</v>
      </c>
      <c r="B27" s="19" t="s">
        <v>37</v>
      </c>
      <c r="C27" s="9" t="s">
        <v>27</v>
      </c>
      <c r="D27" s="15">
        <v>1</v>
      </c>
      <c r="E27" s="11">
        <v>4500</v>
      </c>
      <c r="F27" s="16">
        <f t="shared" si="5"/>
        <v>4500</v>
      </c>
      <c r="G27" s="13"/>
      <c r="H27" s="13">
        <f t="shared" si="1"/>
        <v>0</v>
      </c>
    </row>
    <row r="28" spans="1:8" ht="15.5">
      <c r="A28" s="9" t="s">
        <v>38</v>
      </c>
      <c r="B28" s="19" t="s">
        <v>39</v>
      </c>
      <c r="C28" s="9" t="s">
        <v>27</v>
      </c>
      <c r="D28" s="15">
        <v>1</v>
      </c>
      <c r="E28" s="11">
        <v>8500</v>
      </c>
      <c r="F28" s="16">
        <f t="shared" si="5"/>
        <v>8500</v>
      </c>
      <c r="G28" s="13"/>
      <c r="H28" s="13">
        <f t="shared" si="1"/>
        <v>0</v>
      </c>
    </row>
    <row r="29" spans="1:8" ht="15.5">
      <c r="A29" s="9"/>
      <c r="B29" s="19"/>
      <c r="C29" s="9"/>
      <c r="D29" s="15"/>
      <c r="E29" s="11"/>
      <c r="F29" s="16"/>
      <c r="G29" s="13"/>
      <c r="H29" s="13"/>
    </row>
    <row r="30" spans="1:8" ht="78">
      <c r="A30" s="7">
        <v>7</v>
      </c>
      <c r="B30" s="17" t="s">
        <v>40</v>
      </c>
      <c r="C30" s="9"/>
      <c r="D30" s="15"/>
      <c r="E30" s="11"/>
      <c r="F30" s="16"/>
      <c r="G30" s="13"/>
      <c r="H30" s="13"/>
    </row>
    <row r="31" spans="1:8" ht="15.5">
      <c r="A31" s="9" t="s">
        <v>18</v>
      </c>
      <c r="B31" s="14" t="s">
        <v>41</v>
      </c>
      <c r="C31" s="9" t="s">
        <v>27</v>
      </c>
      <c r="D31" s="15">
        <v>9</v>
      </c>
      <c r="E31" s="11">
        <v>1450</v>
      </c>
      <c r="F31" s="16">
        <f>E31*D31</f>
        <v>13050</v>
      </c>
      <c r="G31" s="13">
        <f>'[1]Sprinkler M Sheet'!I110</f>
        <v>9</v>
      </c>
      <c r="H31" s="13">
        <f t="shared" si="1"/>
        <v>13050</v>
      </c>
    </row>
    <row r="32" spans="1:8" ht="15.5">
      <c r="A32" s="9"/>
      <c r="B32" s="17"/>
      <c r="C32" s="9"/>
      <c r="D32" s="15"/>
      <c r="E32" s="11"/>
      <c r="F32" s="16"/>
      <c r="G32" s="13"/>
      <c r="H32" s="13"/>
    </row>
    <row r="33" spans="1:8" ht="15.5">
      <c r="A33" s="7">
        <v>8</v>
      </c>
      <c r="B33" s="17" t="s">
        <v>42</v>
      </c>
      <c r="C33" s="9"/>
      <c r="D33" s="15"/>
      <c r="E33" s="11"/>
      <c r="F33" s="16"/>
      <c r="G33" s="13"/>
      <c r="H33" s="13"/>
    </row>
    <row r="34" spans="1:8" ht="15.5">
      <c r="A34" s="9" t="s">
        <v>18</v>
      </c>
      <c r="B34" s="14" t="s">
        <v>43</v>
      </c>
      <c r="C34" s="9" t="s">
        <v>27</v>
      </c>
      <c r="D34" s="15">
        <v>9</v>
      </c>
      <c r="E34" s="20">
        <v>3800</v>
      </c>
      <c r="F34" s="16">
        <f>E34*D34</f>
        <v>34200</v>
      </c>
      <c r="G34" s="13">
        <f>'[1]Sprinkler M Sheet'!I118</f>
        <v>9</v>
      </c>
      <c r="H34" s="13">
        <f t="shared" si="1"/>
        <v>34200</v>
      </c>
    </row>
    <row r="35" spans="1:8" ht="15.5">
      <c r="A35" s="21"/>
      <c r="B35" s="22"/>
      <c r="C35" s="21"/>
      <c r="D35" s="15"/>
      <c r="E35" s="23"/>
      <c r="F35" s="24">
        <f>SUM(F6:F34)</f>
        <v>132930</v>
      </c>
      <c r="G35" s="13"/>
      <c r="H35" s="25">
        <f>SUM(H5:H34)</f>
        <v>61970</v>
      </c>
    </row>
    <row r="36" spans="1:8" s="27" customFormat="1" ht="15.5">
      <c r="A36" s="26"/>
      <c r="B36" s="73" t="s">
        <v>44</v>
      </c>
      <c r="C36" s="74"/>
      <c r="D36" s="74"/>
      <c r="E36" s="74"/>
      <c r="F36" s="74"/>
      <c r="G36" s="75"/>
    </row>
    <row r="37" spans="1:8" ht="15.5">
      <c r="A37" s="76" t="s">
        <v>45</v>
      </c>
      <c r="B37" s="77"/>
      <c r="C37" s="77"/>
      <c r="D37" s="77"/>
      <c r="E37" s="78"/>
      <c r="F37" s="28"/>
      <c r="G37" s="29"/>
      <c r="H37" s="29"/>
    </row>
  </sheetData>
  <mergeCells count="6">
    <mergeCell ref="A37:E37"/>
    <mergeCell ref="A1:H1"/>
    <mergeCell ref="G2:H2"/>
    <mergeCell ref="E3:F3"/>
    <mergeCell ref="G3:H3"/>
    <mergeCell ref="B36:G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669F88-8132-44C4-963E-29D634908BDC}"/>
</file>

<file path=customXml/itemProps2.xml><?xml version="1.0" encoding="utf-8"?>
<ds:datastoreItem xmlns:ds="http://schemas.openxmlformats.org/officeDocument/2006/customXml" ds:itemID="{8DDCECCF-FA62-46BE-BC00-3430DDC9FB14}">
  <ds:schemaRefs>
    <ds:schemaRef ds:uri="http://schemas.microsoft.com/sharepoint/v3/contenttype/forms"/>
  </ds:schemaRefs>
</ds:datastoreItem>
</file>

<file path=customXml/itemProps3.xml><?xml version="1.0" encoding="utf-8"?>
<ds:datastoreItem xmlns:ds="http://schemas.openxmlformats.org/officeDocument/2006/customXml" ds:itemID="{7D6E5E04-9B41-46B7-8E58-F98EBF49267A}">
  <ds:schemaRefs>
    <ds:schemaRef ds:uri="http://schemas.openxmlformats.org/package/2006/metadata/core-properties"/>
    <ds:schemaRef ds:uri="http://purl.org/dc/terms/"/>
    <ds:schemaRef ds:uri="http://schemas.microsoft.com/office/2006/documentManagement/types"/>
    <ds:schemaRef ds:uri="http://purl.org/dc/dcmitype/"/>
    <ds:schemaRef ds:uri="72b43016-16a7-42f7-bc1a-063c27e5d515"/>
    <ds:schemaRef ds:uri="http://www.w3.org/XML/1998/namespace"/>
    <ds:schemaRef ds:uri="http://purl.org/dc/elements/1.1/"/>
    <ds:schemaRef ds:uri="http://schemas.microsoft.com/office/infopath/2007/PartnerControls"/>
    <ds:schemaRef ds:uri="7326994b-23a0-4b5e-a973-7b87443abe0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FIRE DETECTION </vt:lpstr>
      <vt:lpstr>FIRE &amp; SPRINKLER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2024-07-26T09:25:43Z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