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1860\AppData\Local\Microsoft\Windows\INetCache\Content.Outlook\7X9FK23S\"/>
    </mc:Choice>
  </mc:AlternateContent>
  <bookViews>
    <workbookView xWindow="0" yWindow="0" windowWidth="23040" windowHeight="9070"/>
  </bookViews>
  <sheets>
    <sheet name="SUMMARY " sheetId="1" r:id="rId1"/>
    <sheet name="CVCP " sheetId="3" r:id="rId2"/>
    <sheet name="PLUMBING " sheetId="2" r:id="rId3"/>
    <sheet name="HVAC " sheetId="4" r:id="rId4"/>
    <sheet name="LIGHTING " sheetId="5" r:id="rId5"/>
    <sheet name="ELECTRICAL " sheetId="6" r:id="rId6"/>
    <sheet name="CCTV " sheetId="9" r:id="rId7"/>
    <sheet name="FIRE &amp; SAFETY " sheetId="10" r:id="rId8"/>
    <sheet name="OTHERS " sheetId="11" r:id="rId9"/>
  </sheets>
  <externalReferences>
    <externalReference r:id="rId10"/>
    <externalReference r:id="rId11"/>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6" i="4" l="1"/>
  <c r="H136" i="4"/>
  <c r="J136" i="4"/>
  <c r="I93" i="6"/>
  <c r="L12" i="4"/>
  <c r="L11" i="4"/>
  <c r="L10" i="4"/>
  <c r="M51" i="2"/>
  <c r="I51" i="2"/>
  <c r="M106" i="3"/>
  <c r="I106" i="3"/>
  <c r="K80" i="3"/>
  <c r="K88" i="3"/>
  <c r="K100" i="3"/>
  <c r="I60" i="3"/>
  <c r="G16" i="1" l="1"/>
  <c r="E16" i="1"/>
  <c r="F16" i="1" s="1"/>
  <c r="D9" i="1"/>
  <c r="I55" i="2"/>
  <c r="N85" i="3"/>
  <c r="F15" i="1" l="1"/>
  <c r="E15" i="1"/>
  <c r="D15" i="1"/>
  <c r="F14" i="1"/>
  <c r="E14" i="1"/>
  <c r="D14" i="1"/>
  <c r="C15" i="1"/>
  <c r="G15" i="1" s="1"/>
  <c r="C14" i="1"/>
  <c r="G14" i="1" s="1"/>
  <c r="F49" i="11"/>
  <c r="F28" i="10"/>
  <c r="H24" i="9" l="1"/>
  <c r="H23" i="9"/>
  <c r="H22" i="9"/>
  <c r="H21" i="9"/>
  <c r="H20" i="9"/>
  <c r="H19" i="9"/>
  <c r="H18" i="9"/>
  <c r="H17" i="9"/>
  <c r="H16" i="9"/>
  <c r="H15" i="9"/>
  <c r="H14" i="9"/>
  <c r="H13" i="9"/>
  <c r="H12" i="9"/>
  <c r="H11" i="9"/>
  <c r="H10" i="9"/>
  <c r="H9" i="9"/>
  <c r="H8" i="9"/>
  <c r="H7" i="9"/>
  <c r="H6" i="9"/>
  <c r="H5" i="9"/>
  <c r="J23" i="9"/>
  <c r="J22" i="9"/>
  <c r="J21" i="9"/>
  <c r="J20" i="9"/>
  <c r="J19" i="9"/>
  <c r="J18" i="9"/>
  <c r="J17" i="9"/>
  <c r="J16" i="9"/>
  <c r="J15" i="9"/>
  <c r="J14" i="9"/>
  <c r="J13" i="9"/>
  <c r="J12" i="9"/>
  <c r="J11" i="9"/>
  <c r="J10" i="9"/>
  <c r="J9" i="9"/>
  <c r="J8" i="9"/>
  <c r="J7" i="9"/>
  <c r="J6" i="9"/>
  <c r="J5" i="9"/>
  <c r="J4" i="9"/>
  <c r="J24" i="9" s="1"/>
  <c r="H4" i="9"/>
  <c r="H174" i="6"/>
  <c r="H173" i="6"/>
  <c r="H171" i="6"/>
  <c r="H170" i="6"/>
  <c r="H166" i="6"/>
  <c r="H164" i="6"/>
  <c r="H162" i="6"/>
  <c r="H160" i="6"/>
  <c r="H159" i="6"/>
  <c r="H151" i="6"/>
  <c r="H150" i="6"/>
  <c r="H148" i="6"/>
  <c r="H146" i="6"/>
  <c r="H144" i="6"/>
  <c r="H140" i="6"/>
  <c r="H138" i="6"/>
  <c r="H136" i="6"/>
  <c r="H134" i="6"/>
  <c r="H132" i="6"/>
  <c r="H128" i="6"/>
  <c r="H126" i="6"/>
  <c r="H124" i="6"/>
  <c r="H122" i="6"/>
  <c r="H120" i="6"/>
  <c r="H118" i="6"/>
  <c r="H116" i="6"/>
  <c r="H112" i="6"/>
  <c r="H111" i="6"/>
  <c r="H110" i="6"/>
  <c r="H108" i="6"/>
  <c r="H107" i="6"/>
  <c r="H105" i="6"/>
  <c r="H103" i="6"/>
  <c r="H102" i="6"/>
  <c r="H101" i="6"/>
  <c r="H98" i="6"/>
  <c r="H97" i="6"/>
  <c r="H93" i="6"/>
  <c r="H92" i="6"/>
  <c r="H91" i="6"/>
  <c r="H86" i="6"/>
  <c r="H85" i="6"/>
  <c r="H84" i="6"/>
  <c r="H80" i="6"/>
  <c r="H77" i="6"/>
  <c r="H73" i="6"/>
  <c r="H69" i="6"/>
  <c r="H60" i="6"/>
  <c r="K132" i="4"/>
  <c r="L132" i="4" s="1"/>
  <c r="K131" i="4"/>
  <c r="L131" i="4" s="1"/>
  <c r="K127" i="4"/>
  <c r="L127" i="4" s="1"/>
  <c r="K123" i="4"/>
  <c r="L123" i="4" s="1"/>
  <c r="K110" i="4"/>
  <c r="L110" i="4" s="1"/>
  <c r="K108" i="4"/>
  <c r="L108" i="4" s="1"/>
  <c r="K106" i="4"/>
  <c r="L106" i="4" s="1"/>
  <c r="K104" i="4"/>
  <c r="L104" i="4" s="1"/>
  <c r="K102" i="4"/>
  <c r="L102" i="4" s="1"/>
  <c r="K100" i="4"/>
  <c r="L100" i="4" s="1"/>
  <c r="K95" i="4"/>
  <c r="L95" i="4" s="1"/>
  <c r="K90" i="4"/>
  <c r="L90" i="4" s="1"/>
  <c r="K85" i="4"/>
  <c r="L85" i="4" s="1"/>
  <c r="K79" i="4"/>
  <c r="L79" i="4" s="1"/>
  <c r="K73" i="4"/>
  <c r="L73" i="4" s="1"/>
  <c r="K72" i="4"/>
  <c r="L72" i="4" s="1"/>
  <c r="K71" i="4"/>
  <c r="L71" i="4" s="1"/>
  <c r="K66" i="4"/>
  <c r="L66" i="4" s="1"/>
  <c r="K61" i="4"/>
  <c r="L61" i="4" s="1"/>
  <c r="K58" i="4"/>
  <c r="L58" i="4" s="1"/>
  <c r="K55" i="4"/>
  <c r="L55" i="4" s="1"/>
  <c r="K51" i="4"/>
  <c r="L51" i="4" s="1"/>
  <c r="K47" i="4"/>
  <c r="L47" i="4" s="1"/>
  <c r="K44" i="4"/>
  <c r="L44" i="4" s="1"/>
  <c r="K38" i="4"/>
  <c r="L38" i="4" s="1"/>
  <c r="K30" i="4"/>
  <c r="L30" i="4" s="1"/>
  <c r="K27" i="4"/>
  <c r="L27" i="4" s="1"/>
  <c r="K25" i="4"/>
  <c r="L25" i="4" s="1"/>
  <c r="H132" i="4"/>
  <c r="H131" i="4"/>
  <c r="H127" i="4"/>
  <c r="H123" i="4"/>
  <c r="H110" i="4"/>
  <c r="H108" i="4"/>
  <c r="H106" i="4"/>
  <c r="H104" i="4"/>
  <c r="H102" i="4"/>
  <c r="H100" i="4"/>
  <c r="H95" i="4"/>
  <c r="H90" i="4"/>
  <c r="H85" i="4"/>
  <c r="H79" i="4"/>
  <c r="H73" i="4"/>
  <c r="H72" i="4"/>
  <c r="H71" i="4"/>
  <c r="H66" i="4"/>
  <c r="H61" i="4"/>
  <c r="H58" i="4"/>
  <c r="H55" i="4"/>
  <c r="H54" i="4"/>
  <c r="H51" i="4"/>
  <c r="H47" i="4"/>
  <c r="H44" i="4"/>
  <c r="H38" i="4"/>
  <c r="H30" i="4"/>
  <c r="H27" i="4"/>
  <c r="H25" i="4"/>
  <c r="J132" i="4"/>
  <c r="J131" i="4"/>
  <c r="J127" i="4"/>
  <c r="J123" i="4"/>
  <c r="J110" i="4"/>
  <c r="J108" i="4"/>
  <c r="J106" i="4"/>
  <c r="J104" i="4"/>
  <c r="J102" i="4"/>
  <c r="J100" i="4"/>
  <c r="J95" i="4"/>
  <c r="J90" i="4"/>
  <c r="J85" i="4"/>
  <c r="J79" i="4"/>
  <c r="J73" i="4"/>
  <c r="J72" i="4"/>
  <c r="J71" i="4"/>
  <c r="J66" i="4"/>
  <c r="J61" i="4"/>
  <c r="J58" i="4"/>
  <c r="J55" i="4"/>
  <c r="J51" i="4"/>
  <c r="J47" i="4"/>
  <c r="J44" i="4"/>
  <c r="J38" i="4"/>
  <c r="J30" i="4"/>
  <c r="J27" i="4"/>
  <c r="J25" i="4"/>
  <c r="F132" i="4"/>
  <c r="F131" i="4"/>
  <c r="F134" i="4" s="1"/>
  <c r="F127" i="4"/>
  <c r="F123" i="4"/>
  <c r="F110" i="4"/>
  <c r="F108" i="4"/>
  <c r="F106" i="4"/>
  <c r="F104" i="4"/>
  <c r="F102" i="4"/>
  <c r="F100" i="4"/>
  <c r="F95" i="4"/>
  <c r="F90" i="4"/>
  <c r="F85" i="4"/>
  <c r="F79" i="4"/>
  <c r="F73" i="4"/>
  <c r="F72" i="4"/>
  <c r="F71" i="4"/>
  <c r="F66" i="4"/>
  <c r="F55" i="4"/>
  <c r="F58" i="4"/>
  <c r="F61" i="4"/>
  <c r="F44" i="4"/>
  <c r="F47" i="4"/>
  <c r="F51" i="4"/>
  <c r="F38" i="4"/>
  <c r="F30" i="4"/>
  <c r="F27" i="4"/>
  <c r="F25" i="4"/>
  <c r="F112" i="4" l="1"/>
  <c r="F32" i="4"/>
  <c r="L134" i="4"/>
  <c r="L112" i="4"/>
  <c r="L32" i="4"/>
  <c r="H112" i="4"/>
  <c r="J134" i="4"/>
  <c r="J112" i="4"/>
  <c r="J32" i="4"/>
  <c r="L48" i="2" l="1"/>
  <c r="M48" i="2" s="1"/>
  <c r="L47" i="2"/>
  <c r="M47" i="2" s="1"/>
  <c r="L46" i="2"/>
  <c r="M46" i="2" s="1"/>
  <c r="L45" i="2"/>
  <c r="M45" i="2" s="1"/>
  <c r="L44" i="2"/>
  <c r="M44" i="2" s="1"/>
  <c r="L43" i="2"/>
  <c r="M43" i="2" s="1"/>
  <c r="L42" i="2"/>
  <c r="M42" i="2" s="1"/>
  <c r="L41" i="2"/>
  <c r="M41" i="2" s="1"/>
  <c r="L40" i="2"/>
  <c r="M40" i="2" s="1"/>
  <c r="L39" i="2"/>
  <c r="M39" i="2" s="1"/>
  <c r="L38" i="2"/>
  <c r="M38" i="2" s="1"/>
  <c r="L37" i="2"/>
  <c r="M37" i="2" s="1"/>
  <c r="L36" i="2"/>
  <c r="M36" i="2" s="1"/>
  <c r="L35" i="2"/>
  <c r="M35" i="2" s="1"/>
  <c r="L32" i="2"/>
  <c r="M32" i="2" s="1"/>
  <c r="L31" i="2"/>
  <c r="M31" i="2" s="1"/>
  <c r="L30" i="2"/>
  <c r="M30" i="2" s="1"/>
  <c r="L29" i="2"/>
  <c r="M29" i="2" s="1"/>
  <c r="L28" i="2"/>
  <c r="M28" i="2" s="1"/>
  <c r="L25" i="2"/>
  <c r="M25" i="2" s="1"/>
  <c r="M26" i="2" s="1"/>
  <c r="L22" i="2"/>
  <c r="M22" i="2" s="1"/>
  <c r="L21" i="2"/>
  <c r="M21" i="2" s="1"/>
  <c r="L20" i="2"/>
  <c r="M20" i="2" s="1"/>
  <c r="L19" i="2"/>
  <c r="M19" i="2" s="1"/>
  <c r="L18" i="2"/>
  <c r="M18" i="2" s="1"/>
  <c r="L15" i="2"/>
  <c r="M15" i="2" s="1"/>
  <c r="L14" i="2"/>
  <c r="M14" i="2" s="1"/>
  <c r="L13" i="2"/>
  <c r="M13" i="2" s="1"/>
  <c r="L12" i="2"/>
  <c r="M12" i="2" s="1"/>
  <c r="M7" i="2"/>
  <c r="M9" i="2" s="1"/>
  <c r="L7" i="2"/>
  <c r="K48" i="2"/>
  <c r="K47" i="2"/>
  <c r="K46" i="2"/>
  <c r="K45" i="2"/>
  <c r="K44" i="2"/>
  <c r="K43" i="2"/>
  <c r="K42" i="2"/>
  <c r="K41" i="2"/>
  <c r="K40" i="2"/>
  <c r="K39" i="2"/>
  <c r="K38" i="2"/>
  <c r="K37" i="2"/>
  <c r="K36" i="2"/>
  <c r="K35" i="2"/>
  <c r="K32" i="2"/>
  <c r="K31" i="2"/>
  <c r="K30" i="2"/>
  <c r="K29" i="2"/>
  <c r="K28" i="2"/>
  <c r="K33" i="2" s="1"/>
  <c r="K25" i="2"/>
  <c r="K22" i="2"/>
  <c r="K21" i="2"/>
  <c r="K20" i="2"/>
  <c r="K18" i="2"/>
  <c r="K15" i="2"/>
  <c r="K14" i="2"/>
  <c r="K13" i="2"/>
  <c r="K12" i="2"/>
  <c r="K7" i="2"/>
  <c r="I48" i="2"/>
  <c r="I47" i="2"/>
  <c r="I46" i="2"/>
  <c r="I45" i="2"/>
  <c r="I44" i="2"/>
  <c r="I43" i="2"/>
  <c r="I42" i="2"/>
  <c r="I41" i="2"/>
  <c r="I40" i="2"/>
  <c r="I39" i="2"/>
  <c r="I38" i="2"/>
  <c r="I37" i="2"/>
  <c r="I36" i="2"/>
  <c r="I35" i="2"/>
  <c r="I49" i="2" s="1"/>
  <c r="I32" i="2"/>
  <c r="I31" i="2"/>
  <c r="I30" i="2"/>
  <c r="I29" i="2"/>
  <c r="I33" i="2" s="1"/>
  <c r="I28" i="2"/>
  <c r="I25" i="2"/>
  <c r="I22" i="2"/>
  <c r="I21" i="2"/>
  <c r="I20" i="2"/>
  <c r="I18" i="2"/>
  <c r="I15" i="2"/>
  <c r="I14" i="2"/>
  <c r="I16" i="2" s="1"/>
  <c r="I13" i="2"/>
  <c r="I12" i="2"/>
  <c r="I7" i="2"/>
  <c r="G48" i="2"/>
  <c r="G47" i="2"/>
  <c r="G46" i="2"/>
  <c r="G45" i="2"/>
  <c r="G44" i="2"/>
  <c r="G43" i="2"/>
  <c r="G42" i="2"/>
  <c r="G41" i="2"/>
  <c r="G40" i="2"/>
  <c r="G39" i="2"/>
  <c r="G38" i="2"/>
  <c r="G37" i="2"/>
  <c r="G36" i="2"/>
  <c r="G35" i="2"/>
  <c r="G32" i="2"/>
  <c r="G31" i="2"/>
  <c r="G30" i="2"/>
  <c r="G33" i="2" s="1"/>
  <c r="G29" i="2"/>
  <c r="G28" i="2"/>
  <c r="G25" i="2"/>
  <c r="G26" i="2" s="1"/>
  <c r="G22" i="2"/>
  <c r="G21" i="2"/>
  <c r="G20" i="2"/>
  <c r="G18" i="2"/>
  <c r="G15" i="2"/>
  <c r="G14" i="2"/>
  <c r="G13" i="2"/>
  <c r="G12" i="2"/>
  <c r="G7" i="2"/>
  <c r="K26" i="2"/>
  <c r="I26" i="2"/>
  <c r="I9" i="2"/>
  <c r="G9" i="2"/>
  <c r="G68" i="3"/>
  <c r="K103" i="3"/>
  <c r="K99" i="3"/>
  <c r="K98" i="3"/>
  <c r="K97" i="3"/>
  <c r="K96" i="3"/>
  <c r="K95" i="3"/>
  <c r="K94" i="3"/>
  <c r="K93" i="3"/>
  <c r="K92" i="3"/>
  <c r="K87" i="3"/>
  <c r="K86" i="3"/>
  <c r="K85" i="3"/>
  <c r="K84" i="3"/>
  <c r="K79" i="3"/>
  <c r="K78" i="3"/>
  <c r="K77" i="3"/>
  <c r="K76" i="3"/>
  <c r="K75" i="3"/>
  <c r="K74" i="3"/>
  <c r="K73" i="3"/>
  <c r="K66" i="3"/>
  <c r="K68" i="3" s="1"/>
  <c r="K58" i="3"/>
  <c r="K57" i="3"/>
  <c r="K56" i="3"/>
  <c r="K55" i="3"/>
  <c r="K48" i="3"/>
  <c r="K47" i="3"/>
  <c r="K46" i="3"/>
  <c r="K45" i="3"/>
  <c r="K44" i="3"/>
  <c r="K43" i="3"/>
  <c r="K42" i="3"/>
  <c r="K41" i="3"/>
  <c r="K40" i="3"/>
  <c r="K39" i="3"/>
  <c r="K38" i="3"/>
  <c r="K37" i="3"/>
  <c r="K36" i="3"/>
  <c r="K35" i="3"/>
  <c r="K34" i="3"/>
  <c r="K33" i="3"/>
  <c r="K30" i="3"/>
  <c r="K29" i="3"/>
  <c r="K26" i="3"/>
  <c r="K25" i="3"/>
  <c r="K24" i="3"/>
  <c r="K49" i="3" s="1"/>
  <c r="I103" i="3"/>
  <c r="I99" i="3"/>
  <c r="I98" i="3"/>
  <c r="I97" i="3"/>
  <c r="I96" i="3"/>
  <c r="I95" i="3"/>
  <c r="I94" i="3"/>
  <c r="I93" i="3"/>
  <c r="I92" i="3"/>
  <c r="I100" i="3" s="1"/>
  <c r="I87" i="3"/>
  <c r="I86" i="3"/>
  <c r="I85" i="3"/>
  <c r="I88" i="3" s="1"/>
  <c r="I84" i="3"/>
  <c r="I79" i="3"/>
  <c r="I78" i="3"/>
  <c r="I77" i="3"/>
  <c r="I76" i="3"/>
  <c r="I75" i="3"/>
  <c r="I74" i="3"/>
  <c r="I73" i="3"/>
  <c r="I80" i="3" s="1"/>
  <c r="I66" i="3"/>
  <c r="I58" i="3"/>
  <c r="I57" i="3"/>
  <c r="I56" i="3"/>
  <c r="I55" i="3"/>
  <c r="I48" i="3"/>
  <c r="I47" i="3"/>
  <c r="I46" i="3"/>
  <c r="I45" i="3"/>
  <c r="I44" i="3"/>
  <c r="I43" i="3"/>
  <c r="I41" i="3"/>
  <c r="I40" i="3"/>
  <c r="I39" i="3"/>
  <c r="I37" i="3"/>
  <c r="I36" i="3"/>
  <c r="I35" i="3"/>
  <c r="I34" i="3"/>
  <c r="I33" i="3"/>
  <c r="L103" i="3"/>
  <c r="M103" i="3" s="1"/>
  <c r="L99" i="3"/>
  <c r="M99" i="3" s="1"/>
  <c r="L98" i="3"/>
  <c r="M98" i="3" s="1"/>
  <c r="L97" i="3"/>
  <c r="M97" i="3" s="1"/>
  <c r="L96" i="3"/>
  <c r="M96" i="3" s="1"/>
  <c r="L95" i="3"/>
  <c r="M95" i="3" s="1"/>
  <c r="L94" i="3"/>
  <c r="M94" i="3" s="1"/>
  <c r="L93" i="3"/>
  <c r="M93" i="3" s="1"/>
  <c r="L92" i="3"/>
  <c r="M92" i="3" s="1"/>
  <c r="M100" i="3" s="1"/>
  <c r="L87" i="3"/>
  <c r="M87" i="3" s="1"/>
  <c r="L86" i="3"/>
  <c r="M86" i="3" s="1"/>
  <c r="L85" i="3"/>
  <c r="M85" i="3" s="1"/>
  <c r="L84" i="3"/>
  <c r="M84" i="3" s="1"/>
  <c r="M88" i="3" s="1"/>
  <c r="L79" i="3"/>
  <c r="M79" i="3" s="1"/>
  <c r="L78" i="3"/>
  <c r="M78" i="3" s="1"/>
  <c r="L77" i="3"/>
  <c r="M77" i="3" s="1"/>
  <c r="L76" i="3"/>
  <c r="M76" i="3" s="1"/>
  <c r="L75" i="3"/>
  <c r="M75" i="3" s="1"/>
  <c r="L74" i="3"/>
  <c r="M74" i="3" s="1"/>
  <c r="L73" i="3"/>
  <c r="M73" i="3" s="1"/>
  <c r="M80" i="3" s="1"/>
  <c r="L66" i="3"/>
  <c r="M66" i="3" s="1"/>
  <c r="M68" i="3" s="1"/>
  <c r="L58" i="3"/>
  <c r="M58" i="3" s="1"/>
  <c r="L57" i="3"/>
  <c r="M57" i="3" s="1"/>
  <c r="L56" i="3"/>
  <c r="M56" i="3" s="1"/>
  <c r="L55" i="3"/>
  <c r="M55" i="3" s="1"/>
  <c r="M60" i="3" s="1"/>
  <c r="L48" i="3"/>
  <c r="M48" i="3" s="1"/>
  <c r="L47" i="3"/>
  <c r="M47" i="3" s="1"/>
  <c r="L46" i="3"/>
  <c r="M46" i="3" s="1"/>
  <c r="L45" i="3"/>
  <c r="M45" i="3" s="1"/>
  <c r="L44" i="3"/>
  <c r="M44" i="3" s="1"/>
  <c r="L43" i="3"/>
  <c r="M43" i="3" s="1"/>
  <c r="L33" i="3"/>
  <c r="M33" i="3" s="1"/>
  <c r="L34" i="3"/>
  <c r="M34" i="3" s="1"/>
  <c r="L35" i="3"/>
  <c r="M35" i="3" s="1"/>
  <c r="L37" i="3"/>
  <c r="M37" i="3" s="1"/>
  <c r="L36" i="3"/>
  <c r="M36" i="3" s="1"/>
  <c r="L41" i="3"/>
  <c r="M41" i="3" s="1"/>
  <c r="L40" i="3"/>
  <c r="M40" i="3" s="1"/>
  <c r="L39" i="3"/>
  <c r="M39" i="3" s="1"/>
  <c r="L30" i="3"/>
  <c r="M30" i="3" s="1"/>
  <c r="I30" i="3"/>
  <c r="L26" i="3"/>
  <c r="M26" i="3" s="1"/>
  <c r="I26" i="3"/>
  <c r="L25" i="3"/>
  <c r="M25" i="3" s="1"/>
  <c r="I25" i="3"/>
  <c r="L24" i="3"/>
  <c r="M24" i="3" s="1"/>
  <c r="I24" i="3"/>
  <c r="I49" i="3" s="1"/>
  <c r="G103" i="3"/>
  <c r="G99" i="3"/>
  <c r="G98" i="3"/>
  <c r="G97" i="3"/>
  <c r="G96" i="3"/>
  <c r="G95" i="3"/>
  <c r="G94" i="3"/>
  <c r="G100" i="3" s="1"/>
  <c r="G93" i="3"/>
  <c r="G92" i="3"/>
  <c r="G87" i="3"/>
  <c r="G86" i="3"/>
  <c r="G84" i="3"/>
  <c r="G88" i="3" s="1"/>
  <c r="G85" i="3"/>
  <c r="G79" i="3"/>
  <c r="G77" i="3"/>
  <c r="G76" i="3"/>
  <c r="G75" i="3"/>
  <c r="G74" i="3"/>
  <c r="G73" i="3"/>
  <c r="G80" i="3" s="1"/>
  <c r="G66" i="3"/>
  <c r="G58" i="3"/>
  <c r="G57" i="3"/>
  <c r="G56" i="3"/>
  <c r="G55" i="3"/>
  <c r="G60" i="3" s="1"/>
  <c r="G48" i="3"/>
  <c r="G47" i="3"/>
  <c r="G46" i="3"/>
  <c r="G45" i="3"/>
  <c r="G43" i="3"/>
  <c r="G41" i="3"/>
  <c r="G40" i="3"/>
  <c r="G39" i="3"/>
  <c r="G37" i="3"/>
  <c r="G36" i="3"/>
  <c r="G35" i="3"/>
  <c r="G34" i="3"/>
  <c r="G30" i="3"/>
  <c r="G26" i="3"/>
  <c r="G25" i="3"/>
  <c r="G24" i="3"/>
  <c r="G49" i="3" s="1"/>
  <c r="G13" i="1"/>
  <c r="D13" i="1"/>
  <c r="D11" i="1"/>
  <c r="D10" i="1"/>
  <c r="E13" i="1"/>
  <c r="F13" i="1" s="1"/>
  <c r="C13" i="1"/>
  <c r="E10" i="1"/>
  <c r="C10" i="1"/>
  <c r="I174" i="6"/>
  <c r="K174" i="6" s="1"/>
  <c r="L174" i="6" s="1"/>
  <c r="F174" i="6"/>
  <c r="K173" i="6"/>
  <c r="L173" i="6" s="1"/>
  <c r="J173" i="6"/>
  <c r="F173" i="6"/>
  <c r="K172" i="6"/>
  <c r="L172" i="6" s="1"/>
  <c r="J172" i="6"/>
  <c r="I171" i="6"/>
  <c r="K171" i="6" s="1"/>
  <c r="L171" i="6" s="1"/>
  <c r="F171" i="6"/>
  <c r="I170" i="6"/>
  <c r="J170" i="6" s="1"/>
  <c r="F170" i="6"/>
  <c r="K166" i="6"/>
  <c r="L166" i="6" s="1"/>
  <c r="J166" i="6"/>
  <c r="F166" i="6"/>
  <c r="K164" i="6"/>
  <c r="L164" i="6" s="1"/>
  <c r="J164" i="6"/>
  <c r="F164" i="6"/>
  <c r="I162" i="6"/>
  <c r="J162" i="6" s="1"/>
  <c r="F162" i="6"/>
  <c r="I160" i="6"/>
  <c r="K160" i="6" s="1"/>
  <c r="L160" i="6" s="1"/>
  <c r="F160" i="6"/>
  <c r="I159" i="6"/>
  <c r="K159" i="6" s="1"/>
  <c r="L159" i="6" s="1"/>
  <c r="F159" i="6"/>
  <c r="I151" i="6"/>
  <c r="J151" i="6" s="1"/>
  <c r="F151" i="6"/>
  <c r="I150" i="6"/>
  <c r="J150" i="6" s="1"/>
  <c r="F150" i="6"/>
  <c r="I144" i="6"/>
  <c r="K144" i="6" s="1"/>
  <c r="L144" i="6" s="1"/>
  <c r="F144" i="6"/>
  <c r="L142" i="6"/>
  <c r="K142" i="6"/>
  <c r="J142" i="6"/>
  <c r="F142" i="6"/>
  <c r="L140" i="6"/>
  <c r="K140" i="6"/>
  <c r="J140" i="6"/>
  <c r="F140" i="6"/>
  <c r="L138" i="6"/>
  <c r="K138" i="6"/>
  <c r="J138" i="6"/>
  <c r="F138" i="6"/>
  <c r="I136" i="6"/>
  <c r="K136" i="6" s="1"/>
  <c r="L136" i="6" s="1"/>
  <c r="F136" i="6"/>
  <c r="K134" i="6"/>
  <c r="L134" i="6" s="1"/>
  <c r="J134" i="6"/>
  <c r="F134" i="6"/>
  <c r="K132" i="6"/>
  <c r="L132" i="6" s="1"/>
  <c r="J132" i="6"/>
  <c r="F132" i="6"/>
  <c r="I128" i="6"/>
  <c r="K128" i="6" s="1"/>
  <c r="L128" i="6" s="1"/>
  <c r="F128" i="6"/>
  <c r="K126" i="6"/>
  <c r="L126" i="6" s="1"/>
  <c r="J126" i="6"/>
  <c r="F126" i="6"/>
  <c r="I124" i="6"/>
  <c r="K124" i="6" s="1"/>
  <c r="L124" i="6" s="1"/>
  <c r="F124" i="6"/>
  <c r="I122" i="6"/>
  <c r="K122" i="6" s="1"/>
  <c r="L122" i="6" s="1"/>
  <c r="F122" i="6"/>
  <c r="I120" i="6"/>
  <c r="K120" i="6" s="1"/>
  <c r="L120" i="6" s="1"/>
  <c r="H176" i="6"/>
  <c r="D12" i="1" s="1"/>
  <c r="F120" i="6"/>
  <c r="L118" i="6"/>
  <c r="K118" i="6"/>
  <c r="J118" i="6"/>
  <c r="F118" i="6"/>
  <c r="I116" i="6"/>
  <c r="K116" i="6" s="1"/>
  <c r="L116" i="6" s="1"/>
  <c r="F116" i="6"/>
  <c r="K112" i="6"/>
  <c r="L112" i="6" s="1"/>
  <c r="J112" i="6"/>
  <c r="F112" i="6"/>
  <c r="K111" i="6"/>
  <c r="L111" i="6" s="1"/>
  <c r="J111" i="6"/>
  <c r="F111" i="6"/>
  <c r="I110" i="6"/>
  <c r="K110" i="6" s="1"/>
  <c r="L110" i="6" s="1"/>
  <c r="F110" i="6"/>
  <c r="K109" i="6"/>
  <c r="L109" i="6" s="1"/>
  <c r="J109" i="6"/>
  <c r="F109" i="6"/>
  <c r="K108" i="6"/>
  <c r="L108" i="6" s="1"/>
  <c r="J108" i="6"/>
  <c r="F108" i="6"/>
  <c r="K107" i="6"/>
  <c r="L107" i="6" s="1"/>
  <c r="J107" i="6"/>
  <c r="F107" i="6"/>
  <c r="J103" i="6"/>
  <c r="I103" i="6"/>
  <c r="K103" i="6" s="1"/>
  <c r="L103" i="6" s="1"/>
  <c r="F103" i="6"/>
  <c r="I102" i="6"/>
  <c r="K102" i="6" s="1"/>
  <c r="L102" i="6" s="1"/>
  <c r="F102" i="6"/>
  <c r="I101" i="6"/>
  <c r="J101" i="6" s="1"/>
  <c r="F101" i="6"/>
  <c r="I98" i="6"/>
  <c r="K98" i="6" s="1"/>
  <c r="L98" i="6" s="1"/>
  <c r="F98" i="6"/>
  <c r="I97" i="6"/>
  <c r="K97" i="6" s="1"/>
  <c r="L97" i="6" s="1"/>
  <c r="F97" i="6"/>
  <c r="K93" i="6"/>
  <c r="L93" i="6" s="1"/>
  <c r="F93" i="6"/>
  <c r="I92" i="6"/>
  <c r="J92" i="6" s="1"/>
  <c r="F92" i="6"/>
  <c r="J91" i="6"/>
  <c r="K91" i="6"/>
  <c r="L91" i="6" s="1"/>
  <c r="F91" i="6"/>
  <c r="I86" i="6"/>
  <c r="K86" i="6" s="1"/>
  <c r="L86" i="6" s="1"/>
  <c r="F86" i="6"/>
  <c r="I85" i="6"/>
  <c r="K85" i="6" s="1"/>
  <c r="L85" i="6" s="1"/>
  <c r="F85" i="6"/>
  <c r="I84" i="6"/>
  <c r="K84" i="6" s="1"/>
  <c r="L84" i="6" s="1"/>
  <c r="F84" i="6"/>
  <c r="I80" i="6"/>
  <c r="K80" i="6" s="1"/>
  <c r="L80" i="6" s="1"/>
  <c r="F80" i="6"/>
  <c r="I77" i="6"/>
  <c r="K77" i="6" s="1"/>
  <c r="L77" i="6" s="1"/>
  <c r="F77" i="6"/>
  <c r="I73" i="6"/>
  <c r="K73" i="6" s="1"/>
  <c r="L73" i="6" s="1"/>
  <c r="F73" i="6"/>
  <c r="F176" i="6" s="1"/>
  <c r="C12" i="1" s="1"/>
  <c r="I69" i="6"/>
  <c r="J69" i="6" s="1"/>
  <c r="F69" i="6"/>
  <c r="I60" i="6"/>
  <c r="K60" i="6" s="1"/>
  <c r="L60" i="6" s="1"/>
  <c r="F60" i="6"/>
  <c r="F11" i="5"/>
  <c r="G10" i="5"/>
  <c r="H10" i="5" s="1"/>
  <c r="F10" i="5"/>
  <c r="G9" i="5"/>
  <c r="H9" i="5" s="1"/>
  <c r="F9" i="5"/>
  <c r="G8" i="5"/>
  <c r="H8" i="5" s="1"/>
  <c r="F8" i="5"/>
  <c r="G7" i="5"/>
  <c r="H7" i="5" s="1"/>
  <c r="F7" i="5"/>
  <c r="G6" i="5"/>
  <c r="H6" i="5" s="1"/>
  <c r="F6" i="5"/>
  <c r="G5" i="5"/>
  <c r="H5" i="5" s="1"/>
  <c r="F5" i="5"/>
  <c r="G4" i="5"/>
  <c r="H4" i="5" s="1"/>
  <c r="F4" i="5"/>
  <c r="J97" i="6" l="1"/>
  <c r="J60" i="6"/>
  <c r="K151" i="6"/>
  <c r="L151" i="6" s="1"/>
  <c r="J80" i="6"/>
  <c r="J98" i="6"/>
  <c r="J77" i="6"/>
  <c r="J86" i="6"/>
  <c r="M49" i="3"/>
  <c r="F12" i="5"/>
  <c r="C11" i="1" s="1"/>
  <c r="K150" i="6"/>
  <c r="L150" i="6" s="1"/>
  <c r="G16" i="2"/>
  <c r="G23" i="2"/>
  <c r="G49" i="2"/>
  <c r="G51" i="2" s="1"/>
  <c r="C9" i="1" s="1"/>
  <c r="K16" i="2"/>
  <c r="K49" i="2"/>
  <c r="K51" i="2" s="1"/>
  <c r="E9" i="1" s="1"/>
  <c r="M16" i="2"/>
  <c r="G106" i="3"/>
  <c r="C8" i="1" s="1"/>
  <c r="I23" i="2"/>
  <c r="K162" i="6"/>
  <c r="L162" i="6" s="1"/>
  <c r="M49" i="2"/>
  <c r="M33" i="2"/>
  <c r="M23" i="2"/>
  <c r="K106" i="3"/>
  <c r="E8" i="1" s="1"/>
  <c r="D8" i="1"/>
  <c r="D18" i="1" s="1"/>
  <c r="J110" i="6"/>
  <c r="J128" i="6"/>
  <c r="H12" i="5"/>
  <c r="E11" i="1" s="1"/>
  <c r="J120" i="6"/>
  <c r="J124" i="6"/>
  <c r="K170" i="6"/>
  <c r="L170" i="6" s="1"/>
  <c r="F10" i="1"/>
  <c r="J84" i="6"/>
  <c r="J116" i="6"/>
  <c r="J122" i="6"/>
  <c r="J136" i="6"/>
  <c r="J159" i="6"/>
  <c r="J171" i="6"/>
  <c r="J174" i="6"/>
  <c r="K69" i="6"/>
  <c r="L69" i="6" s="1"/>
  <c r="J73" i="6"/>
  <c r="J85" i="6"/>
  <c r="K92" i="6"/>
  <c r="L92" i="6" s="1"/>
  <c r="J93" i="6"/>
  <c r="K101" i="6"/>
  <c r="L101" i="6" s="1"/>
  <c r="J102" i="6"/>
  <c r="J144" i="6"/>
  <c r="J160" i="6"/>
  <c r="C18" i="1" l="1"/>
  <c r="F9" i="1"/>
  <c r="G9" i="1" s="1"/>
  <c r="C19" i="1"/>
  <c r="C20" i="1" s="1"/>
  <c r="F8" i="1"/>
  <c r="G8" i="1" s="1"/>
  <c r="D19" i="1"/>
  <c r="D20" i="1" s="1"/>
  <c r="J176" i="6"/>
  <c r="E12" i="1" s="1"/>
  <c r="F12" i="1" s="1"/>
  <c r="G12" i="1" s="1"/>
  <c r="F11" i="1"/>
  <c r="L176" i="6"/>
  <c r="G10" i="1"/>
  <c r="G11" i="1" l="1"/>
  <c r="G18" i="1" s="1"/>
  <c r="G19" i="1" s="1"/>
  <c r="G20" i="1" s="1"/>
  <c r="F18" i="1"/>
  <c r="F19" i="1" s="1"/>
  <c r="F20" i="1" s="1"/>
  <c r="E18" i="1"/>
  <c r="E19" i="1" s="1"/>
  <c r="E20" i="1" s="1"/>
</calcChain>
</file>

<file path=xl/comments1.xml><?xml version="1.0" encoding="utf-8"?>
<comments xmlns="http://schemas.openxmlformats.org/spreadsheetml/2006/main">
  <authors>
    <author>Divesh Tripathi</author>
  </authors>
  <commentList>
    <comment ref="D8" authorId="0" shapeId="0">
      <text>
        <r>
          <rPr>
            <b/>
            <sz val="9"/>
            <color indexed="81"/>
            <rFont val="Tahoma"/>
            <charset val="1"/>
          </rPr>
          <t>Divesh Tripathi:</t>
        </r>
        <r>
          <rPr>
            <sz val="9"/>
            <color indexed="81"/>
            <rFont val="Tahoma"/>
            <charset val="1"/>
          </rPr>
          <t xml:space="preserve">
ok as per last ra bill 
</t>
        </r>
      </text>
    </comment>
    <comment ref="D9" authorId="0" shapeId="0">
      <text>
        <r>
          <rPr>
            <b/>
            <sz val="9"/>
            <color indexed="81"/>
            <rFont val="Tahoma"/>
            <family val="2"/>
          </rPr>
          <t>Divesh Tripathi:</t>
        </r>
        <r>
          <rPr>
            <sz val="9"/>
            <color indexed="81"/>
            <rFont val="Tahoma"/>
            <family val="2"/>
          </rPr>
          <t xml:space="preserve">
as per pioneer they are saying they get double amount in plumbing </t>
        </r>
      </text>
    </comment>
    <comment ref="D10" authorId="0" shapeId="0">
      <text>
        <r>
          <rPr>
            <b/>
            <sz val="9"/>
            <color indexed="81"/>
            <rFont val="Tahoma"/>
            <family val="2"/>
          </rPr>
          <t>Divesh Tripathi:</t>
        </r>
        <r>
          <rPr>
            <sz val="9"/>
            <color indexed="81"/>
            <rFont val="Tahoma"/>
            <family val="2"/>
          </rPr>
          <t xml:space="preserve">
ok as per last bill amount is ok 
</t>
        </r>
      </text>
    </comment>
    <comment ref="D12" authorId="0" shapeId="0">
      <text>
        <r>
          <rPr>
            <b/>
            <sz val="9"/>
            <color indexed="81"/>
            <rFont val="Tahoma"/>
            <charset val="1"/>
          </rPr>
          <t>Divesh Tripathi:</t>
        </r>
        <r>
          <rPr>
            <sz val="9"/>
            <color indexed="81"/>
            <rFont val="Tahoma"/>
            <charset val="1"/>
          </rPr>
          <t xml:space="preserve">
ok as per last ra bill
</t>
        </r>
      </text>
    </comment>
  </commentList>
</comments>
</file>

<file path=xl/sharedStrings.xml><?xml version="1.0" encoding="utf-8"?>
<sst xmlns="http://schemas.openxmlformats.org/spreadsheetml/2006/main" count="1057" uniqueCount="656">
  <si>
    <t>BILL OF QUANTITIES FOR PLUMBING WORK
PROJECT :JONES THE GROCER - EXPRESS</t>
  </si>
  <si>
    <t>Previous Bill Amount(INR)</t>
  </si>
  <si>
    <t>Cumulative Amount (INR)</t>
  </si>
  <si>
    <t>AS PER PO</t>
  </si>
  <si>
    <t>SR. NO.</t>
  </si>
  <si>
    <t>MATERIAL</t>
  </si>
  <si>
    <t>DESCRIPTION</t>
  </si>
  <si>
    <t>UNIT</t>
  </si>
  <si>
    <t>QTY.</t>
  </si>
  <si>
    <t>RATE</t>
  </si>
  <si>
    <t>AMOUNT</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</si>
  <si>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</si>
  <si>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</si>
  <si>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</si>
  <si>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</si>
  <si>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</si>
  <si>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</si>
  <si>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</si>
  <si>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</si>
  <si>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</si>
  <si>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</si>
  <si>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</si>
  <si>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</si>
  <si>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</si>
  <si>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</si>
  <si>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</si>
  <si>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Total</t>
  </si>
  <si>
    <t>CHAMBER &amp; GRATING</t>
  </si>
  <si>
    <t>INSPECTION CHAMBER</t>
  </si>
  <si>
    <t>Supply, Laying, Testing &amp; Commissioning of Approved SS Inspection Chamber along of Size- 300mmx300mm with SS Cover &amp; SS Grating over it. Make Jaquar / Ozone. Including trenching and finishing with ceramic tiles as per dwg and details.</t>
  </si>
  <si>
    <t>Nos.</t>
  </si>
  <si>
    <t>OPEN GRATING</t>
  </si>
  <si>
    <t>Providing &amp; Fixing 20mm heavy quality SS triple layer Grating along with Perforated Mesh &amp; Angle Frame of width 200mm, complete as per detail Drawings. Rate inclusive of chamber construction</t>
  </si>
  <si>
    <t>Size - 600mm x 200mm</t>
  </si>
  <si>
    <t>Size - 1000mm x 200mm</t>
  </si>
  <si>
    <t>FLOOR TRAP</t>
  </si>
  <si>
    <t>Supply, Laying, Testing &amp; Commissioning of 75x75mm  Floor Trap with Approved Make heavy duty round or Square.</t>
  </si>
  <si>
    <t>VALVE AND TAP</t>
  </si>
  <si>
    <t>ANGLE VALVE</t>
  </si>
  <si>
    <t>Providing &amp; Fixing Angle Valve with connector pipe.</t>
  </si>
  <si>
    <t>LONG BODY TAP</t>
  </si>
  <si>
    <t>Providing &amp; Fixing Sink Cock. with foot operated</t>
  </si>
  <si>
    <t>Table Mixer</t>
  </si>
  <si>
    <t xml:space="preserve">Providing &amp; Fixing Sink Cock. </t>
  </si>
  <si>
    <t>Gate Valves</t>
  </si>
  <si>
    <t>Providing &amp; Fixing PPR Ball Valve ISI mark. (For Inlet)</t>
  </si>
  <si>
    <t>Sink Mixer</t>
  </si>
  <si>
    <t>ACCESSORIES</t>
  </si>
  <si>
    <t>Grease Trap</t>
  </si>
  <si>
    <t>Providing &amp; Fixing of portable grease trap NGT-8 from Nugreen</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</si>
  <si>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</si>
  <si>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</si>
  <si>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</si>
  <si>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</si>
  <si>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</si>
  <si>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</si>
  <si>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</si>
  <si>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25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</si>
  <si>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</si>
  <si>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</si>
  <si>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</si>
  <si>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</si>
  <si>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</si>
  <si>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</si>
  <si>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</si>
  <si>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</si>
  <si>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t>
  </si>
  <si>
    <t>Domestic RO</t>
  </si>
  <si>
    <t>Providing and fixing of Domestic RO with water storage with all necessary valves and fiting required.</t>
  </si>
  <si>
    <t>Water Tank</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</si>
  <si>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</si>
  <si>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</si>
  <si>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</si>
  <si>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</si>
  <si>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GRAND TOTAL</t>
  </si>
  <si>
    <t>BILL OF QUANTITIES- INTERIOR WORKS</t>
  </si>
  <si>
    <t>D41- Shawarma,Tacos,Burger</t>
  </si>
  <si>
    <t>S. No.</t>
  </si>
  <si>
    <t>Location</t>
  </si>
  <si>
    <t>Description</t>
  </si>
  <si>
    <t>Unit</t>
  </si>
  <si>
    <t>Qty</t>
  </si>
  <si>
    <t xml:space="preserve">Rate </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</si>
  <si>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</si>
  <si>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</si>
  <si>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</si>
  <si>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</si>
  <si>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</si>
  <si>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</si>
  <si>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</si>
  <si>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</si>
  <si>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d</t>
  </si>
  <si>
    <t xml:space="preserve">Teak Wood to be used unless specified by project manager.                      </t>
  </si>
  <si>
    <t>e</t>
  </si>
  <si>
    <t>Veneer to be used - TEAK STRAIGHT LINE unless specified</t>
  </si>
  <si>
    <t>f</t>
  </si>
  <si>
    <t>Hardwood used shall be kiln seasoned, fire retardant and anti-termite treated of adequate and approved size. Timber used should be free from shrinkage. The size and distance of placing may vary as per Site conditions and drawings as instructed by project manager.</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</si>
  <si>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</si>
  <si>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</si>
  <si>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</si>
  <si>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</si>
  <si>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</si>
  <si>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</si>
  <si>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</si>
  <si>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</si>
  <si>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</si>
  <si>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</si>
  <si>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</si>
  <si>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</si>
  <si>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</si>
  <si>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FLOORING, SKIRTING &amp; CLADDING WORKS</t>
  </si>
  <si>
    <t xml:space="preserve"> FLOORING</t>
  </si>
  <si>
    <t>1.1.1</t>
  </si>
  <si>
    <t>TL-01
FOH FLOOR</t>
  </si>
  <si>
    <t>Providing &amp; Laying  FULL BODY VITRIFIED PRINTED TILES TL-01 of Size 600x600 mm, Make, Grout as specified in the drawing or material schedule, refer as shown in flooring layout.
Plan area to be measured.
Base Rate of Tile - Rs.100/- Sq.Ft</t>
  </si>
  <si>
    <t>Sqm</t>
  </si>
  <si>
    <t xml:space="preserve">TL-02
FOH FLOOR </t>
  </si>
  <si>
    <t>Providing &amp; Laying  FULL BODY VITRIFIED WOODEN TILES TL-02 of Size as per material schedule, Make, Grout as specified in the drawing or material schedule, refer as shown in flooring layout. Plan area to be measured.
Base Rate of Tile - Rs.100/- Sq.Ft</t>
  </si>
  <si>
    <t>1.1.2</t>
  </si>
  <si>
    <t>TL-03
BOH FLOOR</t>
  </si>
  <si>
    <t>FULL BODY VITRIFIED TILE , Size- 600x600mm, Make - Nitco, Product Code - BELGIUM GREY TILE, refer as shown in detail drawing.
Base Rate of Tile - Rs.100/- Sq.Ft.</t>
  </si>
  <si>
    <t>INLAY &amp;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</si>
  <si>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</si>
  <si>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1.2.1</t>
  </si>
  <si>
    <t>MT-01</t>
  </si>
  <si>
    <r>
      <rPr>
        <b/>
        <sz val="10"/>
        <rFont val="Century Gothic"/>
        <family val="2"/>
      </rPr>
      <t>Flooring 5mm w metal SS trim profile</t>
    </r>
    <r>
      <rPr>
        <sz val="10"/>
        <rFont val="Century Gothic"/>
        <family val="2"/>
      </rPr>
      <t xml:space="preserve"> at the corner of flooring as shown in detail drawing &amp; design.
</t>
    </r>
  </si>
  <si>
    <t>Rm.</t>
  </si>
  <si>
    <t>TILE CLADDING</t>
  </si>
  <si>
    <t>Providing and fixing tiles in cladding/ dado/ jamb/ soffit/ cill of uniform thickness, size, shade and pattern as approved, fixed with rich cement slurry over a bedding plaster of cement mortar 1:3 (1 cement : 3 fine sand) of minimum 20mm or more thickness/ 7mm thick adhesive to masonary/RCC structure, including the cost of  rough base  plaster, providing grooves using 2/3mm PVC spacers and grouted with EPOXY grouts of laticrete / Kerakoll  make to match shade of tile, cleaning with acid wash, cutting of tile for electrical switches and sockets, curing, Cello bubble/ Adhesive sheet roll for protection layer etc. complete in all respects as per drawing and as directed by Project Manager.</t>
  </si>
  <si>
    <t>1.3.1</t>
  </si>
  <si>
    <t>TL-04
SHAARMA 
BOH AREA</t>
  </si>
  <si>
    <t>Providing &amp; Laying  FULL BODY VITRIFIED PRINTED TILES TL-04 of Size 300x300mm as per material schedule, Make, Grout as specified in the drawing or material schedule, refer as shown in flooring layout. Plan area to be measured.
Base Rate of Tile - Rs.210/- Sq.Ft</t>
  </si>
  <si>
    <t>1.3.2</t>
  </si>
  <si>
    <t>TL-05
SHAARMA 
BOH AREA</t>
  </si>
  <si>
    <t>Providing &amp; Laying  FULL BODY VITRIFIED WHITE SUBWAY TILES TL-05 of Size 74X300 mm as per material schedule, Make, Grout as specified in the drawing or material schedule, refer as shown in flooring layout. Plan area to be measured.
Base Rate of Tile - Rs.150/- Sq.Ft</t>
  </si>
  <si>
    <t>1.3.3</t>
  </si>
  <si>
    <t>TL-06
FOH WALL</t>
  </si>
  <si>
    <r>
      <t xml:space="preserve">Providing &amp; Laying </t>
    </r>
    <r>
      <rPr>
        <b/>
        <sz val="10"/>
        <rFont val="Century Gothic"/>
        <family val="2"/>
      </rPr>
      <t xml:space="preserve"> Ceramic CLEO MUSTARD GLOSSY SUBWAT WALL TILE</t>
    </r>
    <r>
      <rPr>
        <sz val="10"/>
        <rFont val="Century Gothic"/>
        <family val="2"/>
      </rPr>
      <t xml:space="preserve"> TL-06 of Size 75X300MM, Make, Grout as specified in the drawing or material schedule, refer as shown in wall finishes layout.
Base Rate of Tile - Rs.150/- Sq.Ft.</t>
    </r>
  </si>
  <si>
    <t>1.3.4</t>
  </si>
  <si>
    <t>TL-07
MASALA KITCHEN 
BOH AREA</t>
  </si>
  <si>
    <t>Providing &amp; Laying  FULL BODY VITRIFIED MOROCCAN TILES TL-07 of Size 300X300 mm as per material schedule, Make, Grout as specified in the drawing or material schedule, refer as shown in flooring layout. Plan area to be measured.
Base Rate of Tile - Rs.210/- Sq.Ft</t>
  </si>
  <si>
    <t xml:space="preserve">SKIRTING 7 Rails </t>
  </si>
  <si>
    <t>1.4.1</t>
  </si>
  <si>
    <t>Tile Skirting</t>
  </si>
  <si>
    <t>Providing &amp; Fixing 100mm high skirting made of tile matching with Flooring TL03 to be provided as shown in the detail drawing and design.
Base Rate of Tile - Rs.100/- Sq.Ft.</t>
  </si>
  <si>
    <t>1.4.2</t>
  </si>
  <si>
    <t>SS floor rail</t>
  </si>
  <si>
    <t>Providing &amp; Fixing 50mm DIA  SS floor rail to be provided in front of counter as shown in the detail drawing and design.</t>
  </si>
  <si>
    <t>1.4.3</t>
  </si>
  <si>
    <t>SS Skirting</t>
  </si>
  <si>
    <t>Providing &amp; Fixing 100mm high SS skirting MT-01 to be provided in FOH as shown in the detail drawing and design.</t>
  </si>
  <si>
    <t xml:space="preserve">Waterproofing </t>
  </si>
  <si>
    <t>Waterproofing Work</t>
  </si>
  <si>
    <t xml:space="preserve"> 
Providing and applying 2 Coats of Chemical Waterproofing of make Fosroc brush bond RFX water proofing)with 20x25mm fosroc nitobond sbr coving. including curing. As instructed by the client. Complete as per drawing details / Instructions by Design Team / site-incharge</t>
  </si>
  <si>
    <t>Base Preparation</t>
  </si>
  <si>
    <t>1.6.1</t>
  </si>
  <si>
    <t>Bund Wall</t>
  </si>
  <si>
    <t>Bund Wall : Providing &amp; Constructing bund wall in Brick masonry of width 1000mm and 500 mm ht.with well burnt brick with Cement Sand mortar in 1:4 ratio in proper line, level &amp; plumb. should be provided complete with proper line, level, plumb &amp; curing. (Rate inclusive of all necessary tools, tackles, shuttering, propping, scaffolding, chisellng of existing floor &amp; cleaning etc.) Complete as per drawing details / Instructions by Design Team / site-incharge Without Stiffners.</t>
  </si>
  <si>
    <t>Rmt</t>
  </si>
  <si>
    <t>1.6.2</t>
  </si>
  <si>
    <t>Screeding</t>
  </si>
  <si>
    <t>Providing and laying in position cement concrete screeding 25mm of specified grade excluding the cost of centering and shuttering</t>
  </si>
  <si>
    <t>1.6.3</t>
  </si>
  <si>
    <t xml:space="preserve"> Ciporex Filling</t>
  </si>
  <si>
    <t>Providing and filling the sunken portion of slab with Ciporex  etc. with cinder concrete in 1:3:6 mix (1 cement, 3 fine sand and 6 cinder), complete.</t>
  </si>
  <si>
    <t>1.6.4</t>
  </si>
  <si>
    <t>PCC</t>
  </si>
  <si>
    <t xml:space="preserve">Providing &amp; Laying PCC 50mm thick , manual/Machine mixed Plain Cement Concrete in volumetric proportion 1:3:6 - specified thickness, Mix and gradation incl. centering, Shuttering if required, laying spreading, Ramming consolidating and curin,PCC work  for tile flooring. </t>
  </si>
  <si>
    <t xml:space="preserve">Sub Total </t>
  </si>
  <si>
    <t xml:space="preserve">FALSE CEILING WORKS </t>
  </si>
  <si>
    <t>FALSE CEILING</t>
  </si>
  <si>
    <t>2.1.1</t>
  </si>
  <si>
    <t>Giproc Gupsum Ceiling</t>
  </si>
  <si>
    <t>Providing &amp; fixing Gypsum False Ceiling with 12.5 mm thick Gypsum boards &amp; G.I. Frame work at any height/ level (as per India Gypsum specifications). Framework shall include necessary extra supports from Slabs, Steel Girders &amp; Purlins as required. including making cutouts and providing extra supports for light fittings, grills, diffusers, speakers, smoke detectors, sprinklers and at joints of boards etc and also includes necessary vertical fascia at drops, Offsets, grooves, chamfering, molding, Template for casting sheets , Bends, all joints of ceiling tiles filled and finished with India Gypsum jointing compound, jointing tapes etc. as per directions of the architect. complete as per specifications to entire satisfaction of Engg in charge/ Architect for all leads &amp; lifts.  Plan area will be measured for the ceiling.</t>
  </si>
  <si>
    <t>2.1.2</t>
  </si>
  <si>
    <t>Wooden Plank ceiling</t>
  </si>
  <si>
    <t xml:space="preserve">Wooden Ceiling:- Providing and installation of wooden ceiling  in plank shape made out12mm thick fire rated ply finished with 1mm thick laminate by using GI/metal frame system.This job includes all lead,lifts for all floor,scafolding,Material &amp; labour etc.complete and nothing will be paid extra for execution of the item.All work is to be executed including the cost of making openings for light fittings, grills, diffusers cutouts made with frame of perimeter channels suitably fixed all complete as per drawing , direction and approval . Only the plan area will be measured for payment. </t>
  </si>
  <si>
    <t>2.1.3</t>
  </si>
  <si>
    <t>12mm HDMR Designer Ceiling</t>
  </si>
  <si>
    <t xml:space="preserve">12mm HDMR Designer Wooden Ceiling:- Providing and installation of wooden ceiling  in plank shape made out 12mm HDMR Board fixed on base 12mm thick fire rated ply. Top surface shall be finished with PU Paint by using GI/metal frame system.This job includes all lead,lifts for all floor,scafolding,Material &amp; labour etc.complete and nothing will be paid extra for execution of the item.All work is to be executed including the cost of making openings for light fittings, grills, diffusers cutouts made with frame of perimeter channels suitably fixed all complete as per drawing , direction and approval . Only the plan area will be measured for payment. </t>
  </si>
  <si>
    <t>2.1.4</t>
  </si>
  <si>
    <t>MS mesh ceiling</t>
  </si>
  <si>
    <t xml:space="preserve">
MS mesh Ceiling: Providing and fixing metal MS mesh ceiling with outer frame made in 38x38mm ms Pipe and mesh in approved design with powder coating with profile light on bottom edge. All work is to be executed including the cost of making openings for light fittings, grills, diffusers cutouts made with frame of perimeter channels suitably fixed all complete as per drawing , direction and approval . </t>
  </si>
  <si>
    <t>Nos</t>
  </si>
  <si>
    <t>Sub Total</t>
  </si>
  <si>
    <t xml:space="preserve">PAINTING WORKS </t>
  </si>
  <si>
    <t>(Quoted Rate shall be for all heights, depths, levels, leads and lifts. All paints must be very low or zero VOC).</t>
  </si>
  <si>
    <t>PAINT FINISH</t>
  </si>
  <si>
    <t>3.1.1</t>
  </si>
  <si>
    <t>PT-01
(Ceiling +Walls)</t>
  </si>
  <si>
    <r>
      <t xml:space="preserve">Providing and applying three (minimum) coats of </t>
    </r>
    <r>
      <rPr>
        <b/>
        <sz val="10"/>
        <rFont val="Century Gothic"/>
        <family val="2"/>
      </rPr>
      <t>PT-01 Royal Emulsion Luxury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</si>
  <si>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PARTITION &amp; PANELLING WORKS</t>
  </si>
  <si>
    <t>PARTITION &amp; PANELLING WORK</t>
  </si>
  <si>
    <t>4.1.1</t>
  </si>
  <si>
    <t>Bison Board Panelling
(with Single Frame)</t>
  </si>
  <si>
    <t>Providing &amp; fixing paneling made of 12mm thk. Bison Board on one side of MS framework of 40x40mm @ 600mm c/c bothways (framework to be followed with Fire Resistant Coating) along with existing Airport's walls to receive different finishes (as specified) over it as per design &amp; details given in drawing/Architect instruction. Rate is inclusive of all necessary hardware &amp; fixtures.</t>
  </si>
  <si>
    <t>4.1.2</t>
  </si>
  <si>
    <t>150mm Thick Bison Board Partition
(with Double Frame)</t>
  </si>
  <si>
    <t>Providing &amp; fixing 150mm thick partition made 12mm thk. Bison Board on both side of double MS framework 40x40mm @ 600mm c/c bothways (framework to be followed with Fire Resistant Coating) as per design &amp; details given in drawing/Architect instruction. Rate is inclusive of all necessary hardware &amp; fixtures.
Note: 125mm depth to be achieve by double MS framework and bison board on both side of it. Finishes on both sides are exclusive of this depth.</t>
  </si>
  <si>
    <t>4.1.3</t>
  </si>
  <si>
    <t>88 mm thick Bison Board Partition
(with Single Frame)</t>
  </si>
  <si>
    <t>Providing &amp; fixing 88 mm thick partition made 12mm thk. Bison Board on both side of MS framework 40x40mm @ 600mm c/c bothways (framework to be followed with Fire Resistant Coating) as per design &amp; details given in drawing/Architect instruction. Rate is inclusive of all necessary hardware &amp; fixtures.
Note: 125mm depth to be achieve by double MS framework and bison board on both side of it. Finishes on both sides are exclusive of this depth.</t>
  </si>
  <si>
    <t>4.1.4</t>
  </si>
  <si>
    <t>100 mm thick Siporex blocl wall</t>
  </si>
  <si>
    <t>Providing &amp; laying Light Weight siporex Block Filling 100mm thick in cement mortar 1:4 in equal layers including compaction curing etc completed at any height as directed by Architect</t>
  </si>
  <si>
    <t>4.1.5</t>
  </si>
  <si>
    <t xml:space="preserve">Stand alone partition </t>
  </si>
  <si>
    <t>Providing &amp; Fixing stand alone partition of size 1000mm x900mm outer framing made with 38x38mm ms pipe fixed on floor finished with paint PT-13, center portion to be fabricated in 6mm MS tube in design pattern fixed on 3mm thick 12mm wide MS strip finished with paintPT-04, top shall be finished 12mm thick corian (CR-02) fixed on 8mm thick Fr ply.All complete as per the details, drawings or as directed by Architect/Engineer.</t>
  </si>
  <si>
    <t>CLADDING WITH SS SHEET</t>
  </si>
  <si>
    <t>SS Sheet Cladding MT-01
(directly over existing panelling)</t>
  </si>
  <si>
    <t>Providing, making &amp; fixing of 1mm thk. SS sheet (Grade 304), fixed over existing wall/panelling surfaces with approved adhesive,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</si>
  <si>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Sub Total :</t>
  </si>
  <si>
    <t>MS/SS WORKS &amp; MISCELLANEOUS WORK</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</si>
  <si>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</si>
  <si>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</si>
  <si>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Providing &amp; Fixing fabricated MS Structure using Heavy Duty / Section / C Sections, all the joints to be properly welded, anchored with necessary accessories, cliquets as per detail drawing and as instructed. MS section to be painted with 1 Coat of Red Oxide and Two coats of Enamel Paint of approved shade Complete as per drawing details / Instructions by Design Team / site-incharge. The cost shall be calculated based on the weight of the structure. The cost is inclusive of Paint and Red Oxide.</t>
  </si>
  <si>
    <t>Kg</t>
  </si>
  <si>
    <t>DMB Sturcture</t>
  </si>
  <si>
    <t xml:space="preserve">Providing and fixing in position MS Round Pipe as structure to hang DMB, made of 43mm dia. round MS pipe finished with black powder coating, hanged from roof slab from necessary MS plates and hilti fasteners.
Rate shall include all necessary hardware, fixtures. All complete as per the details, drawings or as directed by Architect/Engineer.for43" display
</t>
  </si>
  <si>
    <t>Equipment Loading/Unloading</t>
  </si>
  <si>
    <t>The item rate shall include cost of all leads and lifts, loading and unloading charges of kitchen equipments and machinaries, DMBs, Electrical items, screens, etc, complete for successful completion of work and as directed by the project manager.</t>
  </si>
  <si>
    <t>LS</t>
  </si>
  <si>
    <t>WOOD WORK</t>
  </si>
  <si>
    <t>Front Counter Detail</t>
  </si>
  <si>
    <t>Providing and fixing 950mm deep complete front counter. Complete box to be made up of 19mm thick FR Ply including shelves, shutters, drawers etc. and front facia made of 12mm thk. CNC cut HDMR board finish with paint B-00A
Top and front nosing of partition &amp; complete counter to be finished with Corian CR-01. At front of counter, SS skirting to be provided of 100mm height as mentioned in drawing. Above that CNC cut 12mm thk. HDMR to be provided of pattern as shown in the detail drawing finished with PU Paint B-1001A Further above this, 12mm thk. Provision of LED strip to be made at bottom of nosing of counter &amp; partition both.
Rear surfaces of partition &amp; counter and all internal visible surfaces &amp; drawers, shutters of counter to be finished with Laminate LM-02.
Sneeze Guard made of toughned glass of thickness as mentioned in drawing with chamfered edges to be provided at top of counter as shown in detail drawing.
Cut-out for ban marie to be made in counter as shown in the drawing.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Low Height Partition (as per the drawing) made of 19 mm thk. FR Ply from inside and 12mm thk. HDMR on outer side and top closed with same ply. Finishing of top &amp; front of partition is as explained matching to the counter as shown in detail drawing.
Elevation area shall be measured.
Base Rate of Laminate - Rs.1400/- Per sheet.</t>
  </si>
  <si>
    <t xml:space="preserve">Back Counter </t>
  </si>
  <si>
    <t>Providing &amp; Fixing total 750mm deep complete back counter and DB box cabinet made of 19mm thk. FR Ply. Complete box to be made up of 19mm thick FR Ply including shelves &amp; shutters finished with lamiate LM-02 from all visible surfaces. Provision of open space to be left at some area as shown in elevation/detail drawing to accomodate equipments under it.
Shutter of DB box to be made louvered with 19mm thk. FR Ply finished with laminate finish as shown in detail/elevation drawings.
Providing &amp; fixing concealed SS sink &amp; counter mount mixer is included in the job.
Top of counter and front nosing to be finished withstone  ST01.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</si>
  <si>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Overhead Storage Cabinet</t>
  </si>
  <si>
    <t>Providing and fixing in position 500mm deep Overhead Storage with a horizontal shelf in the center and openable shutters at front. Complete unit &amp; shelf to be made of FR Ply of 19mm thk. finished with laminate LM-01 from all sides. Provision for 25x12mm aluminum strip light to be made under the unit as shown in detail drawing.
Menu screens to be fixed over the openable shutters with clip-on system and the shutters behind these to be made upward openable with uplift shockers.
Rate shall include all wastage, necessary hardware, fixtures. All complete as per the details, drawings or as directed by Architect/Engineer.
Front Elevation Area to be Measured.
Base Rate of Laminate - Rs.1400/- Per sheet.</t>
  </si>
  <si>
    <t>Counter Bulkhead
(On all Side)</t>
  </si>
  <si>
    <t>Providing &amp; fixing 200mm wide &amp; 350mm high bulkhead made of double MS framework of 40x40mm (framework to be followed with Fire Resistant Coating)wrapped with 12mm thk. Bison board on both inside &amp; out side surfaces &amp; bottom. Outer surfaces &amp; bottom of bulkhead to be provided with a further 6mm CNC cut HDMR Board in horizontal planks finished with PU paint B-100B.Provision to recess signage inside the bulkhead alongwith its electrical point to be made on both left side &amp; front bulkhead.
Support of bulkhead to be taken from MS structure provided inside rear bison panelling and bison partition on both left &amp; right side.
Please refer the elevation drawing and ceiling drawing for more details of bulkhead and partition/paneling.
Rate is inclusive of all necessary hardware &amp; fixtures.
Running length of center line of bulkhead from top to be measured.</t>
  </si>
  <si>
    <t>FLUSH DOOR</t>
  </si>
  <si>
    <t>Flush Door: Providing and fixing single leaf solid core  flush door 35mm thick factory made–., finished on both sides with 1.0mm thick laminate (KM-03) of approved shade as indicated in drawing. Shutter to be lipped on all sides with 12mm thick teak wood beading.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</si>
  <si>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Planter Boxes</t>
  </si>
  <si>
    <t>Providing and fixing in position Planter Box of size - 1900mm long, 1200mm high &amp; 190mm width (including all finishes). Box to be made of 12mm thk. waterproof fixed on all sides of double MS framework of size 40x40mm (framework to be followed with Fire Resistant Coating) fixed on the floor. Box to be finished with 8mm thick laminate(LM-02) with 6mm thick grove between laminated planks from top. Provision of electrical point for light fixtures to be made in planter box as per drawing.Rate shall include all wastage, necessary hardware, fixtures. All complete as per the details, drawings or as directed by Architect/Engineer.</t>
  </si>
  <si>
    <t xml:space="preserve"> Planter Box with Sofa seating </t>
  </si>
  <si>
    <t>Providing and fixing in position Planter Box with seating of size - 3020mm long, 1200mm high &amp; 190mm width (including all finishes). Box to be made of 12mm thk. waterproof fixed on all sides of double MS framework of size 40x40mm (framework to be followed with Fire Resistant Coating) fixed on the floor. Box to be finished with 8mm thick laminate (LM-02) with 6mm thick grove between laminated planks from top. Provision of electrical point for light fixtures to be made in planter box as per drawing. 
Including seating arrangements both side of partition having width of 500mm each side framing made made with 40x40mm Ms frame  (framework to be followed with Fire Resistant Coating) fixed on the floor and partition covered base 19mm thick FR ply+12mm thick FR ply finished with laminate (LM-02).seating top finished with cushioned form With Leatherite &amp; 100mm thick HD Foam used in seat &amp; and same finish in Back support of size 400mm high and 60mm thick. Rate shall include all wastage, necessary hardware, fixtures. All complete as per the details, drawings or as directed by Architect/Engineer.</t>
  </si>
  <si>
    <t>LT panel</t>
  </si>
  <si>
    <t xml:space="preserve">Providing &amp; Fixing LT panel : 500mm deep LT panel cabinet made of 19mm thk. FR Ply. Complete box to be made up of 19mm thick FR Ply with lamiate LM-02 from all visible surfaces. Provision of open space to be left at some area as shown in elevation/detail drawing to accomodate equipments under it.
Shutter be made louvered with 19mm thk. FR Ply finished with laminate finish as shown in detail/elevation drawings.Cost includes completing the job including all finishes with all necessary hard ware complete as mentioned in detail drawings.
Elevation area shall be measured.
Base Rate of Laminate - Rs.1400/- Per sheet.Size 1200x500x2100mm </t>
  </si>
  <si>
    <t>SIGNAGES</t>
  </si>
  <si>
    <t>SIGNAGES in lit Acrylic signage -3mm thk Acrylic router
 cut White &amp; Red colour front &amp; all sides in same colour.
 Size:1000 X 250mm</t>
  </si>
  <si>
    <t>No.</t>
  </si>
  <si>
    <t>D41 &amp; D41A AT LUCKNOW AIRPORT</t>
  </si>
  <si>
    <t>SUMMARY TO SCHEDULE OF PRICES</t>
  </si>
  <si>
    <t>A</t>
  </si>
  <si>
    <t>Part A: HVAC Equipments</t>
  </si>
  <si>
    <t>B</t>
  </si>
  <si>
    <t>Part B: Low Side Works</t>
  </si>
  <si>
    <t>C</t>
  </si>
  <si>
    <t>Part C: Electrical Works</t>
  </si>
  <si>
    <t xml:space="preserve"> TOTAL</t>
  </si>
  <si>
    <t xml:space="preserve">GST @ 18% </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</si>
  <si>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</si>
  <si>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</si>
  <si>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Qty.</t>
  </si>
  <si>
    <t>Rate(Rs.)</t>
  </si>
  <si>
    <t>Amount(Rs.)</t>
  </si>
  <si>
    <t>Part A</t>
  </si>
  <si>
    <t>HVAC Equipments</t>
  </si>
  <si>
    <t>Air Handling Units (Indoor Type)</t>
  </si>
  <si>
    <t>Supply, installation,testing and commissioning of factory built  Air handling units in Double skin type  with 40 mm thick panels  consisting of G.I casing of thickness 0.6 mm outside layer and 0.6 mm inside layer with 275 GSM zinc coating and polyurethene foam(PUF) insulation having density of 42 kg/m3,complete with Backward curved DIDW Blower, chilled water cooling coil with aluminium finned copper tubes with face velocity 500 FPM. Filter section having 50 mm thick pre filters ,  IE3 motor suitable for 415 +10% volts,50 Hz, 3 phase AC supply,drain connections with 18G stainless steel drain pan and necessary vibration isolation arrangement to avoid any vibration etc. complete as per specifications and drawings. Suitable acoustic to be done inside the AHU to limit the noise ofassembly to 55Db @ 1.5 mtr .</t>
  </si>
  <si>
    <t>Design Parameters- 25 deg C -R.A.Temp, 55% RH, 7.0 deg C- CHW IN</t>
  </si>
  <si>
    <t>Water Flow Rate- 2.4 GPM/ TR</t>
  </si>
  <si>
    <t>Blowers upto 50 mm Total Static Pressure shall be Forward curved and above 50 mm shall be Backward curved</t>
  </si>
  <si>
    <t xml:space="preserve">Ceiling Suspended Type </t>
  </si>
  <si>
    <t>3400 CMH(2000 CFM) at 35 mm Total Static Pressure with Single blower , 6 RD Cooling Coil, Approx 5.0 TR, 1 x 1.1 KW Motors</t>
  </si>
  <si>
    <t>Digital Heating/Cooling Thermostat for Air Handling Units</t>
  </si>
  <si>
    <t>Fire Retardant Canvas</t>
  </si>
  <si>
    <t>Supply &amp; Installation of fire retardant canvas connections for Air Handling Units</t>
  </si>
  <si>
    <t>Sqm.</t>
  </si>
  <si>
    <t>Sub Total Part A</t>
  </si>
  <si>
    <t>Part B</t>
  </si>
  <si>
    <t>Low Side Works</t>
  </si>
  <si>
    <t>Chilled Water Piping confirmning to IS 1239 / IS3589 code with Nitrile Rubber Insulation</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</si>
  <si>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0"/>
        <rFont val="Arial"/>
        <family val="2"/>
      </rPr>
      <t xml:space="preserve">                                                                                                              Note : Use proper template for marking block colour Arrows pipe. for supply/return.</t>
    </r>
  </si>
  <si>
    <t>32mm dia with 32 mm thick insulation  with factory Laminated 7 mil glass cloth upper layer</t>
  </si>
  <si>
    <t>Mtrs.</t>
  </si>
  <si>
    <t>ii</t>
  </si>
  <si>
    <t>20mm dia with 32 mm thick insulation  with factory Laminated 7 mil glass cloth upper layer</t>
  </si>
  <si>
    <t>RO</t>
  </si>
  <si>
    <t>Insulated Valves</t>
  </si>
  <si>
    <t>Dynamic Balancing Valve-PID type</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</si>
  <si>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</si>
  <si>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10-20 USGPM  -( Insulation as per Chilled water pipe)</t>
  </si>
  <si>
    <t>Providing and Fixing digital type thermometers  with copper well, valve &amp; probe suitable for binder test point application.</t>
  </si>
  <si>
    <t>2.2.1</t>
  </si>
  <si>
    <t>6" long -( Insulation as per Chilled water pipe)</t>
  </si>
  <si>
    <t>Ball valves with Strainer (Insulated)</t>
  </si>
  <si>
    <t>Providing and Fixing of the following insulated ball valve having a heavy duty forged body as per approved  make. The ball shall be of bronze construction duty chrome plated.</t>
  </si>
  <si>
    <t>2.5.1</t>
  </si>
  <si>
    <t>32 mm dia - PN-16 with insulation same a Chilled water piping</t>
  </si>
  <si>
    <t>Ball valves without Strainer (Insulated)</t>
  </si>
  <si>
    <t>2.4.1</t>
  </si>
  <si>
    <t>Dial Presure Guages (glycerine filled Type) with SS Encasing with isolating valve &amp; piping etc.The gauge should be with appropriate range and valve and fitted with probe suitable for binder test point application as well.</t>
  </si>
  <si>
    <t>4" Dial -( Insulation as per Chilled water pipe)</t>
  </si>
  <si>
    <t>Providing and Fixing  of automatic air vent of approved make with insulation valves  as per specifications/drawings</t>
  </si>
  <si>
    <t>2.8.1</t>
  </si>
  <si>
    <t>Drain Piping</t>
  </si>
  <si>
    <t xml:space="preserve">Supply, Installation, testing and commissioning of UPVC condensate drain pipe along with necessary clamps, fittings sich as bends, tees, etc. it shall be insulated with 9 mm thick nitrile foam insulation in tubular form as per specifications. </t>
  </si>
  <si>
    <t>32 mm dia</t>
  </si>
  <si>
    <t>20 mm dia</t>
  </si>
  <si>
    <t>DUCTING</t>
  </si>
  <si>
    <t>Factory Fabricated Ducting (GSS)</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</si>
  <si>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</si>
  <si>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0.5 MM (26 Gauge)</t>
  </si>
  <si>
    <t xml:space="preserve">Sqm.   </t>
  </si>
  <si>
    <t xml:space="preserve">0.63 MM (24 Gauge)           </t>
  </si>
  <si>
    <t xml:space="preserve">0.8 MM (22 Gauge)           </t>
  </si>
  <si>
    <t xml:space="preserve">1.0 MM (20 Gauge)           </t>
  </si>
  <si>
    <t>R.O</t>
  </si>
  <si>
    <t xml:space="preserve">1.25 MM (18 Gauge)           </t>
  </si>
  <si>
    <t>Site Fabricated Ducting (GSS)</t>
  </si>
  <si>
    <t>Supply , 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</si>
  <si>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4.2.1</t>
  </si>
  <si>
    <t xml:space="preserve">0.63 MM (24 Gauge)  </t>
  </si>
  <si>
    <t>4.2.2</t>
  </si>
  <si>
    <t xml:space="preserve">0.80 MM (22 Gauge)  </t>
  </si>
  <si>
    <t>Ducting (Exhaust)- MS Welded Construction- Site Fabricated</t>
  </si>
  <si>
    <t>Supply, fabrication and erection of following gauges of MS  ducting  complete with  welded drip proof seams and having access doors at every change in direction with maximum spacing of 6 meters in horizontal direction and maximun of 3 floors of vertical risers &amp; elbows spliters, supports/suspenders bends, tees, vanes, double canvas connection of the equipment etc all complete as required. Duct shall be insulated 25 MM Thich High Density Rockwool Insulation 48 KG/m3 . The insulation material and its installation shall be in accordance with the specifications as provided. The entire insulation shall be covered with muslin cloth over which 2 coats of Star Bond / approved fire paint is applied to make the insulation hard and fire retardant.</t>
  </si>
  <si>
    <t>4.3.1</t>
  </si>
  <si>
    <r>
      <t xml:space="preserve">1.00 MM (20 Gauge)- </t>
    </r>
    <r>
      <rPr>
        <b/>
        <sz val="10"/>
        <rFont val="Arial"/>
        <family val="2"/>
      </rPr>
      <t xml:space="preserve">Kitchen Exhaust Ducting </t>
    </r>
    <r>
      <rPr>
        <sz val="10"/>
        <rFont val="Arial"/>
        <family val="2"/>
      </rPr>
      <t xml:space="preserve">with 25 mm thick high density of glasswool / rockwool insulation of density 48kg/m3 . The insulation shall be covered with muslin cloth over which 2 coats of Starbond / approved fire paint is applied to make the insulation hard and fire retardant .  </t>
    </r>
  </si>
  <si>
    <t>INSULATION</t>
  </si>
  <si>
    <t>Nitrile Rubber Insulation- Class 'O'</t>
  </si>
  <si>
    <t>Supplying and fixing of closed cell elastomeric insulation of following thickness of density 55 kg/cu.m.and K valueof not less than 0.037W/mk at 20 deg C as per specifications and drawings (For indoor applications) with  factory Laminated 7 mill woven glass cloth</t>
  </si>
  <si>
    <t>5.1.1</t>
  </si>
  <si>
    <t xml:space="preserve">19 mm Thick (Supply Air Duct / Fresh Air Duct) </t>
  </si>
  <si>
    <t>Acoustic Lining (Upto 3 Mtr)</t>
  </si>
  <si>
    <t>Supplying and Application of Acoustic lining within the Supply Air duct with 15 mm thick class 'O' open cell  nitrile Rubber of density 140-160 kg./Cubm. as per spefications.</t>
  </si>
  <si>
    <t>5.2.1</t>
  </si>
  <si>
    <t>15 MM Thick</t>
  </si>
  <si>
    <t>DUCT ACCESSORIES</t>
  </si>
  <si>
    <t>Supply, Installation, Testing and Commissioning &amp; fixing of powder coated extruded Aluminium Continuous Grille as per specifications</t>
  </si>
  <si>
    <t>6.1.1</t>
  </si>
  <si>
    <t>Continuos Grille 100MM Wide</t>
  </si>
  <si>
    <t>RM</t>
  </si>
  <si>
    <t>Supply, 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</si>
  <si>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of GI multiblade volume control duct damper complete with neoprene rubber gaskets, nuts, bolts, screws linkages, flanges etc., as per specifications.</t>
  </si>
  <si>
    <t>Supply, Installation, Testing and Commissioning &amp; fixing of powder coated extruded aluminium Supply / Exhaust Air  Grille with aluminium volume control dampers as per specifications</t>
  </si>
  <si>
    <t>Supply, Installation, Testing and Commissioning &amp; fixing of powder coated extruded aluminium Return Air Grille without aluminium volume control dampers as per specifications</t>
  </si>
  <si>
    <t>Sq.m</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</si>
  <si>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</si>
  <si>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Sub Total Part B</t>
  </si>
  <si>
    <t>Part C</t>
  </si>
  <si>
    <t>Electrical Works</t>
  </si>
  <si>
    <t xml:space="preserve">Electrical Control Panel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</si>
  <si>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</si>
  <si>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Panel-P01 (Ceiling Suspended AHU- 2000 CFM)</t>
  </si>
  <si>
    <t>OUTGOING</t>
  </si>
  <si>
    <t>1 No. 16 Amps TP MCB Outgoing for AHU Fans - 1.1 KW Each</t>
  </si>
  <si>
    <t>1 Nos On/ Off Indicating Lights and Push Buttons for each Outgoing</t>
  </si>
  <si>
    <t>1 Nos. DOL starter for 2.25 KW of Fan Motors .</t>
  </si>
  <si>
    <t xml:space="preserve">1 Nos. of single phase preventor (current based-MPRD2) </t>
  </si>
  <si>
    <t xml:space="preserve">Panel Shall have suitable provisions for Installation of VFDs , Spare NO / NC Contacts for BMS Integration, Looping with Fire Alarm Panel to trip the AHU and Exhaust Fan in case of Fire. </t>
  </si>
  <si>
    <t>Set</t>
  </si>
  <si>
    <t>Cables</t>
  </si>
  <si>
    <t>Supplying, laying, testing and commissioning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</si>
  <si>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3 C      x    4 Sq. mm</t>
  </si>
  <si>
    <t>Mtrs</t>
  </si>
  <si>
    <t>Earthing</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</si>
  <si>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</si>
  <si>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 mm x 3 mm GI strip</t>
  </si>
  <si>
    <t>8 SWG GI Wire</t>
  </si>
  <si>
    <t>Sub Total Part C</t>
  </si>
  <si>
    <t>BILL OF QUANTITIES FOR  LIGHTING
PROJECT : D 41 &amp; 41a Shawarma,Tacos,Burger + Indian at T3_Lucknow Airport</t>
  </si>
  <si>
    <t>AS PER SITE</t>
  </si>
  <si>
    <t>S.NO.</t>
  </si>
  <si>
    <t>DISCRIPTION</t>
  </si>
  <si>
    <t>Amt</t>
  </si>
  <si>
    <t>RECESSED DOWN LIGHT WHITE POWDER COATED.
LAMP :COB LED 12W, 6500K 
Make- Wipro, Code-D111265</t>
  </si>
  <si>
    <t>NOS</t>
  </si>
  <si>
    <t>RECESSED DOWN LIGHT WHITE POWDER COATED.
LAMP :COB LED 15W, 4000K 
Make- Wipro, Code-D121540</t>
  </si>
  <si>
    <t>COPPER PENDANT LIGHT- 6 W LAMP
3000k.Height - 2250 Bottom
Link- https://www.amazon.sa/-/en/Hobaca-Pendant-Hanging-Fixtures-Kitchen/dp/B07SS4J9KZ</t>
  </si>
  <si>
    <t>LED STRIP LIGHTS WITH ALUMINUM CHANNEL 5V PER METER, 4000K
Make- Wipro, Code-D42840-1</t>
  </si>
  <si>
    <t>R.MT</t>
  </si>
  <si>
    <t>WHITE JAPANESE STYLE PENDANT LIGHT- 6 W LAMP
3000k.Height - 1800 Bottom
Link-https://www.amazon.co.uk/Junzc-Japanese-Spherical-Chandelier-Restaurant/dp/B0B3XHZCGF?th=1</t>
  </si>
  <si>
    <t xml:space="preserve">50mm LED STRIP LIGHTS WITH ALUMINUM CHANNEL </t>
  </si>
  <si>
    <t xml:space="preserve">2NO'S OF FABRICATORS LIGHT MADE WITH 38MM X 38MM MS. HOLLOW SQUARE PIPE WITH STRETCH MESH FINISHED WITH PU PAINT AND LED STRIPS LIGHT ON BOTTOM. 
REF DETAIL -A-102F
</t>
  </si>
  <si>
    <t xml:space="preserve">D41 &amp; D41A _Lucknow Airport </t>
  </si>
  <si>
    <t>Bill of Quantities - Electrical Works Dated 09th Oct 2023</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</si>
  <si>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</si>
  <si>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Rate</t>
  </si>
  <si>
    <t>Amount</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</si>
  <si>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</si>
  <si>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</si>
  <si>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</si>
  <si>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</si>
  <si>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</si>
  <si>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</si>
  <si>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</si>
  <si>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</si>
  <si>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</si>
  <si>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</si>
  <si>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</si>
  <si>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</si>
  <si>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</si>
  <si>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Incoming</t>
  </si>
  <si>
    <t>1 No. 160 amps 25 kA 440 volt FP MCCB with Thermal Magnetic overcurrent  and short circuit and with following</t>
  </si>
  <si>
    <t>Metering, Indication &amp; Protection:</t>
  </si>
  <si>
    <t>1 Nos. 6 Parameter Multi Function Mater with 3 Nos. Cast Resin CTs and MCBs</t>
  </si>
  <si>
    <t xml:space="preserve">Breaker ON OFF indication Lamps </t>
  </si>
  <si>
    <t>R-Y-B indication lamps with MCBs</t>
  </si>
  <si>
    <t>ELR with CBCT</t>
  </si>
  <si>
    <t>Bus Bar:</t>
  </si>
  <si>
    <t>200 A, TPN Al. Bus Bar of suitable length having Current density 1Amp/sq.mm &amp; having high conductivity electrical grade suitable to withstand symmetrical fault level of 25 kA. Neutral busbar shall be of 100% capacity.</t>
  </si>
  <si>
    <t>D</t>
  </si>
  <si>
    <t>Outgoings:</t>
  </si>
  <si>
    <t>2 No. 63 amps 4P MCB ( Type C)</t>
  </si>
  <si>
    <t>2 No. 40 amps 4P MCB ( Type C)</t>
  </si>
  <si>
    <t>1 No. 20 amps 4P MCB ( Type C)</t>
  </si>
  <si>
    <t>1 No. 63 amps 2P MCB ( Type C)</t>
  </si>
  <si>
    <t>1 No. 25 amps 2P MCB ( Type C)</t>
  </si>
  <si>
    <t xml:space="preserve">2 No. 40 amps 2P MCB + RCCB of 100mA sensitivity. </t>
  </si>
  <si>
    <t xml:space="preserve">1 No. 32 amps 2P MCB + RCCB of 100mA sensitivity. </t>
  </si>
  <si>
    <t xml:space="preserve">1 No. 25 amps 2P MCB + RCCB of 100mA sensitivity. </t>
  </si>
  <si>
    <t>E</t>
  </si>
  <si>
    <t>PDB (In built Inside the Panel)</t>
  </si>
  <si>
    <t xml:space="preserve">1-63amp FP MCB with 3 single phase banks each comprising of 63A DP RCCB(100 mA) and 7 nos. 6/16/20/25 amps SP 10 kA MCB(Type C)  with thermal magnetic protective releases out goings. </t>
  </si>
  <si>
    <t>Main MDB as described above</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</si>
  <si>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</si>
  <si>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</si>
  <si>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</si>
  <si>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</si>
  <si>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1-63amp FP MCB with 3 single phase banks each comprising of 63A DP RCCB(100 mA) and 6 nos. 6/16/20/25 amps SP 10 kA MCB(Type C)  with thermal magnetic protective releases out goings. </t>
  </si>
  <si>
    <t>Type B</t>
  </si>
  <si>
    <t xml:space="preserve">1-40amp FP MCB with 3 single phase banks each comprising of 40A DP RCCB(100 mA) and 8 nos. 6/16/20/25 amps SP 10 kA MCB(Type C)  with thermal magnetic protective releases out goings. </t>
  </si>
  <si>
    <t>iii</t>
  </si>
  <si>
    <t>Type C</t>
  </si>
  <si>
    <t xml:space="preserve">1-32 amp DP MCB + DP RCCB ( 100mA) and 10 nos. 6/16/20/25 amps SP 10 kA MCB(Type C)  with thermal magnetic protective releases out goings. </t>
  </si>
  <si>
    <t>Supply installation testing and commisioning 3.0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</si>
  <si>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</si>
  <si>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3.5C – 70.0 (Al.) FRLS Armoured XLPE Cable *</t>
  </si>
  <si>
    <t xml:space="preserve">4C – 4.0 (Cu.) FRLS Armoured XLPE Cable </t>
  </si>
  <si>
    <t xml:space="preserve">3C – 6.0 (Cu.) FRLS Armoured XLPE Cable </t>
  </si>
  <si>
    <t>* Approximate and shall be as per point of supply from Airport Panel/ Isolator</t>
  </si>
  <si>
    <t>Supply, erection, testing &amp; commissioning of following sizes of cable end terminations with Single compression gland for 1.1 kV grade, XLPE insulated,  Al/Cu Conductor cable</t>
  </si>
  <si>
    <t>3.5C – 70.0 (Al.) FRLS Armoured XLPE Cable *(Double Compression)</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</si>
  <si>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</si>
  <si>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</si>
  <si>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4 x 10 sq.mm + 2 No. 4.0 Sq. mm in 32 mm dia MS Conduit</t>
  </si>
  <si>
    <t>4 x 4 sq.mm + 2 No. 2.5 Sq. mm in 32 mm dia MS Conduit</t>
  </si>
  <si>
    <t>2 x 10 sq.mm + 1 No. 6 Sq. mm in 25 mm dia MS Conduit</t>
  </si>
  <si>
    <t>2 x 6 sq.mm + 1 No. 4 Sq. mm in 25 mm dia MS Conduit</t>
  </si>
  <si>
    <t>2 x 4 sq.mm + 1 No. 2.5 Sq. mm in 25 mm dia MS Conduit</t>
  </si>
  <si>
    <t>25X6 mm GI Strip</t>
  </si>
  <si>
    <t>25X3 mm GI Strip</t>
  </si>
  <si>
    <t>8 SWG Copper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</si>
  <si>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</si>
  <si>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</si>
  <si>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</si>
  <si>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</si>
  <si>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</si>
  <si>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</si>
  <si>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</si>
  <si>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</si>
  <si>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</si>
  <si>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</si>
  <si>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</si>
  <si>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</si>
  <si>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</si>
  <si>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</si>
  <si>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</si>
  <si>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</si>
  <si>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</si>
  <si>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</si>
  <si>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</si>
  <si>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</si>
  <si>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</si>
  <si>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</si>
  <si>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</si>
  <si>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</si>
  <si>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</si>
  <si>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</si>
  <si>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</si>
  <si>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</si>
  <si>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</si>
  <si>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</si>
  <si>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</si>
  <si>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</si>
  <si>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</si>
  <si>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</si>
  <si>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15/12Watt Recessed Down Lighter</t>
  </si>
  <si>
    <t>LED Strip Light ( Per Meter)</t>
  </si>
  <si>
    <t>Signage</t>
  </si>
  <si>
    <t>iv</t>
  </si>
  <si>
    <t>6W Pendant Light</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</si>
  <si>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</si>
  <si>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</si>
  <si>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</si>
  <si>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</si>
  <si>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</si>
  <si>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 xml:space="preserve">CVCP </t>
  </si>
  <si>
    <t xml:space="preserve">PLUMBING </t>
  </si>
  <si>
    <t xml:space="preserve">HVAC </t>
  </si>
  <si>
    <t xml:space="preserve">LIGHTING </t>
  </si>
  <si>
    <t xml:space="preserve">ELECTRICAL </t>
  </si>
  <si>
    <t>GST 18%</t>
  </si>
  <si>
    <t xml:space="preserve">TOTAL </t>
  </si>
  <si>
    <t xml:space="preserve">CCTV </t>
  </si>
  <si>
    <t>BILL OF QUANTITIES FOR  CCTV &amp; MUSIC 
LOCATION:- D 41 &amp; 41a Shawarma,Tacos,Burger + Indian at T3_Lucknow Airport</t>
  </si>
  <si>
    <t>S.No</t>
  </si>
  <si>
    <t>Items</t>
  </si>
  <si>
    <t>Specification</t>
  </si>
  <si>
    <t xml:space="preserve">Model </t>
  </si>
  <si>
    <t>Make</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</si>
  <si>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</si>
  <si>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</si>
  <si>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</si>
  <si>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</si>
  <si>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</si>
  <si>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</si>
  <si>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</si>
  <si>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</si>
  <si>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r>
      <t xml:space="preserve"> 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4TB</t>
    </r>
  </si>
  <si>
    <t>DS-7A04HGHI-F1/N</t>
  </si>
  <si>
    <r>
      <t xml:space="preserve"> 8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</si>
  <si>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DS-7A08HGHI-F1/N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</si>
  <si>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</si>
  <si>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DS-7A16HGHI-F1/N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</si>
  <si>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2 Hard disk upto 8TB</t>
    </r>
  </si>
  <si>
    <t>DS-7016/7216 HQHI/K1</t>
  </si>
  <si>
    <t>CEILING SUSPENDED CAMERA PIPE</t>
  </si>
  <si>
    <t>MS power coated white/black color 3.5'-5.5' tele4scopic mount with provision to make mount in straight line and box to install power supply inside for dome camera installation.</t>
  </si>
  <si>
    <t>No</t>
  </si>
  <si>
    <t xml:space="preserve">Hard Disk - SURVEILLANCE </t>
  </si>
  <si>
    <t xml:space="preserve">2TB </t>
  </si>
  <si>
    <t>WD/ Purple</t>
  </si>
  <si>
    <t>Seagate / Toshiba</t>
  </si>
  <si>
    <t>4TB</t>
  </si>
  <si>
    <t>Screen</t>
  </si>
  <si>
    <t>18-19"</t>
  </si>
  <si>
    <t>with HDMI</t>
  </si>
  <si>
    <t>Acer/LG/Dell</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</si>
  <si>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</si>
  <si>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</si>
  <si>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</si>
  <si>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</si>
  <si>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</si>
  <si>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</si>
  <si>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</si>
  <si>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</si>
  <si>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</si>
  <si>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</si>
  <si>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</si>
  <si>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</si>
  <si>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</si>
  <si>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</si>
  <si>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</si>
  <si>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</si>
  <si>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</si>
  <si>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</si>
  <si>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</si>
  <si>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 xml:space="preserve">Total Amount </t>
  </si>
  <si>
    <t xml:space="preserve">NET  TOTAL </t>
  </si>
  <si>
    <t>Semolina Kitchens Pvt.Ltd.</t>
  </si>
  <si>
    <t>Project : Shawarama,Taco,Burger</t>
  </si>
  <si>
    <t>PO NO :  PO/SKPL/23-24/001637</t>
  </si>
  <si>
    <t xml:space="preserve">Venodr Name : Pioneer Infra </t>
  </si>
  <si>
    <t>Sr.No.</t>
  </si>
  <si>
    <t>Item Description</t>
  </si>
  <si>
    <t>PO Value</t>
  </si>
  <si>
    <t>Previous Bill Amt</t>
  </si>
  <si>
    <t>Cumulative Amt</t>
  </si>
  <si>
    <t>Variance Amt</t>
  </si>
  <si>
    <t>SUMMARY OF BILL</t>
  </si>
  <si>
    <t>This Bill Amount (INR)</t>
  </si>
  <si>
    <t>This Bill Amt</t>
  </si>
  <si>
    <t>PO Qty</t>
  </si>
  <si>
    <t xml:space="preserve">PO Amount </t>
  </si>
  <si>
    <t>Executed Qty</t>
  </si>
  <si>
    <t xml:space="preserve">Bill Amount </t>
  </si>
  <si>
    <t xml:space="preserve">QTY MATCH WITH JMR </t>
  </si>
  <si>
    <t xml:space="preserve">JMR ATTCHED </t>
  </si>
  <si>
    <t xml:space="preserve">Payt Recd </t>
  </si>
  <si>
    <t xml:space="preserve">extra </t>
  </si>
  <si>
    <r>
      <rPr>
        <sz val="8"/>
        <rFont val="Calibri"/>
        <family val="1"/>
      </rPr>
      <t xml:space="preserve">BILL OF QUANTITIES FOR  FIRE WORK
</t>
    </r>
    <r>
      <rPr>
        <sz val="8"/>
        <rFont val="Calibri"/>
        <family val="1"/>
      </rPr>
      <t>LOCATION:-D 41 &amp; 41a Shawarma,Tacos,Burger + Indian at T3_Lucknow Airport</t>
    </r>
  </si>
  <si>
    <r>
      <rPr>
        <sz val="8"/>
        <rFont val="Calibri"/>
        <family val="1"/>
      </rPr>
      <t>S. NO.</t>
    </r>
  </si>
  <si>
    <r>
      <rPr>
        <sz val="8"/>
        <rFont val="Calibri"/>
        <family val="1"/>
      </rPr>
      <t>DESCRIPTION</t>
    </r>
  </si>
  <si>
    <r>
      <rPr>
        <sz val="8"/>
        <rFont val="Calibri"/>
        <family val="1"/>
      </rPr>
      <t>UNIT</t>
    </r>
  </si>
  <si>
    <r>
      <rPr>
        <sz val="8"/>
        <rFont val="Calibri"/>
        <family val="1"/>
      </rPr>
      <t>QTY.</t>
    </r>
  </si>
  <si>
    <r>
      <rPr>
        <sz val="8"/>
        <rFont val="Calibri"/>
        <family val="1"/>
      </rPr>
      <t>Rate</t>
    </r>
  </si>
  <si>
    <r>
      <rPr>
        <sz val="8"/>
        <rFont val="Calibri"/>
        <family val="1"/>
      </rPr>
      <t>Amount</t>
    </r>
  </si>
  <si>
    <r>
      <rPr>
        <sz val="8"/>
        <rFont val="Calibri"/>
        <family val="1"/>
      </rPr>
      <t>R1 (RESPONSE INDICATORS)</t>
    </r>
  </si>
  <si>
    <r>
      <rPr>
        <sz val="8"/>
        <color rgb="FF800000"/>
        <rFont val="Calibri"/>
        <family val="1"/>
      </rPr>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r>
  </si>
  <si>
    <r>
      <rPr>
        <sz val="8"/>
        <rFont val="Calibri"/>
        <family val="1"/>
      </rPr>
      <t>Nos</t>
    </r>
  </si>
  <si>
    <r>
      <rPr>
        <sz val="8"/>
        <rFont val="Calibri"/>
        <family val="1"/>
      </rPr>
      <t>HD (HEAT DETECTOR) INSTALL NEAR HOOD</t>
    </r>
  </si>
  <si>
    <r>
      <rPr>
        <sz val="8"/>
        <color rgb="FF800000"/>
        <rFont val="Calibri"/>
        <family val="1"/>
      </rPr>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r>
  </si>
  <si>
    <r>
      <rPr>
        <sz val="8"/>
        <rFont val="Calibri"/>
        <family val="1"/>
      </rPr>
      <t>CONVENTIONAL FIRE PANEL</t>
    </r>
  </si>
  <si>
    <r>
      <rPr>
        <sz val="8"/>
        <rFont val="Calibri"/>
        <family val="1"/>
      </rPr>
      <t>-</t>
    </r>
  </si>
  <si>
    <r>
      <rPr>
        <sz val="8"/>
        <rFont val="Calibri"/>
        <family val="1"/>
      </rPr>
      <t>MCP (MANUAL CALL POINT)</t>
    </r>
  </si>
  <si>
    <r>
      <rPr>
        <sz val="8"/>
        <color rgb="FF800000"/>
        <rFont val="Calibri"/>
        <family val="1"/>
      </rPr>
      <t xml:space="preserve">Providing and fixing electrically operated flow indicating mechanical  foam type (ISI marked)  </t>
    </r>
    <r>
      <rPr>
        <sz val="8"/>
        <rFont val="Calibri"/>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</si>
  <si>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r>
      <rPr>
        <sz val="8"/>
        <rFont val="Calibri"/>
        <family val="1"/>
      </rPr>
      <t>H (HOOTER)</t>
    </r>
  </si>
  <si>
    <r>
      <rPr>
        <sz val="8"/>
        <color rgb="FF800000"/>
        <rFont val="Calibri"/>
        <family val="1"/>
      </rPr>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r>
  </si>
  <si>
    <r>
      <rPr>
        <sz val="8"/>
        <rFont val="Calibri"/>
        <family val="1"/>
      </rPr>
      <t xml:space="preserve">SD </t>
    </r>
    <r>
      <rPr>
        <sz val="8"/>
        <color rgb="FF800000"/>
        <rFont val="Calibri"/>
        <family val="1"/>
      </rPr>
      <t>(SMOKE DETECTOR ABOVE CEILING)</t>
    </r>
  </si>
  <si>
    <r>
      <rPr>
        <sz val="8"/>
        <color rgb="FF800000"/>
        <rFont val="Calibri"/>
        <family val="1"/>
      </rPr>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r>
  </si>
  <si>
    <r>
      <rPr>
        <sz val="8"/>
        <rFont val="Calibri"/>
        <family val="1"/>
      </rPr>
      <t>NOS</t>
    </r>
  </si>
  <si>
    <r>
      <rPr>
        <sz val="8"/>
        <rFont val="Calibri"/>
        <family val="1"/>
      </rPr>
      <t>SD (SMOKE DETECTOR BELOW CEILING)</t>
    </r>
  </si>
  <si>
    <r>
      <rPr>
        <sz val="8"/>
        <color rgb="FF800000"/>
        <rFont val="Calibri"/>
        <family val="1"/>
      </rPr>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r>
  </si>
  <si>
    <r>
      <rPr>
        <sz val="8"/>
        <rFont val="Calibri"/>
        <family val="1"/>
      </rPr>
      <t>MSD (MULTI SENSOR DETECTOR BELOW CEILING)</t>
    </r>
  </si>
  <si>
    <r>
      <rPr>
        <sz val="8"/>
        <rFont val="Calibri"/>
        <family val="1"/>
      </rPr>
      <t>MONITOR MODULE</t>
    </r>
  </si>
  <si>
    <r>
      <rPr>
        <sz val="8"/>
        <color rgb="FF800000"/>
        <rFont val="Calibri"/>
        <family val="1"/>
      </rPr>
      <t>Providing and fixing Emonitor module . Model : Edwards FMM-1 flash scan type UL listed and FM approved.</t>
    </r>
  </si>
  <si>
    <r>
      <rPr>
        <sz val="8"/>
        <color rgb="FF800000"/>
        <rFont val="Calibri"/>
        <family val="1"/>
      </rPr>
      <t>4.5 KG CO2 portable fire extinguiser ARAFFF capacity.(IS. 15683)Providing and fixing water  Co2(ISI marked) extinguishers including  all accessories  as per IS specification with wall bracket with rawl plug.</t>
    </r>
  </si>
  <si>
    <r>
      <rPr>
        <sz val="8"/>
        <color rgb="FF800000"/>
        <rFont val="Calibri"/>
        <family val="1"/>
      </rPr>
      <t>4 KG  ABC Dry powder portable fire extinguiser capacity. (IS. 15683) Providing and fixing (ISI marked) extinguishers including  all accessories  as per IS specification with wall bracket with rawl plug.</t>
    </r>
  </si>
  <si>
    <r>
      <rPr>
        <sz val="8"/>
        <color rgb="FF800000"/>
        <rFont val="Calibri"/>
        <family val="1"/>
      </rPr>
      <t xml:space="preserve">6  KG TRS K-type fire extinguiser capacity. (IS. 15683) Providing and fixing (ISI marked) extinguishers including
</t>
    </r>
    <r>
      <rPr>
        <sz val="8"/>
        <color rgb="FF800000"/>
        <rFont val="Calibri"/>
        <family val="1"/>
      </rPr>
      <t>all accessories  as per IS specification with wall bracket with rawl plug.</t>
    </r>
  </si>
  <si>
    <r>
      <rPr>
        <sz val="8"/>
        <color rgb="FF800000"/>
        <rFont val="Calibri"/>
        <family val="1"/>
      </rPr>
      <t>Automatic  5 KG MOUDLAR ABC TYPE fire extinguiser capacity. (IS. 15683) Providing and fixing (ISI marked) extinguishers including  all accessories  as per IS specification with wall bracket with rawl plug.</t>
    </r>
  </si>
  <si>
    <r>
      <rPr>
        <sz val="8"/>
        <color rgb="FF800000"/>
        <rFont val="Calibri"/>
        <family val="1"/>
      </rPr>
      <t>Fire Blanket-6'x4'</t>
    </r>
  </si>
  <si>
    <r>
      <rPr>
        <sz val="8"/>
        <color rgb="FF800000"/>
        <rFont val="Calibri"/>
        <family val="1"/>
      </rPr>
      <t>Acrylic EXIT Glow Sign Board with LED Lights, Size 10 x 6.5 inch,</t>
    </r>
  </si>
  <si>
    <r>
      <rPr>
        <sz val="8"/>
        <color rgb="FF800000"/>
        <rFont val="Calibri"/>
        <family val="1"/>
      </rPr>
      <t>NOTE:</t>
    </r>
  </si>
  <si>
    <r>
      <rPr>
        <sz val="8"/>
        <rFont val="Calibri"/>
        <family val="1"/>
      </rPr>
      <t>GRAND TOTAL</t>
    </r>
  </si>
  <si>
    <r>
      <rPr>
        <sz val="9.5"/>
        <rFont val="Calibri"/>
        <family val="1"/>
      </rPr>
      <t xml:space="preserve">BILL OF QUANTITIES FOR  SPRINKLER WORK
</t>
    </r>
    <r>
      <rPr>
        <sz val="9.5"/>
        <rFont val="Calibri"/>
        <family val="1"/>
      </rPr>
      <t>LOCATION:- D 41 &amp; 41a Shawarma,Tacos,Burger + Indian at T3_Lucknow Airport</t>
    </r>
  </si>
  <si>
    <r>
      <rPr>
        <sz val="9.5"/>
        <rFont val="Calibri"/>
        <family val="1"/>
      </rPr>
      <t>SR. NO.</t>
    </r>
  </si>
  <si>
    <r>
      <rPr>
        <sz val="9.5"/>
        <rFont val="Calibri"/>
        <family val="1"/>
      </rPr>
      <t>DESCRIPTION</t>
    </r>
  </si>
  <si>
    <r>
      <rPr>
        <sz val="9.5"/>
        <rFont val="Calibri"/>
        <family val="1"/>
      </rPr>
      <t>UNIT</t>
    </r>
  </si>
  <si>
    <r>
      <rPr>
        <sz val="9.5"/>
        <rFont val="Calibri"/>
        <family val="1"/>
      </rPr>
      <t>QTY.</t>
    </r>
  </si>
  <si>
    <r>
      <rPr>
        <sz val="9.5"/>
        <rFont val="Calibri"/>
        <family val="1"/>
      </rPr>
      <t>Rate</t>
    </r>
  </si>
  <si>
    <r>
      <rPr>
        <sz val="9.5"/>
        <rFont val="Calibri"/>
        <family val="1"/>
      </rPr>
      <t>Amount</t>
    </r>
  </si>
  <si>
    <r>
      <rPr>
        <sz val="9.5"/>
        <rFont val="Calibri"/>
        <family val="1"/>
      </rPr>
      <t xml:space="preserve">Providing, Laying, Jointing &amp; Testing of Pipes for Sprinkler System - G.I Pipe
</t>
    </r>
    <r>
      <rPr>
        <sz val="9.5"/>
        <rFont val="Calibri"/>
        <family val="1"/>
      </rPr>
      <t>confirming IS Codes Class `C' Heavy Pipe &amp; with necessary support &amp; anchore fastening from slab.</t>
    </r>
  </si>
  <si>
    <r>
      <rPr>
        <sz val="9.5"/>
        <rFont val="Calibri"/>
        <family val="1"/>
      </rPr>
      <t>a.</t>
    </r>
  </si>
  <si>
    <r>
      <rPr>
        <sz val="9.5"/>
        <rFont val="Calibri"/>
        <family val="1"/>
      </rPr>
      <t>25 mm dia</t>
    </r>
  </si>
  <si>
    <r>
      <rPr>
        <sz val="9.5"/>
        <rFont val="Calibri"/>
        <family val="1"/>
      </rPr>
      <t>Rft.</t>
    </r>
  </si>
  <si>
    <r>
      <rPr>
        <sz val="9.5"/>
        <rFont val="Calibri"/>
        <family val="1"/>
      </rPr>
      <t>-</t>
    </r>
  </si>
  <si>
    <r>
      <rPr>
        <sz val="9.5"/>
        <rFont val="Calibri"/>
        <family val="1"/>
      </rPr>
      <t>b.</t>
    </r>
  </si>
  <si>
    <r>
      <rPr>
        <sz val="9.5"/>
        <rFont val="Calibri"/>
        <family val="1"/>
      </rPr>
      <t>32 mm dia</t>
    </r>
  </si>
  <si>
    <r>
      <rPr>
        <sz val="9.5"/>
        <rFont val="Calibri"/>
        <family val="1"/>
      </rPr>
      <t>c.</t>
    </r>
  </si>
  <si>
    <r>
      <rPr>
        <sz val="9.5"/>
        <rFont val="Calibri"/>
        <family val="1"/>
      </rPr>
      <t>40 mm dia</t>
    </r>
  </si>
  <si>
    <r>
      <rPr>
        <sz val="9.5"/>
        <rFont val="Calibri"/>
        <family val="1"/>
      </rPr>
      <t>d.</t>
    </r>
  </si>
  <si>
    <r>
      <rPr>
        <sz val="9.5"/>
        <rFont val="Calibri"/>
        <family val="1"/>
      </rPr>
      <t>50 mm dia</t>
    </r>
  </si>
  <si>
    <r>
      <rPr>
        <sz val="9.5"/>
        <rFont val="Calibri"/>
        <family val="1"/>
      </rPr>
      <t>e.</t>
    </r>
  </si>
  <si>
    <r>
      <rPr>
        <sz val="9.5"/>
        <rFont val="Calibri"/>
        <family val="1"/>
      </rPr>
      <t>65mm dia</t>
    </r>
  </si>
  <si>
    <r>
      <rPr>
        <sz val="9.5"/>
        <rFont val="Calibri"/>
        <family val="1"/>
      </rPr>
      <t>Synthetic Enamel Paint.</t>
    </r>
  </si>
  <si>
    <r>
      <rPr>
        <sz val="9.5"/>
        <rFont val="Calibri"/>
        <family val="1"/>
      </rPr>
      <t>Providing &amp; Fixing of Butterfly Valve.</t>
    </r>
  </si>
  <si>
    <r>
      <rPr>
        <sz val="9.5"/>
        <rFont val="Calibri"/>
        <family val="1"/>
      </rPr>
      <t>No.</t>
    </r>
  </si>
  <si>
    <r>
      <rPr>
        <sz val="9.5"/>
        <rFont val="Calibri"/>
        <family val="1"/>
      </rPr>
      <t>65 mm dia</t>
    </r>
  </si>
  <si>
    <r>
      <rPr>
        <sz val="9.5"/>
        <rFont val="Calibri"/>
        <family val="1"/>
      </rPr>
      <t>Providing &amp; Fixing of Ball Valve.</t>
    </r>
  </si>
  <si>
    <r>
      <rPr>
        <sz val="9.5"/>
        <rFont val="Calibri"/>
        <family val="1"/>
      </rPr>
      <t>HEADER FITTING.</t>
    </r>
  </si>
  <si>
    <r>
      <rPr>
        <sz val="9.5"/>
        <rFont val="Calibri"/>
        <family val="1"/>
      </rPr>
      <t>Flow Switch</t>
    </r>
  </si>
  <si>
    <r>
      <rPr>
        <sz val="9.5"/>
        <rFont val="Calibri"/>
        <family val="1"/>
      </rPr>
      <t>b</t>
    </r>
  </si>
  <si>
    <r>
      <rPr>
        <sz val="9.5"/>
        <rFont val="Calibri"/>
        <family val="1"/>
      </rPr>
      <t>Pressure Gauge</t>
    </r>
  </si>
  <si>
    <r>
      <rPr>
        <sz val="9.5"/>
        <rFont val="Calibri"/>
        <family val="1"/>
      </rPr>
      <t>c</t>
    </r>
  </si>
  <si>
    <r>
      <rPr>
        <sz val="9.5"/>
        <rFont val="Calibri"/>
        <family val="1"/>
      </rPr>
      <t>Air Release Valve</t>
    </r>
  </si>
  <si>
    <r>
      <rPr>
        <sz val="9.5"/>
        <rFont val="Calibri"/>
        <family val="1"/>
      </rPr>
      <t>d</t>
    </r>
  </si>
  <si>
    <r>
      <rPr>
        <sz val="9.5"/>
        <rFont val="Calibri"/>
        <family val="1"/>
      </rPr>
      <t>65 mm dia NRV</t>
    </r>
  </si>
  <si>
    <r>
      <rPr>
        <sz val="9.5"/>
        <rFont val="Calibri"/>
        <family val="1"/>
      </rPr>
      <t xml:space="preserve">Providing &amp; Fixing C.P. Brass 68 degree Quartzoid Bulb Sprinklers. Make  : Tyco / viking temp rating  standard coverage discharge coefficent k- 6.6
</t>
    </r>
    <r>
      <rPr>
        <sz val="9.5"/>
        <rFont val="Calibri"/>
        <family val="1"/>
      </rPr>
      <t>quick response UL listed &amp; EN approved.</t>
    </r>
  </si>
  <si>
    <r>
      <rPr>
        <sz val="9.5"/>
        <rFont val="Calibri"/>
        <family val="1"/>
      </rPr>
      <t>Pendant Type</t>
    </r>
  </si>
  <si>
    <r>
      <rPr>
        <sz val="9.5"/>
        <rFont val="Calibri"/>
        <family val="1"/>
      </rPr>
      <t>UP Right Type</t>
    </r>
  </si>
  <si>
    <r>
      <rPr>
        <sz val="9.5"/>
        <rFont val="Calibri"/>
        <family val="1"/>
      </rPr>
      <t xml:space="preserve">Providing &amp; Fixing C.P. Brass 79 degree(QR) Quartzoid Bulb Sprinklers. Make  : Tyco / viking temp rating  standard coverage discharge coefficent k-
</t>
    </r>
    <r>
      <rPr>
        <sz val="9.5"/>
        <rFont val="Calibri"/>
        <family val="1"/>
      </rPr>
      <t>6.6 quick response UL listed &amp; EN approved for high temperature area in Kitchen temprating shall be 79degree c (QR)</t>
    </r>
  </si>
  <si>
    <r>
      <rPr>
        <sz val="9.5"/>
        <rFont val="Calibri"/>
        <family val="1"/>
      </rPr>
      <t>Flexible Sprinkler Drop.</t>
    </r>
  </si>
  <si>
    <r>
      <rPr>
        <sz val="9.5"/>
        <rFont val="Calibri"/>
        <family val="1"/>
      </rPr>
      <t>25mm</t>
    </r>
  </si>
  <si>
    <r>
      <rPr>
        <sz val="9.5"/>
        <rFont val="Calibri"/>
        <family val="1"/>
      </rPr>
      <t>100mm</t>
    </r>
  </si>
  <si>
    <r>
      <rPr>
        <sz val="9.5"/>
        <rFont val="Calibri"/>
        <family val="1"/>
      </rPr>
      <t>150mm</t>
    </r>
  </si>
  <si>
    <r>
      <rPr>
        <sz val="9.5"/>
        <rFont val="Calibri"/>
        <family val="1"/>
      </rPr>
      <t>Drain Valve</t>
    </r>
  </si>
  <si>
    <r>
      <rPr>
        <sz val="9.5"/>
        <color rgb="FF800000"/>
        <rFont val="Calibri"/>
        <family val="1"/>
      </rPr>
      <t>NOTE:</t>
    </r>
  </si>
  <si>
    <r>
      <rPr>
        <sz val="9.5"/>
        <rFont val="Calibri"/>
        <family val="1"/>
      </rPr>
      <t>GRAND TOTAL</t>
    </r>
  </si>
  <si>
    <t xml:space="preserve">FIRE &amp; SAFETY </t>
  </si>
  <si>
    <t xml:space="preserve">OTHERS </t>
  </si>
  <si>
    <t>Extra Payment in plumbing RA 2 so in this bill the extra amount will be deduct</t>
  </si>
  <si>
    <t xml:space="preserve">Bill : RA 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</si>
</sst>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 #,##0.00_);_(* \(#,##0.00\);_(* &quot;-&quot;??_);_(@_)"/>
    <numFmt numFmtId="165" formatCode="_(* #,##0_);_(* \(#,##0\);_(* \-??_);_(@_)"/>
    <numFmt numFmtId="166" formatCode="_(* #,##0.00_);_(* \(#,##0.00\);_(* \-??_);_(@_)"/>
    <numFmt numFmtId="167" formatCode="0.0"/>
    <numFmt numFmtId="168" formatCode="#,##0.00\ ;&quot; (&quot;#,##0.00\);&quot; -&quot;#\ ;@\ "/>
    <numFmt numFmtId="169" formatCode="_(* #,##0.0_);_(* \(#,##0.0\);_(* \-??_);_(@_)"/>
    <numFmt numFmtId="170" formatCode="_(* #,##0_);_(* \(#,##0\);_(* &quot;-&quot;??_);_(@_)"/>
    <numFmt numFmtId="171" formatCode="0.0_ "/>
    <numFmt numFmtId="172" formatCode="##\ ##\ ##\ ###"/>
    <numFmt numFmtId="173" formatCode="_-* #,##0.00\ _m_k_-;\-* #,##0.00\ _m_k_-;_-* &quot;-&quot;??\ _m_k_-;_-@_-"/>
    <numFmt numFmtId="174" formatCode="#,##0.0"/>
    <numFmt numFmtId="175" formatCode="_ * #,##0_ ;_ * \-#,##0_ ;_ * &quot;-&quot;??_ ;_ @_ "/>
  </numFmts>
  <fonts count="81">
    <font>
      <sz val="11"/>
      <color theme="1"/>
      <name val="Calibri"/>
      <family val="2"/>
      <scheme val="minor"/>
    </font>
    <font>
      <sz val="11"/>
      <color theme="1"/>
      <name val="Calibri"/>
      <family val="2"/>
      <scheme val="minor"/>
    </font>
    <font>
      <sz val="11"/>
      <color rgb="FF000000"/>
      <name val="Calibri"/>
      <family val="2"/>
      <charset val="1"/>
    </font>
    <font>
      <i/>
      <sz val="11"/>
      <color rgb="FF808080"/>
      <name val="Calibri"/>
      <family val="2"/>
      <charset val="1"/>
    </font>
    <font>
      <sz val="10"/>
      <name val="Arial"/>
      <family val="2"/>
    </font>
    <font>
      <sz val="11"/>
      <color indexed="10"/>
      <name val="Calibri"/>
      <family val="2"/>
    </font>
    <font>
      <sz val="11"/>
      <color indexed="8"/>
      <name val="Calibri"/>
      <family val="2"/>
      <charset val="1"/>
    </font>
    <font>
      <sz val="10"/>
      <name val="Times New Roman"/>
      <family val="1"/>
    </font>
    <font>
      <sz val="11"/>
      <name val="Tahoma"/>
      <family val="2"/>
    </font>
    <font>
      <sz val="11"/>
      <color theme="1"/>
      <name val="Tahoma"/>
      <family val="2"/>
    </font>
    <font>
      <b/>
      <sz val="12"/>
      <name val="Tahoma"/>
      <family val="2"/>
    </font>
    <font>
      <sz val="11"/>
      <color indexed="8"/>
      <name val="Calibri"/>
      <family val="2"/>
    </font>
    <font>
      <sz val="10"/>
      <name val="Arial"/>
      <family val="2"/>
      <charset val="1"/>
    </font>
    <font>
      <sz val="10"/>
      <color theme="1"/>
      <name val="Century Gothic"/>
      <family val="2"/>
    </font>
    <font>
      <b/>
      <sz val="10"/>
      <name val="Century Gothic"/>
      <family val="2"/>
    </font>
    <font>
      <sz val="10"/>
      <name val="Century Gothic"/>
      <family val="2"/>
    </font>
    <font>
      <b/>
      <sz val="14"/>
      <name val="Century Gothic"/>
      <family val="2"/>
    </font>
    <font>
      <b/>
      <i/>
      <u/>
      <sz val="10"/>
      <name val="Century Gothic"/>
      <family val="2"/>
    </font>
    <font>
      <strike/>
      <sz val="10"/>
      <name val="Century Gothic"/>
      <family val="2"/>
    </font>
    <font>
      <b/>
      <sz val="10"/>
      <color theme="1"/>
      <name val="Century Gothic"/>
      <family val="2"/>
    </font>
    <font>
      <sz val="11"/>
      <color indexed="9"/>
      <name val="Calibri"/>
      <family val="2"/>
    </font>
    <font>
      <sz val="11"/>
      <color indexed="8"/>
      <name val="Arial"/>
      <family val="2"/>
    </font>
    <font>
      <sz val="11"/>
      <color indexed="60"/>
      <name val="Calibri"/>
      <family val="2"/>
    </font>
    <font>
      <b/>
      <sz val="10"/>
      <name val="Century Gothic"/>
      <family val="1"/>
    </font>
    <font>
      <sz val="10"/>
      <name val="Century Gothic"/>
      <family val="1"/>
    </font>
    <font>
      <b/>
      <sz val="11"/>
      <name val="Tahoma"/>
      <family val="2"/>
    </font>
    <font>
      <sz val="10"/>
      <color theme="1"/>
      <name val="Calibri"/>
      <family val="2"/>
      <scheme val="minor"/>
    </font>
    <font>
      <b/>
      <sz val="10"/>
      <name val="Calibri"/>
      <family val="2"/>
      <scheme val="minor"/>
    </font>
    <font>
      <sz val="10"/>
      <color indexed="8"/>
      <name val="Calibri"/>
      <family val="2"/>
      <scheme val="minor"/>
    </font>
    <font>
      <b/>
      <sz val="12"/>
      <name val="Century Gothic"/>
      <family val="2"/>
    </font>
    <font>
      <b/>
      <sz val="12"/>
      <color rgb="FF000000"/>
      <name val="Calibri"/>
      <family val="2"/>
    </font>
    <font>
      <b/>
      <sz val="12"/>
      <color theme="1"/>
      <name val="Tahoma"/>
      <family val="2"/>
    </font>
    <font>
      <sz val="12"/>
      <color theme="1"/>
      <name val="Calibri"/>
      <family val="2"/>
      <scheme val="minor"/>
    </font>
    <font>
      <sz val="12"/>
      <name val="Tahoma"/>
      <family val="2"/>
    </font>
    <font>
      <b/>
      <sz val="12"/>
      <color indexed="8"/>
      <name val="Tahoma"/>
      <family val="2"/>
    </font>
    <font>
      <sz val="12"/>
      <color rgb="FF000000"/>
      <name val="Calibri"/>
      <family val="2"/>
      <charset val="1"/>
    </font>
    <font>
      <sz val="12"/>
      <color theme="1"/>
      <name val="Tahoma"/>
      <family val="2"/>
    </font>
    <font>
      <b/>
      <sz val="10"/>
      <name val="Arial"/>
      <family val="2"/>
    </font>
    <font>
      <sz val="11"/>
      <name val="Arial"/>
      <family val="2"/>
    </font>
    <font>
      <sz val="11"/>
      <name val="Garamond"/>
      <family val="1"/>
    </font>
    <font>
      <b/>
      <sz val="11"/>
      <name val="Arial"/>
      <family val="2"/>
    </font>
    <font>
      <b/>
      <u/>
      <sz val="12"/>
      <name val="Arial"/>
      <family val="2"/>
    </font>
    <font>
      <sz val="12"/>
      <name val="Arial"/>
      <family val="2"/>
    </font>
    <font>
      <b/>
      <u/>
      <sz val="11"/>
      <name val="Arial"/>
      <family val="2"/>
    </font>
    <font>
      <b/>
      <i/>
      <u/>
      <sz val="10"/>
      <name val="Arial"/>
      <family val="2"/>
    </font>
    <font>
      <sz val="10"/>
      <name val="Helv"/>
      <family val="2"/>
    </font>
    <font>
      <sz val="10"/>
      <color rgb="FFFF0000"/>
      <name val="Arial"/>
      <family val="2"/>
    </font>
    <font>
      <b/>
      <sz val="11"/>
      <color rgb="FFFF0000"/>
      <name val="Arial"/>
      <family val="2"/>
    </font>
    <font>
      <b/>
      <sz val="10"/>
      <color rgb="FFFF0000"/>
      <name val="Arial"/>
      <family val="2"/>
    </font>
    <font>
      <sz val="11"/>
      <color rgb="FFFF0000"/>
      <name val="Arial"/>
      <family val="2"/>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1"/>
      <name val="Calibri"/>
      <family val="2"/>
      <scheme val="minor"/>
    </font>
    <font>
      <sz val="11"/>
      <color indexed="8"/>
      <name val="Calibri"/>
      <family val="2"/>
      <scheme val="minor"/>
    </font>
    <font>
      <sz val="12"/>
      <name val="Times New Roman"/>
      <family val="1"/>
    </font>
    <font>
      <b/>
      <sz val="12"/>
      <color indexed="8"/>
      <name val="Calibri"/>
      <family val="2"/>
      <charset val="1"/>
    </font>
    <font>
      <b/>
      <sz val="12"/>
      <name val="Times New Roman"/>
      <family val="1"/>
    </font>
    <font>
      <sz val="10"/>
      <name val="Helv"/>
      <charset val="204"/>
    </font>
    <font>
      <b/>
      <sz val="11"/>
      <color indexed="8"/>
      <name val="Arial"/>
      <family val="2"/>
    </font>
    <font>
      <b/>
      <i/>
      <sz val="11"/>
      <name val="Arial"/>
      <family val="2"/>
    </font>
    <font>
      <i/>
      <sz val="11"/>
      <name val="Arial"/>
      <family val="2"/>
    </font>
    <font>
      <b/>
      <i/>
      <sz val="11"/>
      <color rgb="FFFF0000"/>
      <name val="Arial"/>
      <family val="2"/>
    </font>
    <font>
      <b/>
      <sz val="12"/>
      <name val="Arial"/>
      <family val="2"/>
    </font>
    <font>
      <sz val="9"/>
      <name val="Arial"/>
      <family val="2"/>
    </font>
    <font>
      <b/>
      <sz val="9"/>
      <name val="Arial"/>
      <family val="2"/>
    </font>
    <font>
      <b/>
      <sz val="16"/>
      <name val="Times New Roman"/>
      <family val="1"/>
    </font>
    <font>
      <sz val="8"/>
      <name val="Calibri"/>
      <family val="1"/>
    </font>
    <font>
      <sz val="8"/>
      <name val="Calibri"/>
      <family val="2"/>
    </font>
    <font>
      <sz val="8"/>
      <color rgb="FF000000"/>
      <name val="Calibri"/>
      <family val="2"/>
    </font>
    <font>
      <sz val="8"/>
      <color rgb="FF800000"/>
      <name val="Calibri"/>
      <family val="1"/>
    </font>
    <font>
      <sz val="9.5"/>
      <name val="Calibri"/>
      <family val="1"/>
    </font>
    <font>
      <sz val="9.5"/>
      <name val="Calibri"/>
      <family val="2"/>
    </font>
    <font>
      <sz val="9.5"/>
      <color rgb="FF000000"/>
      <name val="Calibri"/>
      <family val="2"/>
    </font>
    <font>
      <sz val="9.5"/>
      <color rgb="FF800000"/>
      <name val="Calibri"/>
      <family val="1"/>
    </font>
    <font>
      <sz val="9"/>
      <color indexed="81"/>
      <name val="Tahoma"/>
      <family val="2"/>
    </font>
    <font>
      <b/>
      <sz val="9"/>
      <color indexed="81"/>
      <name val="Tahoma"/>
      <family val="2"/>
    </font>
    <font>
      <sz val="9"/>
      <color indexed="81"/>
      <name val="Tahoma"/>
      <charset val="1"/>
    </font>
    <font>
      <b/>
      <sz val="9"/>
      <color indexed="81"/>
      <name val="Tahoma"/>
      <charset val="1"/>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6" tint="0.39997558519241921"/>
        <bgColor indexed="31"/>
      </patternFill>
    </fill>
    <fill>
      <patternFill patternType="solid">
        <fgColor theme="0"/>
        <bgColor indexed="34"/>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indexed="43"/>
        <bgColor indexed="26"/>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theme="5" tint="0.59999389629810485"/>
        <bgColor indexed="55"/>
      </patternFill>
    </fill>
    <fill>
      <patternFill patternType="solid">
        <fgColor theme="0" tint="-0.14999847407452621"/>
        <bgColor indexed="31"/>
      </patternFill>
    </fill>
    <fill>
      <patternFill patternType="solid">
        <fgColor indexed="9"/>
        <bgColor indexed="26"/>
      </patternFill>
    </fill>
    <fill>
      <patternFill patternType="solid">
        <fgColor theme="4" tint="0.59999389629810485"/>
        <bgColor indexed="26"/>
      </patternFill>
    </fill>
    <fill>
      <patternFill patternType="solid">
        <fgColor rgb="FF00B050"/>
        <bgColor indexed="64"/>
      </patternFill>
    </fill>
    <fill>
      <patternFill patternType="solid">
        <fgColor rgb="FFD8D8D8"/>
      </patternFill>
    </fill>
    <fill>
      <patternFill patternType="solid">
        <fgColor rgb="FFF4AF83"/>
      </patternFill>
    </fill>
    <fill>
      <patternFill patternType="solid">
        <fgColor rgb="FFFFBF00"/>
      </patternFill>
    </fill>
    <fill>
      <patternFill patternType="solid">
        <fgColor rgb="FFB3C6E6"/>
      </patternFill>
    </fill>
    <fill>
      <patternFill patternType="solid">
        <fgColor theme="7" tint="0.39997558519241921"/>
        <bgColor indexed="64"/>
      </patternFill>
    </fill>
    <fill>
      <patternFill patternType="solid">
        <fgColor rgb="FFFF0000"/>
        <bgColor indexed="64"/>
      </patternFill>
    </fill>
    <fill>
      <patternFill patternType="solid">
        <fgColor rgb="FF92D05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27">
    <xf numFmtId="0" fontId="0" fillId="0" borderId="0"/>
    <xf numFmtId="43" fontId="1" fillId="0" borderId="0" applyFont="0" applyFill="0" applyBorder="0" applyAlignment="0" applyProtection="0"/>
    <xf numFmtId="0" fontId="2" fillId="0" borderId="0"/>
    <xf numFmtId="0" fontId="3" fillId="0" borderId="0" applyBorder="0" applyProtection="0"/>
    <xf numFmtId="0" fontId="4" fillId="0" borderId="0"/>
    <xf numFmtId="0" fontId="5" fillId="0" borderId="0" applyBorder="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4" fillId="0" borderId="0"/>
    <xf numFmtId="0" fontId="1" fillId="0" borderId="0"/>
    <xf numFmtId="0" fontId="6" fillId="0" borderId="0"/>
    <xf numFmtId="0" fontId="7" fillId="0" borderId="0"/>
    <xf numFmtId="0" fontId="4" fillId="0" borderId="0"/>
    <xf numFmtId="0" fontId="1" fillId="0" borderId="0"/>
    <xf numFmtId="0" fontId="4" fillId="0" borderId="0"/>
    <xf numFmtId="43" fontId="4" fillId="0" borderId="0" applyFont="0" applyFill="0" applyBorder="0" applyAlignment="0" applyProtection="0"/>
    <xf numFmtId="166" fontId="4" fillId="0" borderId="0" applyFill="0" applyBorder="0" applyAlignment="0" applyProtection="0"/>
    <xf numFmtId="0" fontId="4" fillId="0" borderId="0"/>
    <xf numFmtId="43" fontId="11" fillId="0" borderId="0" applyFont="0" applyFill="0" applyBorder="0" applyAlignment="0" applyProtection="0"/>
    <xf numFmtId="0" fontId="1" fillId="0" borderId="0"/>
    <xf numFmtId="0" fontId="1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0" fillId="10" borderId="0"/>
    <xf numFmtId="0" fontId="11" fillId="0" borderId="0"/>
    <xf numFmtId="0" fontId="11" fillId="11" borderId="0"/>
    <xf numFmtId="0" fontId="21" fillId="0" borderId="0"/>
    <xf numFmtId="0" fontId="11" fillId="12" borderId="0"/>
    <xf numFmtId="0" fontId="22" fillId="13" borderId="0"/>
    <xf numFmtId="0" fontId="1"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45"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2" fillId="0" borderId="0"/>
    <xf numFmtId="43" fontId="4" fillId="0" borderId="0" applyFont="0" applyFill="0" applyBorder="0" applyAlignment="0" applyProtection="0"/>
    <xf numFmtId="43" fontId="4" fillId="0" borderId="0" applyFont="0" applyFill="0" applyBorder="0" applyAlignment="0" applyProtection="0"/>
    <xf numFmtId="0" fontId="42" fillId="0" borderId="0"/>
    <xf numFmtId="43" fontId="4" fillId="0" borderId="0" applyFont="0" applyFill="0" applyBorder="0" applyAlignment="0" applyProtection="0"/>
    <xf numFmtId="0" fontId="4" fillId="0" borderId="0"/>
    <xf numFmtId="0" fontId="4" fillId="0" borderId="0"/>
    <xf numFmtId="0" fontId="60" fillId="0" borderId="0"/>
    <xf numFmtId="164" fontId="4"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648">
    <xf numFmtId="0" fontId="0" fillId="0" borderId="0" xfId="0"/>
    <xf numFmtId="0" fontId="32" fillId="0" borderId="0" xfId="0" applyFont="1"/>
    <xf numFmtId="0" fontId="31" fillId="7" borderId="24" xfId="79" applyFont="1" applyFill="1" applyBorder="1" applyAlignment="1">
      <alignment horizontal="center" vertical="center" wrapText="1"/>
    </xf>
    <xf numFmtId="0" fontId="31" fillId="7" borderId="0" xfId="79" applyFont="1" applyFill="1" applyAlignment="1">
      <alignment horizontal="center" vertical="center" wrapText="1"/>
    </xf>
    <xf numFmtId="43" fontId="29" fillId="3" borderId="1" xfId="6" applyFont="1" applyFill="1" applyBorder="1" applyAlignment="1">
      <alignment horizontal="center" vertical="center" wrapText="1"/>
    </xf>
    <xf numFmtId="49" fontId="33" fillId="18" borderId="21" xfId="15" applyNumberFormat="1" applyFont="1" applyFill="1" applyBorder="1" applyAlignment="1">
      <alignment horizontal="center" vertical="center" wrapText="1"/>
    </xf>
    <xf numFmtId="49" fontId="10" fillId="18" borderId="12" xfId="15" applyNumberFormat="1" applyFont="1" applyFill="1" applyBorder="1" applyAlignment="1">
      <alignment horizontal="left" vertical="center" wrapText="1"/>
    </xf>
    <xf numFmtId="49" fontId="10" fillId="18" borderId="12" xfId="15" applyNumberFormat="1" applyFont="1" applyFill="1" applyBorder="1" applyAlignment="1">
      <alignment horizontal="center" vertical="center" wrapText="1"/>
    </xf>
    <xf numFmtId="49" fontId="10" fillId="18" borderId="41" xfId="15" applyNumberFormat="1" applyFont="1" applyFill="1" applyBorder="1" applyAlignment="1">
      <alignment horizontal="right" vertical="center" wrapText="1"/>
    </xf>
    <xf numFmtId="49" fontId="10" fillId="15" borderId="1" xfId="15" applyNumberFormat="1" applyFont="1" applyFill="1" applyBorder="1" applyAlignment="1">
      <alignment horizontal="center" vertical="center" wrapText="1"/>
    </xf>
    <xf numFmtId="49" fontId="10" fillId="15" borderId="1" xfId="15" applyNumberFormat="1" applyFont="1" applyFill="1" applyBorder="1" applyAlignment="1">
      <alignment horizontal="right" vertical="center" wrapText="1"/>
    </xf>
    <xf numFmtId="2" fontId="34" fillId="19" borderId="22" xfId="15" applyNumberFormat="1" applyFont="1" applyFill="1" applyBorder="1" applyAlignment="1">
      <alignment horizontal="center" vertical="center" wrapText="1"/>
    </xf>
    <xf numFmtId="0" fontId="34" fillId="19" borderId="13" xfId="15" applyFont="1" applyFill="1" applyBorder="1" applyAlignment="1">
      <alignment horizontal="left" vertical="center" wrapText="1"/>
    </xf>
    <xf numFmtId="0" fontId="34" fillId="19" borderId="35" xfId="15" applyFont="1" applyFill="1" applyBorder="1" applyAlignment="1">
      <alignment horizontal="right" vertical="center" wrapText="1"/>
    </xf>
    <xf numFmtId="0" fontId="35" fillId="0" borderId="1" xfId="2" applyFont="1" applyBorder="1"/>
    <xf numFmtId="0" fontId="35" fillId="3" borderId="1" xfId="2" applyFont="1" applyFill="1" applyBorder="1"/>
    <xf numFmtId="2" fontId="33" fillId="0" borderId="22" xfId="15" applyNumberFormat="1" applyFont="1" applyBorder="1" applyAlignment="1">
      <alignment horizontal="center" vertical="center"/>
    </xf>
    <xf numFmtId="2" fontId="10" fillId="0" borderId="13" xfId="15" applyNumberFormat="1" applyFont="1" applyBorder="1" applyAlignment="1">
      <alignment horizontal="left" vertical="center" wrapText="1"/>
    </xf>
    <xf numFmtId="0" fontId="33" fillId="0" borderId="13" xfId="15" applyFont="1" applyBorder="1" applyAlignment="1">
      <alignment horizontal="left" vertical="top" wrapText="1"/>
    </xf>
    <xf numFmtId="0" fontId="33" fillId="0" borderId="13" xfId="15" applyFont="1" applyBorder="1" applyAlignment="1">
      <alignment horizontal="center" vertical="center"/>
    </xf>
    <xf numFmtId="2" fontId="33" fillId="0" borderId="13" xfId="15" applyNumberFormat="1" applyFont="1" applyBorder="1" applyAlignment="1">
      <alignment horizontal="center" vertical="center"/>
    </xf>
    <xf numFmtId="166" fontId="33" fillId="0" borderId="13" xfId="16" applyNumberFormat="1" applyFont="1" applyFill="1" applyBorder="1" applyAlignment="1" applyProtection="1">
      <alignment horizontal="center" vertical="center"/>
    </xf>
    <xf numFmtId="166" fontId="33" fillId="0" borderId="35" xfId="16" applyNumberFormat="1" applyFont="1" applyFill="1" applyBorder="1" applyAlignment="1" applyProtection="1">
      <alignment horizontal="right" vertical="center"/>
    </xf>
    <xf numFmtId="0" fontId="33" fillId="0" borderId="13" xfId="15" applyFont="1" applyBorder="1" applyAlignment="1">
      <alignment horizontal="left" vertical="center" wrapText="1"/>
    </xf>
    <xf numFmtId="168" fontId="33" fillId="0" borderId="13" xfId="16" applyNumberFormat="1" applyFont="1" applyFill="1" applyBorder="1" applyAlignment="1" applyProtection="1">
      <alignment horizontal="center" vertical="center"/>
    </xf>
    <xf numFmtId="166" fontId="33" fillId="0" borderId="1" xfId="16" applyNumberFormat="1" applyFont="1" applyFill="1" applyBorder="1" applyAlignment="1" applyProtection="1">
      <alignment horizontal="right" vertical="center"/>
    </xf>
    <xf numFmtId="0" fontId="36" fillId="0" borderId="6" xfId="79" applyFont="1" applyBorder="1"/>
    <xf numFmtId="0" fontId="31" fillId="0" borderId="15" xfId="79" applyFont="1" applyBorder="1" applyAlignment="1">
      <alignment horizontal="right"/>
    </xf>
    <xf numFmtId="2" fontId="31" fillId="0" borderId="33" xfId="79" applyNumberFormat="1" applyFont="1" applyBorder="1" applyAlignment="1">
      <alignment horizontal="right"/>
    </xf>
    <xf numFmtId="2" fontId="34" fillId="8" borderId="22" xfId="15" applyNumberFormat="1" applyFont="1" applyFill="1" applyBorder="1" applyAlignment="1">
      <alignment horizontal="center" vertical="center" wrapText="1"/>
    </xf>
    <xf numFmtId="0" fontId="34" fillId="8" borderId="13" xfId="15" applyFont="1" applyFill="1" applyBorder="1" applyAlignment="1">
      <alignment horizontal="left" vertical="center" wrapText="1"/>
    </xf>
    <xf numFmtId="0" fontId="34" fillId="8" borderId="35" xfId="15" applyFont="1" applyFill="1" applyBorder="1" applyAlignment="1">
      <alignment horizontal="right" vertical="center" wrapText="1"/>
    </xf>
    <xf numFmtId="2" fontId="33" fillId="0" borderId="22" xfId="21" applyNumberFormat="1" applyFont="1" applyBorder="1" applyAlignment="1">
      <alignment horizontal="center" vertical="center" wrapText="1"/>
    </xf>
    <xf numFmtId="2" fontId="33" fillId="0" borderId="13" xfId="21" applyNumberFormat="1" applyFont="1" applyBorder="1" applyAlignment="1">
      <alignment horizontal="center" vertical="center" wrapText="1"/>
    </xf>
    <xf numFmtId="2" fontId="10" fillId="2" borderId="13" xfId="15" applyNumberFormat="1" applyFont="1" applyFill="1" applyBorder="1" applyAlignment="1">
      <alignment horizontal="left" vertical="center" wrapText="1"/>
    </xf>
    <xf numFmtId="168" fontId="33" fillId="2" borderId="13" xfId="16" applyNumberFormat="1" applyFont="1" applyFill="1" applyBorder="1" applyAlignment="1" applyProtection="1">
      <alignment horizontal="center" vertical="center"/>
    </xf>
    <xf numFmtId="0" fontId="10" fillId="0" borderId="13" xfId="21" applyFont="1" applyBorder="1" applyAlignment="1">
      <alignment horizontal="left" vertical="center" wrapText="1"/>
    </xf>
    <xf numFmtId="166" fontId="10" fillId="0" borderId="1" xfId="16" applyNumberFormat="1" applyFont="1" applyFill="1" applyBorder="1" applyAlignment="1" applyProtection="1">
      <alignment horizontal="right" vertical="center"/>
    </xf>
    <xf numFmtId="2" fontId="33" fillId="0" borderId="22" xfId="79" applyNumberFormat="1" applyFont="1" applyBorder="1" applyAlignment="1">
      <alignment horizontal="center" vertical="top"/>
    </xf>
    <xf numFmtId="2" fontId="10" fillId="0" borderId="13" xfId="79" applyNumberFormat="1" applyFont="1" applyBorder="1" applyAlignment="1">
      <alignment horizontal="left" vertical="top" wrapText="1"/>
    </xf>
    <xf numFmtId="0" fontId="33" fillId="0" borderId="13" xfId="79" applyFont="1" applyBorder="1" applyAlignment="1">
      <alignment horizontal="left" vertical="top" wrapText="1"/>
    </xf>
    <xf numFmtId="2" fontId="33" fillId="0" borderId="13" xfId="79" applyNumberFormat="1" applyFont="1" applyBorder="1" applyAlignment="1" applyProtection="1">
      <alignment horizontal="center" vertical="center"/>
      <protection locked="0"/>
    </xf>
    <xf numFmtId="2" fontId="10" fillId="0" borderId="15" xfId="15" applyNumberFormat="1" applyFont="1" applyBorder="1" applyAlignment="1">
      <alignment horizontal="left" vertical="center" wrapText="1"/>
    </xf>
    <xf numFmtId="0" fontId="33" fillId="0" borderId="15" xfId="15" applyFont="1" applyBorder="1" applyAlignment="1">
      <alignment horizontal="left" vertical="top" wrapText="1"/>
    </xf>
    <xf numFmtId="2" fontId="34" fillId="8" borderId="23" xfId="15" applyNumberFormat="1" applyFont="1" applyFill="1" applyBorder="1" applyAlignment="1">
      <alignment horizontal="center" vertical="center" wrapText="1"/>
    </xf>
    <xf numFmtId="0" fontId="34" fillId="8" borderId="17" xfId="15" applyFont="1" applyFill="1" applyBorder="1" applyAlignment="1">
      <alignment horizontal="left" vertical="center" wrapText="1"/>
    </xf>
    <xf numFmtId="0" fontId="34" fillId="8" borderId="36" xfId="15" applyFont="1" applyFill="1" applyBorder="1" applyAlignment="1">
      <alignment horizontal="right" vertical="center" wrapText="1"/>
    </xf>
    <xf numFmtId="2" fontId="33" fillId="9" borderId="6" xfId="15" applyNumberFormat="1" applyFont="1" applyFill="1" applyBorder="1" applyAlignment="1">
      <alignment horizontal="center" vertical="center"/>
    </xf>
    <xf numFmtId="2" fontId="10" fillId="9" borderId="1" xfId="15" applyNumberFormat="1" applyFont="1" applyFill="1" applyBorder="1" applyAlignment="1">
      <alignment vertical="center" wrapText="1"/>
    </xf>
    <xf numFmtId="2" fontId="33" fillId="9" borderId="1" xfId="15" applyNumberFormat="1" applyFont="1" applyFill="1" applyBorder="1" applyAlignment="1">
      <alignment horizontal="left" vertical="top" wrapText="1"/>
    </xf>
    <xf numFmtId="0" fontId="33" fillId="9" borderId="1" xfId="15" applyFont="1" applyFill="1" applyBorder="1" applyAlignment="1">
      <alignment horizontal="center" vertical="center"/>
    </xf>
    <xf numFmtId="2" fontId="33" fillId="0" borderId="1" xfId="15" applyNumberFormat="1" applyFont="1" applyBorder="1" applyAlignment="1">
      <alignment horizontal="center" vertical="center"/>
    </xf>
    <xf numFmtId="168" fontId="33" fillId="2" borderId="1" xfId="16" applyNumberFormat="1" applyFont="1" applyFill="1" applyBorder="1" applyAlignment="1" applyProtection="1">
      <alignment horizontal="center" vertical="center"/>
    </xf>
    <xf numFmtId="0" fontId="10" fillId="0" borderId="1" xfId="21" applyFont="1" applyBorder="1" applyAlignment="1">
      <alignment vertical="center"/>
    </xf>
    <xf numFmtId="0" fontId="33" fillId="0" borderId="1" xfId="18" applyFont="1" applyBorder="1" applyAlignment="1">
      <alignment horizontal="left" vertical="center" wrapText="1"/>
    </xf>
    <xf numFmtId="0" fontId="33" fillId="0" borderId="1" xfId="18" applyFont="1" applyBorder="1" applyAlignment="1">
      <alignment horizontal="center" vertical="center"/>
    </xf>
    <xf numFmtId="2" fontId="10" fillId="0" borderId="1" xfId="18" applyNumberFormat="1" applyFont="1" applyBorder="1" applyAlignment="1">
      <alignment vertical="center"/>
    </xf>
    <xf numFmtId="2" fontId="10" fillId="0" borderId="1" xfId="18" applyNumberFormat="1" applyFont="1" applyBorder="1" applyAlignment="1">
      <alignment vertical="center" wrapText="1"/>
    </xf>
    <xf numFmtId="0" fontId="31" fillId="0" borderId="1" xfId="79" applyFont="1" applyBorder="1" applyAlignment="1">
      <alignment horizontal="left" vertical="center" wrapText="1"/>
    </xf>
    <xf numFmtId="2" fontId="10" fillId="0" borderId="1" xfId="79" applyNumberFormat="1" applyFont="1" applyBorder="1" applyAlignment="1">
      <alignment horizontal="left" vertical="center" wrapText="1"/>
    </xf>
    <xf numFmtId="2" fontId="33" fillId="0" borderId="1" xfId="79" applyNumberFormat="1" applyFont="1" applyBorder="1" applyAlignment="1">
      <alignment horizontal="left" vertical="center" wrapText="1"/>
    </xf>
    <xf numFmtId="0" fontId="31" fillId="0" borderId="1" xfId="79" applyFont="1" applyBorder="1" applyAlignment="1">
      <alignment vertical="center" wrapText="1"/>
    </xf>
    <xf numFmtId="0" fontId="36" fillId="0" borderId="10" xfId="79" applyFont="1" applyBorder="1"/>
    <xf numFmtId="2" fontId="31" fillId="0" borderId="37" xfId="79" applyNumberFormat="1" applyFont="1" applyBorder="1" applyAlignment="1">
      <alignment horizontal="right"/>
    </xf>
    <xf numFmtId="0" fontId="36" fillId="0" borderId="24" xfId="79" applyFont="1" applyBorder="1"/>
    <xf numFmtId="2" fontId="31" fillId="0" borderId="0" xfId="79" applyNumberFormat="1" applyFont="1" applyAlignment="1">
      <alignment horizontal="right"/>
    </xf>
    <xf numFmtId="2" fontId="34" fillId="8" borderId="25" xfId="15" applyNumberFormat="1" applyFont="1" applyFill="1" applyBorder="1" applyAlignment="1">
      <alignment horizontal="center" vertical="center" wrapText="1"/>
    </xf>
    <xf numFmtId="2" fontId="34" fillId="8" borderId="26" xfId="15" applyNumberFormat="1" applyFont="1" applyFill="1" applyBorder="1" applyAlignment="1">
      <alignment horizontal="right" vertical="center" wrapText="1"/>
    </xf>
    <xf numFmtId="43" fontId="30" fillId="3" borderId="0" xfId="6" applyFont="1" applyFill="1" applyBorder="1" applyAlignment="1">
      <alignment vertical="center"/>
    </xf>
    <xf numFmtId="0" fontId="35" fillId="0" borderId="0" xfId="2" applyFont="1"/>
    <xf numFmtId="0" fontId="40" fillId="0" borderId="47" xfId="9" applyFont="1" applyBorder="1" applyAlignment="1">
      <alignment horizontal="left" vertical="center"/>
    </xf>
    <xf numFmtId="0" fontId="40" fillId="0" borderId="47" xfId="9" applyFont="1" applyBorder="1" applyAlignment="1">
      <alignment horizontal="center" vertical="center"/>
    </xf>
    <xf numFmtId="0" fontId="40" fillId="0" borderId="6" xfId="9" applyFont="1" applyBorder="1" applyAlignment="1">
      <alignment horizontal="center" vertical="center"/>
    </xf>
    <xf numFmtId="0" fontId="38" fillId="0" borderId="47" xfId="9" applyFont="1" applyBorder="1" applyAlignment="1">
      <alignment horizontal="center" vertical="center"/>
    </xf>
    <xf numFmtId="43" fontId="37" fillId="0" borderId="48" xfId="82" applyFont="1" applyFill="1" applyBorder="1" applyAlignment="1">
      <alignment vertical="center"/>
    </xf>
    <xf numFmtId="43" fontId="40" fillId="0" borderId="5" xfId="88" applyFont="1" applyFill="1" applyBorder="1" applyAlignment="1">
      <alignment vertical="center"/>
    </xf>
    <xf numFmtId="43" fontId="38" fillId="0" borderId="7" xfId="88" applyFont="1" applyFill="1" applyBorder="1" applyAlignment="1">
      <alignment vertical="center"/>
    </xf>
    <xf numFmtId="0" fontId="40" fillId="0" borderId="46" xfId="9" applyFont="1" applyBorder="1" applyAlignment="1">
      <alignment horizontal="center" vertical="center"/>
    </xf>
    <xf numFmtId="43" fontId="40" fillId="0" borderId="45" xfId="88" applyFont="1" applyFill="1" applyBorder="1" applyAlignment="1">
      <alignment vertical="center"/>
    </xf>
    <xf numFmtId="167" fontId="40" fillId="0" borderId="46" xfId="9" applyNumberFormat="1" applyFont="1" applyBorder="1" applyAlignment="1">
      <alignment horizontal="center" vertical="center"/>
    </xf>
    <xf numFmtId="43" fontId="40" fillId="0" borderId="45" xfId="9" applyNumberFormat="1" applyFont="1" applyBorder="1" applyAlignment="1">
      <alignment vertical="center"/>
    </xf>
    <xf numFmtId="0" fontId="38" fillId="0" borderId="0" xfId="9" applyFont="1" applyAlignment="1">
      <alignment vertical="center"/>
    </xf>
    <xf numFmtId="0" fontId="40" fillId="0" borderId="3" xfId="9" applyFont="1" applyBorder="1" applyAlignment="1">
      <alignment horizontal="center" vertical="center"/>
    </xf>
    <xf numFmtId="43" fontId="38" fillId="0" borderId="1" xfId="82" applyFont="1" applyFill="1" applyBorder="1" applyAlignment="1">
      <alignment vertical="center"/>
    </xf>
    <xf numFmtId="0" fontId="4" fillId="0" borderId="1" xfId="9" applyBorder="1" applyAlignment="1">
      <alignment horizontal="justify" vertical="center" wrapText="1"/>
    </xf>
    <xf numFmtId="43" fontId="4" fillId="0" borderId="0" xfId="82" applyFont="1" applyFill="1" applyBorder="1" applyAlignment="1">
      <alignment vertical="center"/>
    </xf>
    <xf numFmtId="43" fontId="38" fillId="0" borderId="42" xfId="88" applyFont="1" applyFill="1" applyBorder="1" applyAlignment="1">
      <alignment vertical="top"/>
    </xf>
    <xf numFmtId="167" fontId="4" fillId="0" borderId="6" xfId="9" applyNumberFormat="1" applyBorder="1" applyAlignment="1">
      <alignment horizontal="center" vertical="center"/>
    </xf>
    <xf numFmtId="43" fontId="38" fillId="0" borderId="47" xfId="82" applyFont="1" applyFill="1" applyBorder="1" applyAlignment="1">
      <alignment vertical="top"/>
    </xf>
    <xf numFmtId="43" fontId="40" fillId="0" borderId="47" xfId="82" applyFont="1" applyFill="1" applyBorder="1" applyAlignment="1">
      <alignment horizontal="center" vertical="center"/>
    </xf>
    <xf numFmtId="167" fontId="40" fillId="0" borderId="10" xfId="9" applyNumberFormat="1" applyFont="1" applyBorder="1" applyAlignment="1">
      <alignment horizontal="center" vertical="center"/>
    </xf>
    <xf numFmtId="43" fontId="38" fillId="0" borderId="48" xfId="82" applyFont="1" applyFill="1" applyBorder="1" applyAlignment="1">
      <alignment vertical="center"/>
    </xf>
    <xf numFmtId="43" fontId="40" fillId="0" borderId="48" xfId="82" applyFont="1" applyFill="1" applyBorder="1" applyAlignment="1">
      <alignment horizontal="center" vertical="center"/>
    </xf>
    <xf numFmtId="167" fontId="40" fillId="0" borderId="6" xfId="9" applyNumberFormat="1" applyFont="1" applyBorder="1" applyAlignment="1">
      <alignment horizontal="center" vertical="center" wrapText="1"/>
    </xf>
    <xf numFmtId="0" fontId="4" fillId="0" borderId="1" xfId="9" applyBorder="1" applyAlignment="1">
      <alignment horizontal="justify" vertical="center"/>
    </xf>
    <xf numFmtId="43" fontId="38" fillId="0" borderId="1" xfId="88" applyFont="1" applyFill="1" applyBorder="1"/>
    <xf numFmtId="43" fontId="40" fillId="0" borderId="44" xfId="88" applyFont="1" applyFill="1" applyBorder="1" applyAlignment="1">
      <alignment vertical="center"/>
    </xf>
    <xf numFmtId="167" fontId="37" fillId="0" borderId="6" xfId="9" applyNumberFormat="1" applyFont="1" applyBorder="1" applyAlignment="1">
      <alignment horizontal="center" vertical="center" wrapText="1"/>
    </xf>
    <xf numFmtId="0" fontId="38" fillId="0" borderId="42" xfId="9" applyFont="1" applyBorder="1" applyAlignment="1">
      <alignment horizontal="center" vertical="center"/>
    </xf>
    <xf numFmtId="43" fontId="4" fillId="0" borderId="7" xfId="88" applyFont="1" applyFill="1" applyBorder="1" applyAlignment="1">
      <alignment vertical="center"/>
    </xf>
    <xf numFmtId="0" fontId="46" fillId="0" borderId="0" xfId="9" applyFont="1" applyAlignment="1">
      <alignment vertical="center"/>
    </xf>
    <xf numFmtId="43" fontId="4" fillId="0" borderId="7" xfId="88" applyFont="1" applyFill="1" applyBorder="1"/>
    <xf numFmtId="43" fontId="38" fillId="0" borderId="11" xfId="88" applyFont="1" applyFill="1" applyBorder="1" applyAlignment="1">
      <alignment vertical="center"/>
    </xf>
    <xf numFmtId="0" fontId="43" fillId="0" borderId="1" xfId="9" applyFont="1" applyBorder="1" applyAlignment="1">
      <alignment horizontal="justify" vertical="center"/>
    </xf>
    <xf numFmtId="43" fontId="40" fillId="0" borderId="7" xfId="88" applyFont="1" applyFill="1" applyBorder="1" applyAlignment="1">
      <alignment vertical="center"/>
    </xf>
    <xf numFmtId="0" fontId="4" fillId="0" borderId="0" xfId="9"/>
    <xf numFmtId="43" fontId="38" fillId="0" borderId="7" xfId="88" applyFont="1" applyFill="1" applyBorder="1"/>
    <xf numFmtId="0" fontId="47" fillId="0" borderId="0" xfId="9" applyFont="1"/>
    <xf numFmtId="0" fontId="4" fillId="0" borderId="1" xfId="9" applyBorder="1" applyAlignment="1">
      <alignment horizontal="center" vertical="center"/>
    </xf>
    <xf numFmtId="0" fontId="16" fillId="0" borderId="0" xfId="7" applyFont="1" applyAlignment="1">
      <alignment horizontal="center" vertical="center"/>
    </xf>
    <xf numFmtId="0" fontId="40" fillId="0" borderId="0" xfId="9" applyFont="1"/>
    <xf numFmtId="0" fontId="48" fillId="0" borderId="1" xfId="9" applyFont="1" applyBorder="1" applyAlignment="1">
      <alignment horizontal="justify" vertical="center"/>
    </xf>
    <xf numFmtId="167" fontId="37" fillId="0" borderId="6" xfId="9" applyNumberFormat="1" applyFont="1" applyBorder="1" applyAlignment="1">
      <alignment horizontal="center" vertical="top" wrapText="1"/>
    </xf>
    <xf numFmtId="0" fontId="39" fillId="0" borderId="0" xfId="9" applyFont="1" applyAlignment="1">
      <alignment vertical="center"/>
    </xf>
    <xf numFmtId="0" fontId="38" fillId="0" borderId="1" xfId="9" applyFont="1" applyBorder="1" applyAlignment="1">
      <alignment horizontal="center" vertical="center"/>
    </xf>
    <xf numFmtId="0" fontId="40" fillId="0" borderId="43" xfId="9" applyFont="1" applyBorder="1" applyAlignment="1">
      <alignment horizontal="center" vertical="center"/>
    </xf>
    <xf numFmtId="43" fontId="4" fillId="0" borderId="1" xfId="88" applyFont="1" applyFill="1" applyBorder="1" applyAlignment="1">
      <alignment vertical="center"/>
    </xf>
    <xf numFmtId="0" fontId="40" fillId="0" borderId="42" xfId="9" applyFont="1" applyBorder="1" applyAlignment="1">
      <alignment horizontal="justify" vertical="center"/>
    </xf>
    <xf numFmtId="43" fontId="4" fillId="0" borderId="1" xfId="88" applyFont="1" applyFill="1" applyBorder="1" applyAlignment="1">
      <alignment vertical="top"/>
    </xf>
    <xf numFmtId="0" fontId="46" fillId="0" borderId="0" xfId="9" applyFont="1"/>
    <xf numFmtId="43" fontId="4" fillId="0" borderId="1" xfId="88" applyFont="1" applyFill="1" applyBorder="1"/>
    <xf numFmtId="0" fontId="2" fillId="0" borderId="0" xfId="2"/>
    <xf numFmtId="0" fontId="15" fillId="0" borderId="0" xfId="7" applyFont="1" applyAlignment="1">
      <alignment vertical="center"/>
    </xf>
    <xf numFmtId="0" fontId="15" fillId="0" borderId="1" xfId="7" applyFont="1" applyBorder="1" applyAlignment="1">
      <alignment horizontal="center" vertical="center" wrapText="1"/>
    </xf>
    <xf numFmtId="0" fontId="17" fillId="0" borderId="1" xfId="7" applyFont="1" applyBorder="1" applyAlignment="1">
      <alignment horizontal="justify" vertical="center"/>
    </xf>
    <xf numFmtId="165" fontId="15" fillId="0" borderId="1" xfId="8" applyNumberFormat="1" applyFont="1" applyFill="1" applyBorder="1" applyAlignment="1">
      <alignment horizontal="center" vertical="center"/>
    </xf>
    <xf numFmtId="0" fontId="14" fillId="0" borderId="1" xfId="7" applyFont="1" applyBorder="1" applyAlignment="1">
      <alignment horizontal="center" vertical="center" wrapText="1"/>
    </xf>
    <xf numFmtId="0" fontId="15" fillId="0" borderId="1" xfId="7" applyFont="1" applyBorder="1" applyAlignment="1" applyProtection="1">
      <alignment horizontal="justify" vertical="center"/>
      <protection locked="0"/>
    </xf>
    <xf numFmtId="165" fontId="15" fillId="0" borderId="1" xfId="8" applyNumberFormat="1" applyFont="1" applyFill="1" applyBorder="1" applyAlignment="1">
      <alignment horizontal="center" vertical="center" wrapText="1"/>
    </xf>
    <xf numFmtId="0" fontId="15" fillId="0" borderId="1" xfId="7" applyFont="1" applyBorder="1" applyAlignment="1">
      <alignment horizontal="justify" vertical="center"/>
    </xf>
    <xf numFmtId="0" fontId="15" fillId="0" borderId="1" xfId="7" applyFont="1" applyBorder="1" applyAlignment="1">
      <alignment vertical="center"/>
    </xf>
    <xf numFmtId="167" fontId="14" fillId="4" borderId="1" xfId="7" applyNumberFormat="1" applyFont="1" applyFill="1" applyBorder="1" applyAlignment="1">
      <alignment horizontal="center" vertical="center" wrapText="1"/>
    </xf>
    <xf numFmtId="0" fontId="14" fillId="4" borderId="1" xfId="7" applyFont="1" applyFill="1" applyBorder="1" applyAlignment="1">
      <alignment horizontal="justify" vertical="center"/>
    </xf>
    <xf numFmtId="165" fontId="15" fillId="4" borderId="1" xfId="8" applyNumberFormat="1" applyFont="1" applyFill="1" applyBorder="1" applyAlignment="1">
      <alignment horizontal="center" vertical="center" wrapText="1"/>
    </xf>
    <xf numFmtId="0" fontId="14" fillId="0" borderId="1" xfId="7" applyFont="1" applyBorder="1" applyAlignment="1" applyProtection="1">
      <alignment horizontal="justify" vertical="center"/>
      <protection locked="0"/>
    </xf>
    <xf numFmtId="0" fontId="15" fillId="0" borderId="1" xfId="7" applyFont="1" applyBorder="1" applyAlignment="1" applyProtection="1">
      <alignment horizontal="justify" vertical="center" wrapText="1"/>
      <protection locked="0"/>
    </xf>
    <xf numFmtId="0" fontId="18" fillId="2" borderId="1" xfId="7" applyFont="1" applyFill="1" applyBorder="1" applyAlignment="1">
      <alignment horizontal="center" vertical="center" wrapText="1"/>
    </xf>
    <xf numFmtId="0" fontId="18" fillId="2" borderId="1" xfId="7" applyFont="1" applyFill="1" applyBorder="1" applyAlignment="1">
      <alignment horizontal="left" vertical="center" wrapText="1"/>
    </xf>
    <xf numFmtId="0" fontId="18" fillId="2" borderId="1" xfId="7" applyFont="1" applyFill="1" applyBorder="1" applyAlignment="1">
      <alignment horizontal="left" vertical="center"/>
    </xf>
    <xf numFmtId="167" fontId="14" fillId="0" borderId="1" xfId="7" applyNumberFormat="1" applyFont="1" applyBorder="1" applyAlignment="1">
      <alignment horizontal="center" vertical="center" wrapText="1"/>
    </xf>
    <xf numFmtId="0" fontId="19" fillId="0" borderId="1" xfId="7" applyFont="1" applyBorder="1" applyAlignment="1">
      <alignment horizontal="left" vertical="center" wrapText="1"/>
    </xf>
    <xf numFmtId="0" fontId="15" fillId="0" borderId="1" xfId="7" applyFont="1" applyBorder="1" applyAlignment="1">
      <alignment horizontal="center" vertical="center"/>
    </xf>
    <xf numFmtId="167" fontId="15" fillId="0" borderId="1" xfId="7" applyNumberFormat="1" applyFont="1" applyBorder="1" applyAlignment="1">
      <alignment horizontal="center" vertical="center" wrapText="1"/>
    </xf>
    <xf numFmtId="0" fontId="13" fillId="0" borderId="1" xfId="7" applyFont="1" applyBorder="1" applyAlignment="1">
      <alignment horizontal="left" vertical="center" wrapText="1"/>
    </xf>
    <xf numFmtId="0" fontId="14" fillId="0" borderId="1" xfId="7" applyFont="1" applyBorder="1" applyAlignment="1">
      <alignment horizontal="justify" vertical="center"/>
    </xf>
    <xf numFmtId="0" fontId="14" fillId="0" borderId="1" xfId="9" applyFont="1" applyBorder="1" applyAlignment="1">
      <alignment horizontal="center" vertical="center" wrapText="1"/>
    </xf>
    <xf numFmtId="0" fontId="14" fillId="0" borderId="1" xfId="9" applyFont="1" applyBorder="1" applyAlignment="1">
      <alignment horizontal="justify" vertical="center"/>
    </xf>
    <xf numFmtId="165" fontId="15" fillId="0" borderId="1" xfId="8" applyNumberFormat="1" applyFont="1" applyFill="1" applyBorder="1" applyAlignment="1" applyProtection="1">
      <alignment horizontal="center" vertical="center"/>
    </xf>
    <xf numFmtId="0" fontId="15" fillId="0" borderId="1" xfId="9" applyFont="1" applyBorder="1" applyAlignment="1">
      <alignment horizontal="center" vertical="center"/>
    </xf>
    <xf numFmtId="0" fontId="15" fillId="0" borderId="1" xfId="9" applyFont="1" applyBorder="1" applyAlignment="1">
      <alignment horizontal="center" vertical="center" wrapText="1"/>
    </xf>
    <xf numFmtId="0" fontId="15" fillId="0" borderId="1" xfId="9" applyFont="1" applyBorder="1" applyAlignment="1">
      <alignment horizontal="justify" vertical="center" wrapText="1"/>
    </xf>
    <xf numFmtId="0" fontId="15" fillId="0" borderId="1" xfId="7" applyFont="1" applyBorder="1" applyAlignment="1">
      <alignment horizontal="justify" vertical="center" wrapText="1"/>
    </xf>
    <xf numFmtId="0" fontId="13" fillId="0" borderId="1" xfId="7" applyFont="1" applyBorder="1" applyAlignment="1">
      <alignment horizontal="justify" vertical="center"/>
    </xf>
    <xf numFmtId="167" fontId="15" fillId="0" borderId="1" xfId="20" applyNumberFormat="1" applyFont="1" applyBorder="1" applyAlignment="1">
      <alignment horizontal="center" vertical="center" wrapText="1"/>
    </xf>
    <xf numFmtId="0" fontId="15" fillId="0" borderId="1" xfId="20" applyFont="1" applyBorder="1" applyAlignment="1">
      <alignment horizontal="center" vertical="center" wrapText="1"/>
    </xf>
    <xf numFmtId="0" fontId="15" fillId="0" borderId="1" xfId="20" applyFont="1" applyBorder="1" applyAlignment="1">
      <alignment horizontal="justify" vertical="center" wrapText="1"/>
    </xf>
    <xf numFmtId="0" fontId="15" fillId="0" borderId="1" xfId="2" applyFont="1" applyBorder="1" applyAlignment="1">
      <alignment horizontal="justify" vertical="center" wrapText="1"/>
    </xf>
    <xf numFmtId="0" fontId="24" fillId="0" borderId="1" xfId="7" applyFont="1" applyBorder="1" applyAlignment="1">
      <alignment horizontal="center" vertical="center"/>
    </xf>
    <xf numFmtId="0" fontId="8" fillId="0" borderId="1" xfId="7" applyFont="1" applyBorder="1" applyAlignment="1">
      <alignment horizontal="center" vertical="center" wrapText="1"/>
    </xf>
    <xf numFmtId="0" fontId="15" fillId="0" borderId="1" xfId="2" applyFont="1" applyBorder="1" applyAlignment="1">
      <alignment horizontal="center" vertical="center" wrapText="1"/>
    </xf>
    <xf numFmtId="0" fontId="14" fillId="3" borderId="1" xfId="7" applyFont="1" applyFill="1" applyBorder="1" applyAlignment="1">
      <alignment horizontal="center" vertical="center" wrapText="1"/>
    </xf>
    <xf numFmtId="0" fontId="14" fillId="3" borderId="1" xfId="7" applyFont="1" applyFill="1" applyBorder="1" applyAlignment="1">
      <alignment horizontal="center" vertical="center"/>
    </xf>
    <xf numFmtId="0" fontId="14" fillId="0" borderId="1" xfId="7" applyFont="1" applyBorder="1" applyAlignment="1" applyProtection="1">
      <alignment horizontal="justify" vertical="center" wrapText="1"/>
      <protection locked="0"/>
    </xf>
    <xf numFmtId="0" fontId="14" fillId="5" borderId="1" xfId="7" applyFont="1" applyFill="1" applyBorder="1" applyAlignment="1">
      <alignment horizontal="center" vertical="center" wrapText="1"/>
    </xf>
    <xf numFmtId="0" fontId="14" fillId="5" borderId="1" xfId="7" applyFont="1" applyFill="1" applyBorder="1" applyAlignment="1">
      <alignment horizontal="justify" vertical="center"/>
    </xf>
    <xf numFmtId="165" fontId="14" fillId="5" borderId="1" xfId="8" applyNumberFormat="1" applyFont="1" applyFill="1" applyBorder="1" applyAlignment="1">
      <alignment horizontal="center" vertical="center"/>
    </xf>
    <xf numFmtId="167" fontId="25" fillId="4" borderId="1" xfId="32" applyNumberFormat="1" applyFont="1" applyFill="1" applyBorder="1" applyAlignment="1">
      <alignment horizontal="center" vertical="center" wrapText="1"/>
    </xf>
    <xf numFmtId="0" fontId="25" fillId="4" borderId="1" xfId="32" applyFont="1" applyFill="1" applyBorder="1" applyAlignment="1">
      <alignment horizontal="justify" vertical="center"/>
    </xf>
    <xf numFmtId="165" fontId="8" fillId="4" borderId="1" xfId="33"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7" fillId="0" borderId="1" xfId="2" applyFont="1" applyBorder="1" applyAlignment="1">
      <alignment horizontal="center" vertical="center" wrapText="1"/>
    </xf>
    <xf numFmtId="0" fontId="26" fillId="0" borderId="1" xfId="2" applyFont="1" applyBorder="1" applyAlignment="1">
      <alignment horizontal="left" vertical="center" wrapText="1"/>
    </xf>
    <xf numFmtId="43" fontId="28" fillId="0" borderId="1" xfId="35" applyFont="1" applyFill="1" applyBorder="1" applyAlignment="1" applyProtection="1">
      <alignment horizontal="center" vertical="center" wrapText="1"/>
      <protection locked="0"/>
    </xf>
    <xf numFmtId="43" fontId="26" fillId="0" borderId="1" xfId="35" applyFont="1" applyBorder="1" applyAlignment="1">
      <alignment horizontal="center" vertical="center" wrapText="1"/>
    </xf>
    <xf numFmtId="165" fontId="8" fillId="0" borderId="1" xfId="33" applyNumberFormat="1" applyFont="1" applyFill="1" applyBorder="1" applyAlignment="1">
      <alignment horizontal="center" vertical="center"/>
    </xf>
    <xf numFmtId="0" fontId="15" fillId="3" borderId="1" xfId="7" applyFont="1" applyFill="1" applyBorder="1" applyAlignment="1">
      <alignment horizontal="center" vertical="center" wrapText="1"/>
    </xf>
    <xf numFmtId="167" fontId="15" fillId="4" borderId="1" xfId="7" applyNumberFormat="1" applyFont="1" applyFill="1" applyBorder="1" applyAlignment="1">
      <alignment horizontal="center" vertical="center" wrapText="1"/>
    </xf>
    <xf numFmtId="0" fontId="15" fillId="5" borderId="1" xfId="7" applyFont="1" applyFill="1" applyBorder="1" applyAlignment="1">
      <alignment horizontal="center" vertical="center"/>
    </xf>
    <xf numFmtId="167" fontId="8" fillId="4" borderId="1" xfId="32" applyNumberFormat="1" applyFont="1" applyFill="1" applyBorder="1" applyAlignment="1">
      <alignment horizontal="center" vertical="center" wrapText="1"/>
    </xf>
    <xf numFmtId="43" fontId="14" fillId="3" borderId="1" xfId="35" applyFont="1" applyFill="1" applyBorder="1" applyAlignment="1">
      <alignment horizontal="center" vertical="center" wrapText="1"/>
    </xf>
    <xf numFmtId="43" fontId="13" fillId="0" borderId="1" xfId="35" applyFont="1" applyFill="1" applyBorder="1" applyAlignment="1">
      <alignment horizontal="center" vertical="center"/>
    </xf>
    <xf numFmtId="43" fontId="13" fillId="0" borderId="1" xfId="35" applyFont="1" applyFill="1" applyBorder="1" applyAlignment="1" applyProtection="1">
      <alignment horizontal="center" vertical="center"/>
    </xf>
    <xf numFmtId="43" fontId="15" fillId="0" borderId="1" xfId="35" applyFont="1" applyFill="1" applyBorder="1" applyAlignment="1" applyProtection="1">
      <alignment horizontal="center" vertical="center"/>
    </xf>
    <xf numFmtId="43" fontId="15" fillId="2" borderId="1" xfId="35" applyFont="1" applyFill="1" applyBorder="1" applyAlignment="1" applyProtection="1">
      <alignment horizontal="center" vertical="center"/>
    </xf>
    <xf numFmtId="43" fontId="13" fillId="4" borderId="1" xfId="35" applyFont="1" applyFill="1" applyBorder="1" applyAlignment="1">
      <alignment horizontal="center" vertical="center"/>
    </xf>
    <xf numFmtId="43" fontId="15" fillId="4" borderId="1" xfId="35" applyFont="1" applyFill="1" applyBorder="1" applyAlignment="1" applyProtection="1">
      <alignment horizontal="center" vertical="center"/>
    </xf>
    <xf numFmtId="43" fontId="13" fillId="2" borderId="1" xfId="35" applyFont="1" applyFill="1" applyBorder="1" applyAlignment="1">
      <alignment horizontal="center" vertical="center"/>
    </xf>
    <xf numFmtId="43" fontId="15" fillId="0" borderId="1" xfId="35" applyFont="1" applyBorder="1" applyAlignment="1">
      <alignment horizontal="center" vertical="center"/>
    </xf>
    <xf numFmtId="43" fontId="19" fillId="5" borderId="1" xfId="35" applyFont="1" applyFill="1" applyBorder="1" applyAlignment="1">
      <alignment horizontal="center" vertical="center"/>
    </xf>
    <xf numFmtId="43" fontId="14" fillId="5" borderId="1" xfId="35" applyFont="1" applyFill="1" applyBorder="1" applyAlignment="1">
      <alignment horizontal="center" vertical="center"/>
    </xf>
    <xf numFmtId="43" fontId="23" fillId="5" borderId="1" xfId="35" applyFont="1" applyFill="1" applyBorder="1" applyAlignment="1">
      <alignment horizontal="center" vertical="center"/>
    </xf>
    <xf numFmtId="43" fontId="9" fillId="4" borderId="1" xfId="35" applyFont="1" applyFill="1" applyBorder="1" applyAlignment="1">
      <alignment horizontal="center" vertical="center"/>
    </xf>
    <xf numFmtId="43" fontId="8" fillId="4" borderId="1" xfId="35" applyFont="1" applyFill="1" applyBorder="1" applyAlignment="1" applyProtection="1">
      <alignment horizontal="center" vertical="center"/>
    </xf>
    <xf numFmtId="43" fontId="9" fillId="0" borderId="1" xfId="35" applyFont="1" applyFill="1" applyBorder="1" applyAlignment="1">
      <alignment horizontal="center" vertical="center"/>
    </xf>
    <xf numFmtId="43" fontId="15" fillId="0" borderId="1" xfId="35" applyFont="1" applyFill="1" applyBorder="1" applyAlignment="1">
      <alignment horizontal="center" vertical="center" wrapText="1"/>
    </xf>
    <xf numFmtId="43" fontId="15" fillId="2" borderId="1" xfId="35" applyFont="1" applyFill="1" applyBorder="1" applyAlignment="1">
      <alignment horizontal="center" vertical="center" wrapText="1"/>
    </xf>
    <xf numFmtId="43" fontId="15" fillId="4" borderId="1" xfId="35" applyFont="1" applyFill="1" applyBorder="1" applyAlignment="1">
      <alignment horizontal="center" vertical="center" wrapText="1"/>
    </xf>
    <xf numFmtId="43" fontId="15" fillId="2" borderId="1" xfId="35" applyFont="1" applyFill="1" applyBorder="1" applyAlignment="1">
      <alignment horizontal="center" vertical="center"/>
    </xf>
    <xf numFmtId="43" fontId="15" fillId="0" borderId="1" xfId="35" applyFont="1" applyFill="1" applyBorder="1" applyAlignment="1">
      <alignment horizontal="center" vertical="center"/>
    </xf>
    <xf numFmtId="43" fontId="15" fillId="5" borderId="1" xfId="35" applyFont="1" applyFill="1" applyBorder="1" applyAlignment="1">
      <alignment horizontal="center" vertical="center"/>
    </xf>
    <xf numFmtId="43" fontId="15" fillId="0" borderId="1" xfId="35" applyFont="1" applyBorder="1" applyAlignment="1">
      <alignment horizontal="center" vertical="center" wrapText="1"/>
    </xf>
    <xf numFmtId="43" fontId="8" fillId="4" borderId="1" xfId="35" applyFont="1" applyFill="1" applyBorder="1" applyAlignment="1">
      <alignment horizontal="center" vertical="center" wrapText="1"/>
    </xf>
    <xf numFmtId="43" fontId="8" fillId="0" borderId="1" xfId="35" applyFont="1" applyFill="1" applyBorder="1" applyAlignment="1">
      <alignment horizontal="center" vertical="center"/>
    </xf>
    <xf numFmtId="0" fontId="25" fillId="0" borderId="1" xfId="7" applyFont="1" applyBorder="1" applyAlignment="1" applyProtection="1">
      <alignment horizontal="justify" vertical="center"/>
      <protection locked="0"/>
    </xf>
    <xf numFmtId="165" fontId="8" fillId="0" borderId="1" xfId="8" applyNumberFormat="1" applyFont="1" applyFill="1" applyBorder="1" applyAlignment="1">
      <alignment horizontal="center" vertical="center" wrapText="1"/>
    </xf>
    <xf numFmtId="2" fontId="8" fillId="0" borderId="1" xfId="8" applyNumberFormat="1" applyFont="1" applyFill="1" applyBorder="1" applyAlignment="1">
      <alignment horizontal="center" vertical="center"/>
    </xf>
    <xf numFmtId="165" fontId="9" fillId="0" borderId="1" xfId="8" applyNumberFormat="1" applyFont="1" applyFill="1" applyBorder="1" applyAlignment="1">
      <alignment horizontal="center" vertical="center"/>
    </xf>
    <xf numFmtId="166" fontId="8" fillId="2" borderId="1" xfId="8" applyNumberFormat="1" applyFont="1" applyFill="1" applyBorder="1" applyAlignment="1" applyProtection="1">
      <alignment horizontal="center" vertical="center"/>
    </xf>
    <xf numFmtId="0" fontId="8" fillId="0" borderId="1" xfId="9" applyFont="1" applyBorder="1" applyAlignment="1">
      <alignment horizontal="center" vertical="center" wrapText="1"/>
    </xf>
    <xf numFmtId="0" fontId="8" fillId="0" borderId="1" xfId="7" applyFont="1" applyBorder="1" applyAlignment="1" applyProtection="1">
      <alignment horizontal="justify" vertical="center" wrapText="1"/>
      <protection locked="0"/>
    </xf>
    <xf numFmtId="0" fontId="14" fillId="0" borderId="1" xfId="7" applyFont="1" applyBorder="1" applyAlignment="1">
      <alignment horizontal="center" vertical="center"/>
    </xf>
    <xf numFmtId="0" fontId="8" fillId="0" borderId="1" xfId="7" applyFont="1" applyBorder="1" applyAlignment="1">
      <alignment vertical="center"/>
    </xf>
    <xf numFmtId="0" fontId="15" fillId="0" borderId="1" xfId="20" applyFont="1" applyBorder="1" applyAlignment="1">
      <alignment vertical="center"/>
    </xf>
    <xf numFmtId="43" fontId="15" fillId="0" borderId="1" xfId="7" applyNumberFormat="1" applyFont="1" applyBorder="1" applyAlignment="1">
      <alignment vertical="center"/>
    </xf>
    <xf numFmtId="0" fontId="2" fillId="0" borderId="1" xfId="2" applyBorder="1"/>
    <xf numFmtId="43" fontId="2" fillId="0" borderId="1" xfId="2" applyNumberFormat="1" applyBorder="1"/>
    <xf numFmtId="0" fontId="2" fillId="0" borderId="1" xfId="2" applyBorder="1" applyAlignment="1">
      <alignment horizontal="center" vertical="center"/>
    </xf>
    <xf numFmtId="165" fontId="15" fillId="4" borderId="1" xfId="8" applyNumberFormat="1" applyFont="1" applyFill="1" applyBorder="1" applyAlignment="1">
      <alignment vertical="center" wrapText="1"/>
    </xf>
    <xf numFmtId="0" fontId="2" fillId="0" borderId="1" xfId="2" applyBorder="1" applyAlignment="1">
      <alignment vertical="center"/>
    </xf>
    <xf numFmtId="0" fontId="29" fillId="0" borderId="0" xfId="7" applyFont="1" applyAlignment="1">
      <alignment horizontal="center" vertical="center"/>
    </xf>
    <xf numFmtId="2" fontId="2" fillId="0" borderId="1" xfId="2" applyNumberFormat="1" applyBorder="1" applyAlignment="1">
      <alignment vertical="center"/>
    </xf>
    <xf numFmtId="167" fontId="40" fillId="0" borderId="3" xfId="9" applyNumberFormat="1" applyFont="1" applyBorder="1" applyAlignment="1">
      <alignment horizontal="center" vertical="center"/>
    </xf>
    <xf numFmtId="0" fontId="40" fillId="0" borderId="4" xfId="9" applyFont="1" applyBorder="1" applyAlignment="1">
      <alignment horizontal="justify" vertical="center"/>
    </xf>
    <xf numFmtId="0" fontId="38" fillId="0" borderId="4" xfId="9" applyFont="1" applyBorder="1" applyAlignment="1">
      <alignment horizontal="center" vertical="center"/>
    </xf>
    <xf numFmtId="43" fontId="38" fillId="0" borderId="4" xfId="82" applyFont="1" applyFill="1" applyBorder="1" applyAlignment="1">
      <alignment vertical="top"/>
    </xf>
    <xf numFmtId="43" fontId="38" fillId="0" borderId="5" xfId="82" applyFont="1" applyFill="1" applyBorder="1" applyAlignment="1">
      <alignment vertical="center"/>
    </xf>
    <xf numFmtId="167" fontId="37" fillId="0" borderId="6" xfId="9" applyNumberFormat="1" applyFont="1" applyBorder="1" applyAlignment="1">
      <alignment horizontal="center" vertical="center"/>
    </xf>
    <xf numFmtId="167" fontId="40" fillId="0" borderId="6" xfId="9" applyNumberFormat="1" applyFont="1" applyBorder="1" applyAlignment="1">
      <alignment horizontal="center" vertical="center"/>
    </xf>
    <xf numFmtId="0" fontId="40" fillId="0" borderId="1" xfId="9" applyFont="1" applyBorder="1" applyAlignment="1">
      <alignment horizontal="justify" vertical="center"/>
    </xf>
    <xf numFmtId="0" fontId="40" fillId="0" borderId="1" xfId="9" applyFont="1" applyBorder="1" applyAlignment="1">
      <alignment horizontal="right" vertical="center"/>
    </xf>
    <xf numFmtId="0" fontId="38" fillId="0" borderId="1" xfId="9" applyFont="1" applyBorder="1" applyAlignment="1">
      <alignment horizontal="right" vertical="center"/>
    </xf>
    <xf numFmtId="43" fontId="40" fillId="0" borderId="1" xfId="82" applyFont="1" applyFill="1" applyBorder="1" applyAlignment="1">
      <alignment vertical="top"/>
    </xf>
    <xf numFmtId="43" fontId="40" fillId="0" borderId="7" xfId="82" applyFont="1" applyFill="1" applyBorder="1" applyAlignment="1">
      <alignment vertical="center"/>
    </xf>
    <xf numFmtId="0" fontId="4" fillId="0" borderId="1" xfId="9" applyBorder="1" applyAlignment="1">
      <alignment horizontal="left" vertical="top" wrapText="1"/>
    </xf>
    <xf numFmtId="43" fontId="4" fillId="0" borderId="7" xfId="88" applyFont="1" applyFill="1" applyBorder="1" applyAlignment="1">
      <alignment vertical="top"/>
    </xf>
    <xf numFmtId="0" fontId="4" fillId="0" borderId="6" xfId="9" applyBorder="1" applyAlignment="1">
      <alignment horizontal="center" vertical="center"/>
    </xf>
    <xf numFmtId="43" fontId="4" fillId="0" borderId="1" xfId="88" applyFont="1" applyFill="1" applyBorder="1" applyAlignment="1">
      <alignment horizontal="right" vertical="center"/>
    </xf>
    <xf numFmtId="43" fontId="4" fillId="0" borderId="7" xfId="82" applyFont="1" applyFill="1" applyBorder="1" applyAlignment="1">
      <alignment vertical="center"/>
    </xf>
    <xf numFmtId="0" fontId="40" fillId="0" borderId="1" xfId="9" applyFont="1" applyBorder="1" applyAlignment="1">
      <alignment horizontal="center" vertical="center"/>
    </xf>
    <xf numFmtId="43" fontId="40" fillId="0" borderId="1" xfId="88" applyFont="1" applyFill="1" applyBorder="1"/>
    <xf numFmtId="43" fontId="40" fillId="0" borderId="7" xfId="88" applyFont="1" applyFill="1" applyBorder="1"/>
    <xf numFmtId="0" fontId="4" fillId="0" borderId="1" xfId="9" applyBorder="1" applyAlignment="1">
      <alignment horizontal="justify" vertical="top" wrapText="1"/>
    </xf>
    <xf numFmtId="2" fontId="4" fillId="0" borderId="1" xfId="9" applyNumberFormat="1" applyBorder="1" applyAlignment="1">
      <alignment vertical="top"/>
    </xf>
    <xf numFmtId="2" fontId="4" fillId="0" borderId="7" xfId="9" applyNumberFormat="1" applyBorder="1" applyAlignment="1">
      <alignment vertical="top"/>
    </xf>
    <xf numFmtId="0" fontId="4" fillId="0" borderId="6" xfId="9" applyBorder="1" applyAlignment="1">
      <alignment horizontal="center" vertical="top"/>
    </xf>
    <xf numFmtId="0" fontId="46" fillId="0" borderId="0" xfId="9" applyFont="1" applyAlignment="1">
      <alignment horizontal="justify" vertical="center" wrapText="1"/>
    </xf>
    <xf numFmtId="0" fontId="46" fillId="0" borderId="0" xfId="9" applyFont="1" applyAlignment="1">
      <alignment horizontal="center" vertical="center"/>
    </xf>
    <xf numFmtId="0" fontId="4" fillId="0" borderId="1" xfId="9" applyBorder="1" applyAlignment="1">
      <alignment horizontal="justify" vertical="top"/>
    </xf>
    <xf numFmtId="43" fontId="46" fillId="0" borderId="0" xfId="88" applyFont="1" applyFill="1" applyBorder="1" applyAlignment="1">
      <alignment vertical="center"/>
    </xf>
    <xf numFmtId="167" fontId="46" fillId="0" borderId="0" xfId="9" applyNumberFormat="1" applyFont="1" applyAlignment="1">
      <alignment horizontal="center" vertical="center"/>
    </xf>
    <xf numFmtId="0" fontId="38" fillId="0" borderId="6" xfId="9" applyFont="1" applyBorder="1" applyAlignment="1">
      <alignment horizontal="center"/>
    </xf>
    <xf numFmtId="0" fontId="40" fillId="0" borderId="1" xfId="9" applyFont="1" applyBorder="1"/>
    <xf numFmtId="0" fontId="38" fillId="0" borderId="1" xfId="9" applyFont="1" applyBorder="1" applyAlignment="1">
      <alignment horizontal="center"/>
    </xf>
    <xf numFmtId="1" fontId="38" fillId="0" borderId="1" xfId="82" applyNumberFormat="1" applyFont="1" applyFill="1" applyBorder="1" applyAlignment="1">
      <alignment horizontal="center" vertical="center"/>
    </xf>
    <xf numFmtId="43" fontId="38" fillId="0" borderId="7" xfId="82" applyFont="1" applyFill="1" applyBorder="1" applyAlignment="1">
      <alignment vertical="center"/>
    </xf>
    <xf numFmtId="0" fontId="4" fillId="0" borderId="6" xfId="9" applyBorder="1" applyAlignment="1">
      <alignment horizontal="left"/>
    </xf>
    <xf numFmtId="0" fontId="4" fillId="0" borderId="1" xfId="85" applyBorder="1" applyAlignment="1">
      <alignment horizontal="justify" vertical="top"/>
    </xf>
    <xf numFmtId="0" fontId="4" fillId="0" borderId="1" xfId="9" applyBorder="1" applyAlignment="1">
      <alignment horizontal="center"/>
    </xf>
    <xf numFmtId="1" fontId="4" fillId="0" borderId="1" xfId="82" applyNumberFormat="1" applyFont="1" applyFill="1" applyBorder="1" applyAlignment="1">
      <alignment horizontal="center" vertical="center"/>
    </xf>
    <xf numFmtId="43" fontId="4" fillId="0" borderId="1" xfId="82" applyFont="1" applyFill="1" applyBorder="1" applyAlignment="1">
      <alignment vertical="center"/>
    </xf>
    <xf numFmtId="0" fontId="4" fillId="0" borderId="6" xfId="9" applyBorder="1" applyAlignment="1">
      <alignment horizontal="center"/>
    </xf>
    <xf numFmtId="0" fontId="4" fillId="0" borderId="1" xfId="9" applyBorder="1"/>
    <xf numFmtId="0" fontId="4" fillId="0" borderId="1" xfId="9" applyBorder="1" applyAlignment="1">
      <alignment vertical="center"/>
    </xf>
    <xf numFmtId="170" fontId="4" fillId="0" borderId="7" xfId="82" applyNumberFormat="1" applyFont="1" applyFill="1" applyBorder="1" applyAlignment="1">
      <alignment vertical="center"/>
    </xf>
    <xf numFmtId="43" fontId="38" fillId="0" borderId="1" xfId="88" applyFont="1" applyFill="1" applyBorder="1" applyAlignment="1">
      <alignment horizontal="right" vertical="center"/>
    </xf>
    <xf numFmtId="0" fontId="37" fillId="0" borderId="6" xfId="9" applyFont="1" applyBorder="1" applyAlignment="1">
      <alignment horizontal="center" vertical="center"/>
    </xf>
    <xf numFmtId="0" fontId="40" fillId="0" borderId="6" xfId="9" applyFont="1" applyBorder="1" applyAlignment="1">
      <alignment horizontal="center"/>
    </xf>
    <xf numFmtId="0" fontId="44" fillId="0" borderId="1" xfId="9" applyFont="1" applyBorder="1" applyAlignment="1">
      <alignment horizontal="justify" vertical="center"/>
    </xf>
    <xf numFmtId="2" fontId="4" fillId="0" borderId="7" xfId="9" applyNumberFormat="1" applyBorder="1"/>
    <xf numFmtId="0" fontId="4" fillId="0" borderId="1" xfId="9" applyBorder="1" applyAlignment="1">
      <alignment horizontal="center" vertical="center" wrapText="1"/>
    </xf>
    <xf numFmtId="4" fontId="4" fillId="0" borderId="1" xfId="9" applyNumberFormat="1" applyBorder="1" applyAlignment="1">
      <alignment horizontal="right" vertical="center" wrapText="1"/>
    </xf>
    <xf numFmtId="43" fontId="4" fillId="0" borderId="7" xfId="9" applyNumberFormat="1" applyBorder="1" applyAlignment="1">
      <alignment vertical="center" wrapText="1"/>
    </xf>
    <xf numFmtId="0" fontId="40" fillId="0" borderId="1" xfId="9" applyFont="1" applyBorder="1" applyAlignment="1">
      <alignment vertical="center" wrapText="1"/>
    </xf>
    <xf numFmtId="0" fontId="38" fillId="0" borderId="1" xfId="9" applyFont="1" applyBorder="1"/>
    <xf numFmtId="0" fontId="4" fillId="0" borderId="1" xfId="9" applyBorder="1" applyAlignment="1">
      <alignment vertical="top" wrapText="1"/>
    </xf>
    <xf numFmtId="43" fontId="4" fillId="0" borderId="7" xfId="9" applyNumberFormat="1" applyBorder="1" applyAlignment="1">
      <alignment vertical="center"/>
    </xf>
    <xf numFmtId="171" fontId="37" fillId="0" borderId="6" xfId="9" applyNumberFormat="1" applyFont="1" applyBorder="1" applyAlignment="1">
      <alignment horizontal="center" vertical="center"/>
    </xf>
    <xf numFmtId="0" fontId="37" fillId="0" borderId="6" xfId="9" applyFont="1" applyBorder="1" applyAlignment="1">
      <alignment horizontal="center" vertical="top"/>
    </xf>
    <xf numFmtId="0" fontId="4" fillId="0" borderId="1" xfId="9" applyBorder="1" applyAlignment="1">
      <alignment horizontal="left" vertical="justify"/>
    </xf>
    <xf numFmtId="167" fontId="4" fillId="0" borderId="1" xfId="82" applyNumberFormat="1" applyFont="1" applyFill="1" applyBorder="1" applyAlignment="1">
      <alignment horizontal="center" vertical="center"/>
    </xf>
    <xf numFmtId="43" fontId="38" fillId="0" borderId="1" xfId="82" applyFont="1" applyFill="1" applyBorder="1" applyAlignment="1">
      <alignment vertical="top"/>
    </xf>
    <xf numFmtId="4" fontId="38" fillId="0" borderId="1" xfId="9" applyNumberFormat="1" applyFont="1" applyBorder="1" applyAlignment="1">
      <alignment horizontal="right" vertical="center"/>
    </xf>
    <xf numFmtId="4" fontId="38" fillId="0" borderId="7" xfId="9" applyNumberFormat="1" applyFont="1" applyBorder="1" applyAlignment="1">
      <alignment horizontal="right" vertical="center"/>
    </xf>
    <xf numFmtId="4" fontId="4" fillId="0" borderId="1" xfId="9" applyNumberFormat="1" applyBorder="1" applyAlignment="1">
      <alignment horizontal="right" vertical="center"/>
    </xf>
    <xf numFmtId="4" fontId="4" fillId="0" borderId="7" xfId="9" applyNumberFormat="1" applyBorder="1" applyAlignment="1">
      <alignment horizontal="right" vertical="center"/>
    </xf>
    <xf numFmtId="0" fontId="49" fillId="0" borderId="1" xfId="9" applyFont="1" applyBorder="1" applyAlignment="1">
      <alignment horizontal="center" vertical="center"/>
    </xf>
    <xf numFmtId="0" fontId="49" fillId="0" borderId="1" xfId="9" applyFont="1" applyBorder="1" applyAlignment="1">
      <alignment horizontal="right" vertical="center"/>
    </xf>
    <xf numFmtId="0" fontId="49" fillId="0" borderId="7" xfId="9" applyFont="1" applyBorder="1" applyAlignment="1">
      <alignment horizontal="right" vertical="center"/>
    </xf>
    <xf numFmtId="0" fontId="49" fillId="0" borderId="6" xfId="9" applyFont="1" applyBorder="1" applyAlignment="1">
      <alignment horizontal="center" vertical="center"/>
    </xf>
    <xf numFmtId="0" fontId="46" fillId="0" borderId="6" xfId="9" applyFont="1" applyBorder="1" applyAlignment="1">
      <alignment horizontal="center" vertical="center"/>
    </xf>
    <xf numFmtId="0" fontId="46" fillId="0" borderId="1" xfId="9" applyFont="1" applyBorder="1" applyAlignment="1">
      <alignment horizontal="center" vertical="center"/>
    </xf>
    <xf numFmtId="0" fontId="46" fillId="0" borderId="1" xfId="9" applyFont="1" applyBorder="1" applyAlignment="1">
      <alignment horizontal="right" vertical="center"/>
    </xf>
    <xf numFmtId="0" fontId="46" fillId="0" borderId="7" xfId="9" applyFont="1" applyBorder="1" applyAlignment="1">
      <alignment horizontal="right" vertical="center"/>
    </xf>
    <xf numFmtId="2" fontId="4" fillId="0" borderId="1" xfId="9" applyNumberFormat="1" applyBorder="1" applyAlignment="1">
      <alignment vertical="center"/>
    </xf>
    <xf numFmtId="0" fontId="38" fillId="0" borderId="7" xfId="9" applyFont="1" applyBorder="1" applyAlignment="1">
      <alignment horizontal="right" vertical="center"/>
    </xf>
    <xf numFmtId="0" fontId="4" fillId="0" borderId="1" xfId="9" applyBorder="1" applyAlignment="1">
      <alignment horizontal="right" vertical="center"/>
    </xf>
    <xf numFmtId="0" fontId="4" fillId="0" borderId="7" xfId="9" applyBorder="1" applyAlignment="1">
      <alignment horizontal="right" vertical="center"/>
    </xf>
    <xf numFmtId="0" fontId="4" fillId="0" borderId="8" xfId="9" applyBorder="1" applyAlignment="1">
      <alignment horizontal="center" vertical="top"/>
    </xf>
    <xf numFmtId="0" fontId="4" fillId="0" borderId="2" xfId="9" applyBorder="1" applyAlignment="1">
      <alignment horizontal="justify" vertical="center" wrapText="1"/>
    </xf>
    <xf numFmtId="0" fontId="4" fillId="0" borderId="2" xfId="9" applyBorder="1" applyAlignment="1">
      <alignment horizontal="center" vertical="center"/>
    </xf>
    <xf numFmtId="4" fontId="4" fillId="0" borderId="2" xfId="9" applyNumberFormat="1" applyBorder="1" applyAlignment="1">
      <alignment horizontal="right" vertical="center"/>
    </xf>
    <xf numFmtId="43" fontId="4" fillId="0" borderId="9" xfId="9" applyNumberFormat="1" applyBorder="1" applyAlignment="1">
      <alignment vertical="center"/>
    </xf>
    <xf numFmtId="0" fontId="4" fillId="0" borderId="1" xfId="9" quotePrefix="1" applyBorder="1" applyAlignment="1">
      <alignment horizontal="justify" vertical="center" wrapText="1"/>
    </xf>
    <xf numFmtId="0" fontId="40" fillId="0" borderId="49" xfId="9" applyFont="1" applyBorder="1" applyAlignment="1">
      <alignment horizontal="right" vertical="center"/>
    </xf>
    <xf numFmtId="0" fontId="40" fillId="0" borderId="38" xfId="9" applyFont="1" applyBorder="1" applyAlignment="1">
      <alignment horizontal="left" vertical="center" wrapText="1"/>
    </xf>
    <xf numFmtId="0" fontId="40" fillId="0" borderId="33" xfId="9" applyFont="1" applyBorder="1" applyAlignment="1">
      <alignment horizontal="center" vertical="center" wrapText="1"/>
    </xf>
    <xf numFmtId="0" fontId="40" fillId="0" borderId="33" xfId="9" applyFont="1" applyBorder="1" applyAlignment="1">
      <alignment horizontal="left" vertical="center" wrapText="1"/>
    </xf>
    <xf numFmtId="0" fontId="40" fillId="0" borderId="51" xfId="9" applyFont="1" applyBorder="1" applyAlignment="1">
      <alignment horizontal="center" vertical="center" wrapText="1"/>
    </xf>
    <xf numFmtId="43" fontId="38" fillId="0" borderId="52" xfId="82" applyFont="1" applyFill="1" applyBorder="1" applyAlignment="1">
      <alignment vertical="top"/>
    </xf>
    <xf numFmtId="43" fontId="38" fillId="0" borderId="37" xfId="88" applyFont="1" applyFill="1" applyBorder="1" applyAlignment="1">
      <alignment vertical="top"/>
    </xf>
    <xf numFmtId="43" fontId="4" fillId="0" borderId="33" xfId="88" applyFont="1" applyFill="1" applyBorder="1" applyAlignment="1">
      <alignment vertical="top"/>
    </xf>
    <xf numFmtId="43" fontId="4" fillId="0" borderId="33" xfId="88" applyFont="1" applyFill="1" applyBorder="1"/>
    <xf numFmtId="43" fontId="38" fillId="0" borderId="33" xfId="88" applyFont="1" applyFill="1" applyBorder="1"/>
    <xf numFmtId="43" fontId="4" fillId="0" borderId="33" xfId="88" applyFont="1" applyFill="1" applyBorder="1" applyAlignment="1">
      <alignment vertical="center"/>
    </xf>
    <xf numFmtId="43" fontId="38" fillId="0" borderId="33" xfId="82" applyFont="1" applyFill="1" applyBorder="1" applyAlignment="1">
      <alignment vertical="center"/>
    </xf>
    <xf numFmtId="0" fontId="37" fillId="0" borderId="52" xfId="9" applyFont="1" applyBorder="1" applyAlignment="1">
      <alignment horizontal="right" vertical="center"/>
    </xf>
    <xf numFmtId="43" fontId="38" fillId="0" borderId="38" xfId="82" applyFont="1" applyFill="1" applyBorder="1" applyAlignment="1">
      <alignment vertical="top"/>
    </xf>
    <xf numFmtId="43" fontId="40" fillId="0" borderId="33" xfId="82" applyFont="1" applyFill="1" applyBorder="1" applyAlignment="1">
      <alignment vertical="top"/>
    </xf>
    <xf numFmtId="43" fontId="4" fillId="0" borderId="33" xfId="88" applyFont="1" applyFill="1" applyBorder="1" applyAlignment="1">
      <alignment horizontal="right" vertical="center"/>
    </xf>
    <xf numFmtId="43" fontId="40" fillId="0" borderId="33" xfId="88" applyFont="1" applyFill="1" applyBorder="1"/>
    <xf numFmtId="2" fontId="4" fillId="0" borderId="33" xfId="9" applyNumberFormat="1" applyBorder="1" applyAlignment="1">
      <alignment vertical="top"/>
    </xf>
    <xf numFmtId="43" fontId="4" fillId="0" borderId="33" xfId="82" applyFont="1" applyFill="1" applyBorder="1" applyAlignment="1">
      <alignment vertical="center"/>
    </xf>
    <xf numFmtId="43" fontId="38" fillId="0" borderId="33" xfId="88" applyFont="1" applyFill="1" applyBorder="1" applyAlignment="1">
      <alignment horizontal="right" vertical="center"/>
    </xf>
    <xf numFmtId="0" fontId="4" fillId="0" borderId="33" xfId="9" applyBorder="1"/>
    <xf numFmtId="4" fontId="4" fillId="0" borderId="33" xfId="9" applyNumberFormat="1" applyBorder="1" applyAlignment="1">
      <alignment horizontal="right" vertical="center" wrapText="1"/>
    </xf>
    <xf numFmtId="43" fontId="38" fillId="0" borderId="33" xfId="82" applyFont="1" applyFill="1" applyBorder="1" applyAlignment="1">
      <alignment vertical="top"/>
    </xf>
    <xf numFmtId="4" fontId="38" fillId="0" borderId="33" xfId="9" applyNumberFormat="1" applyFont="1" applyBorder="1" applyAlignment="1">
      <alignment horizontal="right" vertical="center"/>
    </xf>
    <xf numFmtId="4" fontId="4" fillId="0" borderId="33" xfId="9" applyNumberFormat="1" applyBorder="1" applyAlignment="1">
      <alignment horizontal="right" vertical="center"/>
    </xf>
    <xf numFmtId="0" fontId="49" fillId="0" borderId="33" xfId="9" applyFont="1" applyBorder="1" applyAlignment="1">
      <alignment horizontal="right" vertical="center"/>
    </xf>
    <xf numFmtId="0" fontId="46" fillId="0" borderId="33" xfId="9" applyFont="1" applyBorder="1" applyAlignment="1">
      <alignment horizontal="right" vertical="center"/>
    </xf>
    <xf numFmtId="0" fontId="38" fillId="0" borderId="33" xfId="9" applyFont="1" applyBorder="1" applyAlignment="1">
      <alignment horizontal="right" vertical="center"/>
    </xf>
    <xf numFmtId="0" fontId="4" fillId="0" borderId="33" xfId="9" applyBorder="1" applyAlignment="1">
      <alignment horizontal="right" vertical="center"/>
    </xf>
    <xf numFmtId="4" fontId="4" fillId="0" borderId="39" xfId="9" applyNumberFormat="1" applyBorder="1" applyAlignment="1">
      <alignment horizontal="right" vertical="center"/>
    </xf>
    <xf numFmtId="0" fontId="41" fillId="0" borderId="29" xfId="9" applyFont="1" applyBorder="1" applyAlignment="1">
      <alignment horizontal="center" vertical="center"/>
    </xf>
    <xf numFmtId="0" fontId="41" fillId="0" borderId="30" xfId="9" applyFont="1" applyBorder="1" applyAlignment="1">
      <alignment horizontal="center" vertical="center"/>
    </xf>
    <xf numFmtId="0" fontId="42" fillId="0" borderId="30" xfId="9" applyFont="1" applyBorder="1" applyAlignment="1">
      <alignment vertical="center"/>
    </xf>
    <xf numFmtId="0" fontId="42" fillId="0" borderId="40" xfId="9" applyFont="1" applyBorder="1" applyAlignment="1">
      <alignment vertical="center"/>
    </xf>
    <xf numFmtId="0" fontId="42" fillId="0" borderId="31" xfId="9" applyFont="1" applyBorder="1" applyAlignment="1">
      <alignment vertical="center"/>
    </xf>
    <xf numFmtId="0" fontId="4" fillId="0" borderId="46" xfId="9" applyBorder="1" applyAlignment="1">
      <alignment horizontal="justify" vertical="center" wrapText="1"/>
    </xf>
    <xf numFmtId="0" fontId="4" fillId="0" borderId="47" xfId="9" applyBorder="1" applyAlignment="1">
      <alignment horizontal="justify" vertical="center" wrapText="1"/>
    </xf>
    <xf numFmtId="43" fontId="40" fillId="0" borderId="38" xfId="88" applyFont="1" applyFill="1" applyBorder="1" applyAlignment="1">
      <alignment vertical="center"/>
    </xf>
    <xf numFmtId="43" fontId="40" fillId="0" borderId="33" xfId="88" applyFont="1" applyFill="1" applyBorder="1" applyAlignment="1">
      <alignment vertical="center"/>
    </xf>
    <xf numFmtId="43" fontId="40" fillId="0" borderId="51" xfId="88" applyFont="1" applyFill="1" applyBorder="1" applyAlignment="1">
      <alignment vertical="center"/>
    </xf>
    <xf numFmtId="43" fontId="40" fillId="0" borderId="49" xfId="88" applyFont="1" applyFill="1" applyBorder="1" applyAlignment="1">
      <alignment vertical="center"/>
    </xf>
    <xf numFmtId="43" fontId="40" fillId="0" borderId="49" xfId="9" applyNumberFormat="1" applyFont="1" applyBorder="1" applyAlignment="1">
      <alignment vertical="center"/>
    </xf>
    <xf numFmtId="43" fontId="37" fillId="0" borderId="52" xfId="82" applyFont="1" applyFill="1" applyBorder="1" applyAlignment="1">
      <alignment vertical="center"/>
    </xf>
    <xf numFmtId="43" fontId="40" fillId="0" borderId="53" xfId="82" applyFont="1" applyFill="1" applyBorder="1" applyAlignment="1">
      <alignment horizontal="center" vertical="center"/>
    </xf>
    <xf numFmtId="43" fontId="40" fillId="0" borderId="50" xfId="82" applyFont="1" applyFill="1" applyBorder="1" applyAlignment="1">
      <alignment horizontal="center" vertical="center"/>
    </xf>
    <xf numFmtId="4" fontId="37" fillId="0" borderId="52" xfId="9" applyNumberFormat="1" applyFont="1" applyBorder="1" applyAlignment="1">
      <alignment horizontal="right" vertical="center"/>
    </xf>
    <xf numFmtId="43" fontId="37" fillId="0" borderId="52" xfId="9" applyNumberFormat="1" applyFont="1" applyBorder="1" applyAlignment="1">
      <alignment horizontal="right" vertical="center"/>
    </xf>
    <xf numFmtId="43" fontId="4" fillId="0" borderId="0" xfId="9" applyNumberFormat="1" applyAlignment="1">
      <alignment vertical="center"/>
    </xf>
    <xf numFmtId="0" fontId="51" fillId="7" borderId="0" xfId="0" applyFont="1" applyFill="1" applyAlignment="1">
      <alignment vertical="center"/>
    </xf>
    <xf numFmtId="0" fontId="51" fillId="0" borderId="0" xfId="0" applyFont="1" applyAlignment="1">
      <alignment vertical="center"/>
    </xf>
    <xf numFmtId="0" fontId="50" fillId="7" borderId="10"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4" fillId="7" borderId="6" xfId="0" applyFont="1" applyFill="1" applyBorder="1" applyAlignment="1">
      <alignment horizontal="center" vertical="center"/>
    </xf>
    <xf numFmtId="0" fontId="54" fillId="7" borderId="1" xfId="0" applyFont="1" applyFill="1" applyBorder="1" applyAlignment="1">
      <alignment horizontal="center" vertical="center"/>
    </xf>
    <xf numFmtId="0" fontId="0" fillId="0" borderId="0" xfId="0" applyAlignment="1">
      <alignment vertical="center"/>
    </xf>
    <xf numFmtId="0" fontId="55" fillId="20" borderId="1" xfId="91" applyFont="1" applyFill="1" applyBorder="1" applyAlignment="1">
      <alignment horizontal="center" vertical="center" wrapText="1"/>
    </xf>
    <xf numFmtId="0" fontId="56" fillId="20" borderId="1" xfId="91" applyFont="1" applyFill="1" applyBorder="1" applyAlignment="1">
      <alignment horizontal="left" vertical="center" wrapText="1"/>
    </xf>
    <xf numFmtId="0" fontId="56" fillId="20" borderId="1" xfId="91" applyFont="1" applyFill="1" applyBorder="1" applyAlignment="1">
      <alignment horizontal="center" vertical="center" wrapText="1"/>
    </xf>
    <xf numFmtId="167" fontId="56" fillId="20" borderId="1" xfId="91" applyNumberFormat="1" applyFont="1" applyFill="1" applyBorder="1" applyAlignment="1">
      <alignment horizontal="center" vertical="center" wrapText="1"/>
    </xf>
    <xf numFmtId="0" fontId="57" fillId="20" borderId="1" xfId="91" applyFont="1" applyFill="1" applyBorder="1" applyAlignment="1">
      <alignment vertical="center"/>
    </xf>
    <xf numFmtId="1" fontId="57" fillId="20" borderId="1" xfId="91" applyNumberFormat="1" applyFont="1" applyFill="1" applyBorder="1" applyAlignment="1">
      <alignment vertical="center"/>
    </xf>
    <xf numFmtId="2" fontId="4" fillId="2" borderId="1" xfId="92" applyNumberFormat="1" applyFill="1" applyBorder="1" applyAlignment="1">
      <alignment horizontal="center" vertical="center"/>
    </xf>
    <xf numFmtId="0" fontId="57" fillId="20" borderId="0" xfId="91" applyFont="1" applyFill="1" applyAlignment="1">
      <alignment vertical="center"/>
    </xf>
    <xf numFmtId="0" fontId="0" fillId="0" borderId="1" xfId="0" applyBorder="1" applyAlignment="1">
      <alignment vertical="center"/>
    </xf>
    <xf numFmtId="1" fontId="57" fillId="0" borderId="1" xfId="91" applyNumberFormat="1" applyFont="1" applyBorder="1" applyAlignment="1">
      <alignment vertical="center"/>
    </xf>
    <xf numFmtId="2" fontId="58" fillId="8" borderId="1" xfId="15" applyNumberFormat="1" applyFont="1" applyFill="1" applyBorder="1" applyAlignment="1">
      <alignment horizontal="center" vertical="center" wrapText="1"/>
    </xf>
    <xf numFmtId="164" fontId="58" fillId="8" borderId="1" xfId="15" applyNumberFormat="1" applyFont="1" applyFill="1" applyBorder="1" applyAlignment="1">
      <alignment vertical="center" wrapText="1"/>
    </xf>
    <xf numFmtId="1" fontId="57" fillId="7" borderId="1" xfId="91" applyNumberFormat="1" applyFont="1" applyFill="1" applyBorder="1" applyAlignment="1">
      <alignment vertical="center"/>
    </xf>
    <xf numFmtId="0" fontId="57" fillId="20" borderId="0" xfId="91" applyFont="1" applyFill="1" applyAlignment="1">
      <alignment horizontal="center" vertical="center"/>
    </xf>
    <xf numFmtId="0" fontId="57" fillId="20" borderId="0" xfId="91" applyFont="1" applyFill="1" applyAlignment="1">
      <alignment horizontal="left" vertical="center"/>
    </xf>
    <xf numFmtId="2" fontId="57" fillId="20" borderId="0" xfId="91" applyNumberFormat="1" applyFont="1" applyFill="1" applyAlignment="1">
      <alignment horizontal="center" vertical="center"/>
    </xf>
    <xf numFmtId="4" fontId="57" fillId="20" borderId="0" xfId="91" applyNumberFormat="1" applyFont="1" applyFill="1" applyAlignment="1">
      <alignment horizontal="center" vertical="center"/>
    </xf>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38" fillId="0" borderId="1" xfId="0" applyFont="1" applyBorder="1"/>
    <xf numFmtId="0" fontId="38" fillId="0" borderId="0" xfId="0" applyFont="1"/>
    <xf numFmtId="0" fontId="43" fillId="0" borderId="1" xfId="0" applyFont="1" applyBorder="1" applyAlignment="1">
      <alignment horizontal="center" vertical="center"/>
    </xf>
    <xf numFmtId="0" fontId="38" fillId="0" borderId="1" xfId="0" quotePrefix="1" applyFont="1" applyBorder="1" applyAlignment="1">
      <alignment horizontal="justify" vertical="center"/>
    </xf>
    <xf numFmtId="0" fontId="38" fillId="0" borderId="1" xfId="0" applyFont="1" applyBorder="1" applyAlignment="1">
      <alignment horizontal="justify" vertical="center"/>
    </xf>
    <xf numFmtId="0" fontId="40" fillId="0" borderId="1" xfId="0" applyFont="1" applyBorder="1" applyAlignment="1">
      <alignment vertical="center"/>
    </xf>
    <xf numFmtId="0" fontId="40" fillId="0" borderId="1" xfId="0" quotePrefix="1" applyFont="1" applyBorder="1" applyAlignment="1">
      <alignment horizontal="center" vertical="center"/>
    </xf>
    <xf numFmtId="0" fontId="38" fillId="0" borderId="1" xfId="0" applyFont="1" applyBorder="1" applyAlignment="1">
      <alignment horizontal="center" vertical="center"/>
    </xf>
    <xf numFmtId="172" fontId="38" fillId="0" borderId="1" xfId="93" applyNumberFormat="1" applyFont="1" applyBorder="1" applyAlignment="1">
      <alignment horizontal="center" vertical="center"/>
    </xf>
    <xf numFmtId="170" fontId="38" fillId="0" borderId="1" xfId="88" applyNumberFormat="1" applyFont="1" applyFill="1" applyBorder="1" applyAlignment="1">
      <alignment horizontal="center" vertical="center"/>
    </xf>
    <xf numFmtId="164" fontId="38" fillId="0" borderId="1" xfId="88" applyNumberFormat="1" applyFont="1" applyFill="1" applyBorder="1" applyAlignment="1">
      <alignment horizontal="center" vertical="center"/>
    </xf>
    <xf numFmtId="0" fontId="40" fillId="0" borderId="1" xfId="0" applyFont="1" applyBorder="1" applyAlignment="1">
      <alignment horizontal="justify" vertical="center"/>
    </xf>
    <xf numFmtId="0" fontId="38" fillId="0" borderId="1" xfId="81" applyFont="1" applyBorder="1" applyAlignment="1">
      <alignment horizontal="justify" vertical="center"/>
    </xf>
    <xf numFmtId="0" fontId="40" fillId="0" borderId="1" xfId="81" applyFont="1" applyBorder="1" applyAlignment="1">
      <alignment horizontal="center" vertical="center"/>
    </xf>
    <xf numFmtId="0" fontId="40" fillId="0" borderId="1" xfId="81" applyFont="1" applyBorder="1" applyAlignment="1">
      <alignment horizontal="justify" vertical="center"/>
    </xf>
    <xf numFmtId="0" fontId="38" fillId="0" borderId="1" xfId="93" applyFont="1" applyBorder="1" applyAlignment="1">
      <alignment horizontal="center" vertical="center"/>
    </xf>
    <xf numFmtId="0" fontId="43" fillId="0" borderId="1" xfId="86" applyFont="1" applyBorder="1" applyAlignment="1">
      <alignment vertical="center" wrapText="1"/>
    </xf>
    <xf numFmtId="0" fontId="38" fillId="0" borderId="1" xfId="0" applyFont="1" applyBorder="1" applyAlignment="1">
      <alignment horizontal="center" vertical="center" wrapText="1"/>
    </xf>
    <xf numFmtId="0" fontId="38" fillId="0" borderId="1" xfId="0" applyFont="1" applyBorder="1" applyAlignment="1">
      <alignment horizontal="justify" vertical="center" wrapText="1"/>
    </xf>
    <xf numFmtId="0" fontId="38" fillId="0" borderId="1" xfId="81" applyFont="1" applyBorder="1" applyAlignment="1">
      <alignment horizontal="justify" vertical="center" wrapText="1"/>
    </xf>
    <xf numFmtId="0" fontId="40" fillId="0" borderId="1" xfId="81" applyFont="1" applyBorder="1" applyAlignment="1">
      <alignment horizontal="justify" vertical="center" wrapText="1"/>
    </xf>
    <xf numFmtId="0" fontId="38" fillId="0" borderId="1" xfId="81" applyFont="1" applyBorder="1" applyAlignment="1">
      <alignment horizontal="center" vertical="center"/>
    </xf>
    <xf numFmtId="0" fontId="40" fillId="0" borderId="1" xfId="85" applyFont="1" applyBorder="1" applyAlignment="1">
      <alignment horizontal="center" vertical="center"/>
    </xf>
    <xf numFmtId="1" fontId="38" fillId="0" borderId="1" xfId="0" applyNumberFormat="1" applyFont="1" applyBorder="1" applyAlignment="1">
      <alignment horizontal="center" vertical="center"/>
    </xf>
    <xf numFmtId="43" fontId="38" fillId="0" borderId="1" xfId="88" applyFont="1" applyFill="1" applyBorder="1" applyAlignment="1">
      <alignment horizontal="center" vertical="center"/>
    </xf>
    <xf numFmtId="173" fontId="38" fillId="0" borderId="1" xfId="94" applyNumberFormat="1" applyFont="1" applyFill="1" applyBorder="1" applyAlignment="1">
      <alignment horizontal="center" vertical="center"/>
    </xf>
    <xf numFmtId="0" fontId="38" fillId="0" borderId="1" xfId="85" applyFont="1" applyBorder="1" applyAlignment="1">
      <alignment horizontal="center" vertical="center"/>
    </xf>
    <xf numFmtId="43" fontId="38" fillId="0" borderId="1" xfId="0" applyNumberFormat="1" applyFont="1" applyBorder="1" applyAlignment="1">
      <alignment horizontal="center" vertical="center"/>
    </xf>
    <xf numFmtId="43" fontId="38" fillId="0" borderId="1" xfId="94" applyNumberFormat="1" applyFont="1" applyFill="1" applyBorder="1" applyAlignment="1">
      <alignment horizontal="center" vertical="center"/>
    </xf>
    <xf numFmtId="0" fontId="61" fillId="0" borderId="1" xfId="93" applyFont="1" applyBorder="1" applyAlignment="1">
      <alignment horizontal="center" vertical="center"/>
    </xf>
    <xf numFmtId="0" fontId="62" fillId="0" borderId="1" xfId="0" applyFont="1" applyBorder="1" applyAlignment="1">
      <alignment horizontal="justify" vertical="center"/>
    </xf>
    <xf numFmtId="172" fontId="21" fillId="0" borderId="1" xfId="93" applyNumberFormat="1" applyFont="1" applyBorder="1" applyAlignment="1">
      <alignment horizontal="center" vertical="center"/>
    </xf>
    <xf numFmtId="0" fontId="21" fillId="0" borderId="1" xfId="93" applyFont="1" applyBorder="1" applyAlignment="1">
      <alignment horizontal="center" vertical="center"/>
    </xf>
    <xf numFmtId="174" fontId="38" fillId="0" borderId="1" xfId="0" applyNumberFormat="1" applyFont="1" applyBorder="1" applyAlignment="1">
      <alignment horizontal="center" vertical="center"/>
    </xf>
    <xf numFmtId="164" fontId="38" fillId="0" borderId="1" xfId="0" applyNumberFormat="1" applyFont="1" applyBorder="1" applyAlignment="1">
      <alignment horizontal="center" vertical="center"/>
    </xf>
    <xf numFmtId="174" fontId="38" fillId="0" borderId="1" xfId="85" applyNumberFormat="1" applyFont="1" applyBorder="1" applyAlignment="1">
      <alignment horizontal="center" vertical="center"/>
    </xf>
    <xf numFmtId="3" fontId="38" fillId="0" borderId="1" xfId="0" applyNumberFormat="1" applyFont="1" applyBorder="1" applyAlignment="1">
      <alignment horizontal="center" vertical="center"/>
    </xf>
    <xf numFmtId="1" fontId="38" fillId="0" borderId="1" xfId="85" applyNumberFormat="1" applyFont="1" applyBorder="1" applyAlignment="1">
      <alignment horizontal="center" vertical="center"/>
    </xf>
    <xf numFmtId="0" fontId="38" fillId="0" borderId="1" xfId="0" quotePrefix="1" applyFont="1" applyBorder="1" applyAlignment="1">
      <alignment horizontal="center" vertical="center"/>
    </xf>
    <xf numFmtId="0" fontId="38" fillId="0" borderId="0" xfId="0" applyFont="1" applyAlignment="1">
      <alignment vertical="center"/>
    </xf>
    <xf numFmtId="164" fontId="38" fillId="0" borderId="1" xfId="94" applyFont="1" applyFill="1" applyBorder="1" applyAlignment="1">
      <alignment horizontal="center" vertical="center"/>
    </xf>
    <xf numFmtId="0" fontId="21" fillId="0" borderId="1" xfId="81" applyFont="1" applyBorder="1" applyAlignment="1">
      <alignment horizontal="justify" vertical="center"/>
    </xf>
    <xf numFmtId="174" fontId="38" fillId="0" borderId="1" xfId="0" applyNumberFormat="1" applyFont="1" applyBorder="1" applyAlignment="1">
      <alignment horizontal="justify" vertical="center" wrapText="1"/>
    </xf>
    <xf numFmtId="1" fontId="38" fillId="0" borderId="1" xfId="0" quotePrefix="1" applyNumberFormat="1" applyFont="1" applyBorder="1" applyAlignment="1">
      <alignment horizontal="center" vertical="center"/>
    </xf>
    <xf numFmtId="0" fontId="38" fillId="0" borderId="1" xfId="94" applyNumberFormat="1" applyFont="1" applyFill="1" applyBorder="1" applyAlignment="1">
      <alignment horizontal="center" vertical="center"/>
    </xf>
    <xf numFmtId="174" fontId="38" fillId="0" borderId="1" xfId="0" applyNumberFormat="1" applyFont="1" applyBorder="1" applyAlignment="1">
      <alignment horizontal="justify" vertical="center"/>
    </xf>
    <xf numFmtId="43" fontId="38" fillId="0" borderId="1" xfId="88" applyFont="1" applyBorder="1" applyAlignment="1">
      <alignment horizontal="center" vertical="center"/>
    </xf>
    <xf numFmtId="0" fontId="38" fillId="0" borderId="1" xfId="0" applyFont="1" applyBorder="1" applyAlignment="1">
      <alignment horizontal="left" vertical="center" wrapText="1"/>
    </xf>
    <xf numFmtId="43" fontId="40" fillId="0" borderId="1" xfId="88" applyFont="1" applyFill="1" applyBorder="1" applyAlignment="1">
      <alignment horizontal="center" vertical="center"/>
    </xf>
    <xf numFmtId="0" fontId="38" fillId="0" borderId="1" xfId="0" applyFont="1" applyBorder="1" applyAlignment="1">
      <alignment vertical="center"/>
    </xf>
    <xf numFmtId="0" fontId="47" fillId="0" borderId="1" xfId="0" applyFont="1" applyBorder="1" applyAlignment="1">
      <alignment horizontal="center" vertical="center"/>
    </xf>
    <xf numFmtId="0" fontId="64" fillId="0" borderId="1" xfId="0" applyFont="1" applyBorder="1" applyAlignment="1">
      <alignment horizontal="left" vertical="center"/>
    </xf>
    <xf numFmtId="164" fontId="40" fillId="0" borderId="1" xfId="0" applyNumberFormat="1" applyFont="1" applyBorder="1" applyAlignment="1">
      <alignment horizontal="center" vertical="center"/>
    </xf>
    <xf numFmtId="0" fontId="38" fillId="0" borderId="1" xfId="0" applyFont="1" applyBorder="1" applyAlignment="1">
      <alignment horizontal="left" vertical="center"/>
    </xf>
    <xf numFmtId="0" fontId="38" fillId="0" borderId="1" xfId="0" applyFont="1" applyBorder="1" applyAlignment="1">
      <alignment horizontal="center"/>
    </xf>
    <xf numFmtId="0" fontId="38" fillId="0" borderId="0" xfId="0" applyFont="1" applyAlignment="1">
      <alignment horizontal="center"/>
    </xf>
    <xf numFmtId="0" fontId="38" fillId="0" borderId="0" xfId="0" applyFont="1" applyAlignment="1">
      <alignment horizontal="center" vertical="center"/>
    </xf>
    <xf numFmtId="0" fontId="0" fillId="0" borderId="1" xfId="0" applyBorder="1"/>
    <xf numFmtId="175" fontId="0" fillId="0" borderId="1" xfId="1" applyNumberFormat="1" applyFont="1" applyBorder="1" applyAlignment="1"/>
    <xf numFmtId="175" fontId="0" fillId="0" borderId="1" xfId="0" applyNumberFormat="1" applyBorder="1"/>
    <xf numFmtId="175" fontId="0" fillId="0" borderId="0" xfId="0" applyNumberFormat="1"/>
    <xf numFmtId="0" fontId="40" fillId="2" borderId="1" xfId="92" applyFont="1" applyFill="1" applyBorder="1" applyAlignment="1" applyProtection="1">
      <alignment horizontal="center" vertical="center"/>
      <protection locked="0"/>
    </xf>
    <xf numFmtId="0" fontId="65" fillId="3" borderId="1" xfId="92" applyFont="1" applyFill="1" applyBorder="1" applyAlignment="1" applyProtection="1">
      <alignment horizontal="center" vertical="center"/>
      <protection locked="0"/>
    </xf>
    <xf numFmtId="0" fontId="65" fillId="3" borderId="1" xfId="92" applyFont="1" applyFill="1" applyBorder="1" applyAlignment="1" applyProtection="1">
      <alignment horizontal="center" vertical="center" wrapText="1"/>
      <protection locked="0"/>
    </xf>
    <xf numFmtId="2" fontId="4" fillId="2" borderId="1" xfId="92" applyNumberFormat="1" applyFill="1" applyBorder="1" applyAlignment="1" applyProtection="1">
      <alignment horizontal="center" vertical="center"/>
      <protection locked="0"/>
    </xf>
    <xf numFmtId="2" fontId="40" fillId="2" borderId="1" xfId="92" applyNumberFormat="1" applyFont="1" applyFill="1" applyBorder="1" applyAlignment="1" applyProtection="1">
      <alignment horizontal="center" vertical="center"/>
      <protection locked="0"/>
    </xf>
    <xf numFmtId="0" fontId="66" fillId="0" borderId="1" xfId="92" applyFont="1" applyBorder="1" applyAlignment="1">
      <alignment horizontal="center" vertical="center"/>
    </xf>
    <xf numFmtId="0" fontId="66" fillId="0" borderId="1" xfId="92" applyFont="1" applyBorder="1" applyAlignment="1">
      <alignment horizontal="center" vertical="top" wrapText="1"/>
    </xf>
    <xf numFmtId="0" fontId="66" fillId="0" borderId="1" xfId="92" applyFont="1" applyBorder="1" applyAlignment="1">
      <alignment horizontal="center" vertical="center" wrapText="1"/>
    </xf>
    <xf numFmtId="0" fontId="67" fillId="0" borderId="1" xfId="92" applyFont="1" applyBorder="1" applyAlignment="1">
      <alignment horizontal="center" vertical="top" wrapText="1"/>
    </xf>
    <xf numFmtId="0" fontId="67" fillId="0" borderId="1" xfId="92" applyFont="1" applyBorder="1" applyAlignment="1">
      <alignment horizontal="center" vertical="top"/>
    </xf>
    <xf numFmtId="0" fontId="66" fillId="0" borderId="1" xfId="92" applyFont="1" applyBorder="1" applyAlignment="1">
      <alignment horizontal="center" vertical="top"/>
    </xf>
    <xf numFmtId="0" fontId="66" fillId="2" borderId="1" xfId="92" applyFont="1" applyFill="1" applyBorder="1" applyAlignment="1">
      <alignment horizontal="center" vertical="top"/>
    </xf>
    <xf numFmtId="0" fontId="66" fillId="2" borderId="1" xfId="92" applyFont="1" applyFill="1" applyBorder="1" applyAlignment="1">
      <alignment horizontal="center" vertical="top" wrapText="1"/>
    </xf>
    <xf numFmtId="2" fontId="40" fillId="2" borderId="1" xfId="92" applyNumberFormat="1" applyFont="1" applyFill="1" applyBorder="1" applyAlignment="1">
      <alignment horizontal="center" vertical="center"/>
    </xf>
    <xf numFmtId="0" fontId="66" fillId="2" borderId="1" xfId="92" applyFont="1" applyFill="1" applyBorder="1" applyAlignment="1">
      <alignment horizontal="center" vertical="center"/>
    </xf>
    <xf numFmtId="0" fontId="59" fillId="21" borderId="33" xfId="91" applyFont="1" applyFill="1" applyBorder="1" applyAlignment="1">
      <alignment horizontal="center" vertical="top" wrapText="1"/>
    </xf>
    <xf numFmtId="0" fontId="59" fillId="21" borderId="34" xfId="91" applyFont="1" applyFill="1" applyBorder="1" applyAlignment="1">
      <alignment horizontal="center" vertical="top" wrapText="1"/>
    </xf>
    <xf numFmtId="2" fontId="66" fillId="0" borderId="1" xfId="92" applyNumberFormat="1" applyFont="1" applyBorder="1" applyAlignment="1">
      <alignment horizontal="center" vertical="center"/>
    </xf>
    <xf numFmtId="2" fontId="66" fillId="0" borderId="1" xfId="92" applyNumberFormat="1" applyFont="1" applyBorder="1" applyAlignment="1">
      <alignment horizontal="center" vertical="center" wrapText="1"/>
    </xf>
    <xf numFmtId="175" fontId="0" fillId="0" borderId="1" xfId="0" applyNumberFormat="1" applyBorder="1" applyAlignment="1">
      <alignment horizontal="center" vertical="center"/>
    </xf>
    <xf numFmtId="175" fontId="0" fillId="14" borderId="1" xfId="0" applyNumberFormat="1" applyFill="1" applyBorder="1"/>
    <xf numFmtId="0" fontId="0" fillId="0" borderId="1" xfId="0" applyBorder="1" applyAlignment="1">
      <alignment horizontal="center" vertical="center"/>
    </xf>
    <xf numFmtId="175" fontId="0" fillId="0" borderId="0" xfId="1" applyNumberFormat="1" applyFont="1"/>
    <xf numFmtId="175" fontId="15" fillId="2" borderId="1" xfId="1" applyNumberFormat="1" applyFont="1" applyFill="1" applyBorder="1" applyAlignment="1" applyProtection="1">
      <alignment horizontal="center" vertical="center"/>
    </xf>
    <xf numFmtId="175" fontId="15" fillId="0" borderId="1" xfId="1" applyNumberFormat="1" applyFont="1" applyBorder="1" applyAlignment="1">
      <alignment vertical="center"/>
    </xf>
    <xf numFmtId="175" fontId="2" fillId="0" borderId="1" xfId="1" applyNumberFormat="1" applyFont="1" applyBorder="1"/>
    <xf numFmtId="175" fontId="23" fillId="5" borderId="1" xfId="1" applyNumberFormat="1" applyFont="1" applyFill="1" applyBorder="1" applyAlignment="1">
      <alignment horizontal="center" vertical="center"/>
    </xf>
    <xf numFmtId="175" fontId="14" fillId="5" borderId="1" xfId="1" applyNumberFormat="1" applyFont="1" applyFill="1" applyBorder="1" applyAlignment="1">
      <alignment horizontal="center" vertical="center"/>
    </xf>
    <xf numFmtId="164" fontId="0" fillId="0" borderId="0" xfId="0" applyNumberFormat="1"/>
    <xf numFmtId="0" fontId="32" fillId="6" borderId="1" xfId="0" applyFont="1" applyFill="1" applyBorder="1" applyAlignment="1">
      <alignment horizontal="center" vertical="center"/>
    </xf>
    <xf numFmtId="0" fontId="2" fillId="22" borderId="1" xfId="2" applyFill="1" applyBorder="1"/>
    <xf numFmtId="0" fontId="0" fillId="22" borderId="0" xfId="0" applyFill="1" applyAlignment="1">
      <alignment horizontal="center" vertical="center"/>
    </xf>
    <xf numFmtId="0" fontId="0" fillId="22" borderId="0" xfId="0" applyFill="1"/>
    <xf numFmtId="166" fontId="33" fillId="22" borderId="1" xfId="16" applyNumberFormat="1" applyFont="1" applyFill="1" applyBorder="1" applyAlignment="1" applyProtection="1">
      <alignment horizontal="right" vertical="center"/>
    </xf>
    <xf numFmtId="0" fontId="32" fillId="22" borderId="0" xfId="0" applyFont="1" applyFill="1" applyAlignment="1">
      <alignment horizontal="center" vertical="center"/>
    </xf>
    <xf numFmtId="0" fontId="0" fillId="0" borderId="0" xfId="0"/>
    <xf numFmtId="0" fontId="32" fillId="0" borderId="0" xfId="0" applyFont="1"/>
    <xf numFmtId="0" fontId="0" fillId="0" borderId="1" xfId="0" applyBorder="1"/>
    <xf numFmtId="175" fontId="0" fillId="0" borderId="1" xfId="0" applyNumberFormat="1" applyBorder="1"/>
    <xf numFmtId="175"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top"/>
    </xf>
    <xf numFmtId="0" fontId="70" fillId="24" borderId="68" xfId="0" applyFont="1" applyFill="1" applyBorder="1" applyAlignment="1">
      <alignment horizontal="left" vertical="top" wrapText="1" indent="2"/>
    </xf>
    <xf numFmtId="0" fontId="70" fillId="24" borderId="68" xfId="0" applyFont="1" applyFill="1" applyBorder="1" applyAlignment="1">
      <alignment horizontal="center" vertical="top" wrapText="1"/>
    </xf>
    <xf numFmtId="1" fontId="71" fillId="0" borderId="68" xfId="0" applyNumberFormat="1" applyFont="1" applyBorder="1" applyAlignment="1">
      <alignment horizontal="center" vertical="top" shrinkToFit="1"/>
    </xf>
    <xf numFmtId="0" fontId="70" fillId="0" borderId="68" xfId="0" applyFont="1" applyBorder="1" applyAlignment="1">
      <alignment horizontal="left" vertical="top" wrapText="1"/>
    </xf>
    <xf numFmtId="0" fontId="0" fillId="0" borderId="68" xfId="0" applyBorder="1" applyAlignment="1">
      <alignment horizontal="left" wrapText="1"/>
    </xf>
    <xf numFmtId="0" fontId="0" fillId="0" borderId="68" xfId="0" applyBorder="1" applyAlignment="1">
      <alignment horizontal="left" vertical="top" wrapText="1"/>
    </xf>
    <xf numFmtId="0" fontId="70" fillId="0" borderId="68" xfId="0" applyFont="1" applyBorder="1" applyAlignment="1">
      <alignment horizontal="left" vertical="center" wrapText="1" indent="2"/>
    </xf>
    <xf numFmtId="1" fontId="71" fillId="0" borderId="68" xfId="0" applyNumberFormat="1" applyFont="1" applyBorder="1" applyAlignment="1">
      <alignment horizontal="center" vertical="center" shrinkToFit="1"/>
    </xf>
    <xf numFmtId="4" fontId="71" fillId="0" borderId="68" xfId="0" applyNumberFormat="1" applyFont="1" applyBorder="1" applyAlignment="1">
      <alignment horizontal="center" vertical="center" shrinkToFit="1"/>
    </xf>
    <xf numFmtId="4" fontId="71" fillId="0" borderId="68" xfId="0" applyNumberFormat="1" applyFont="1" applyBorder="1" applyAlignment="1">
      <alignment horizontal="right" vertical="center" shrinkToFit="1"/>
    </xf>
    <xf numFmtId="0" fontId="70" fillId="0" borderId="68" xfId="0" applyFont="1" applyBorder="1" applyAlignment="1">
      <alignment horizontal="left" vertical="top" wrapText="1" indent="2"/>
    </xf>
    <xf numFmtId="0" fontId="70" fillId="0" borderId="68" xfId="0" applyFont="1" applyBorder="1" applyAlignment="1">
      <alignment horizontal="right" vertical="top" wrapText="1"/>
    </xf>
    <xf numFmtId="0" fontId="70" fillId="0" borderId="68" xfId="0" applyFont="1" applyBorder="1" applyAlignment="1">
      <alignment horizontal="right" vertical="center" wrapText="1"/>
    </xf>
    <xf numFmtId="0" fontId="0" fillId="0" borderId="68" xfId="0" applyBorder="1" applyAlignment="1">
      <alignment horizontal="left" vertical="center" wrapText="1"/>
    </xf>
    <xf numFmtId="4" fontId="71" fillId="0" borderId="68" xfId="0" applyNumberFormat="1" applyFont="1" applyBorder="1" applyAlignment="1">
      <alignment horizontal="center" vertical="top" shrinkToFit="1"/>
    </xf>
    <xf numFmtId="4" fontId="71" fillId="0" borderId="68" xfId="0" applyNumberFormat="1" applyFont="1" applyBorder="1" applyAlignment="1">
      <alignment horizontal="right" vertical="top" shrinkToFit="1"/>
    </xf>
    <xf numFmtId="0" fontId="0" fillId="25" borderId="68" xfId="0" applyFill="1" applyBorder="1" applyAlignment="1">
      <alignment horizontal="left" wrapText="1"/>
    </xf>
    <xf numFmtId="0" fontId="74" fillId="24" borderId="68" xfId="0" applyFont="1" applyFill="1" applyBorder="1" applyAlignment="1">
      <alignment horizontal="center" vertical="top" wrapText="1"/>
    </xf>
    <xf numFmtId="0" fontId="74" fillId="24" borderId="68" xfId="0" applyFont="1" applyFill="1" applyBorder="1" applyAlignment="1">
      <alignment horizontal="right" vertical="top" wrapText="1" indent="2"/>
    </xf>
    <xf numFmtId="0" fontId="74" fillId="24" borderId="68" xfId="0" applyFont="1" applyFill="1" applyBorder="1" applyAlignment="1">
      <alignment horizontal="left" vertical="top" wrapText="1" indent="2"/>
    </xf>
    <xf numFmtId="1" fontId="75" fillId="0" borderId="68" xfId="0" applyNumberFormat="1" applyFont="1" applyBorder="1" applyAlignment="1">
      <alignment horizontal="center" vertical="center" shrinkToFit="1"/>
    </xf>
    <xf numFmtId="0" fontId="74" fillId="0" borderId="68" xfId="0" applyFont="1" applyBorder="1" applyAlignment="1">
      <alignment horizontal="center" vertical="top" wrapText="1"/>
    </xf>
    <xf numFmtId="0" fontId="74" fillId="0" borderId="68" xfId="0" applyFont="1" applyBorder="1" applyAlignment="1">
      <alignment horizontal="left" vertical="top" wrapText="1"/>
    </xf>
    <xf numFmtId="0" fontId="74" fillId="0" borderId="68" xfId="0" applyFont="1" applyBorder="1" applyAlignment="1">
      <alignment horizontal="right" vertical="top" wrapText="1" indent="2"/>
    </xf>
    <xf numFmtId="1" fontId="75" fillId="0" borderId="68" xfId="0" applyNumberFormat="1" applyFont="1" applyBorder="1" applyAlignment="1">
      <alignment horizontal="center" vertical="top" shrinkToFit="1"/>
    </xf>
    <xf numFmtId="0" fontId="74" fillId="0" borderId="68" xfId="0" applyFont="1" applyBorder="1" applyAlignment="1">
      <alignment horizontal="right" vertical="top" wrapText="1" indent="1"/>
    </xf>
    <xf numFmtId="1" fontId="75" fillId="0" borderId="68" xfId="0" applyNumberFormat="1" applyFont="1" applyBorder="1" applyAlignment="1">
      <alignment horizontal="right" vertical="top" shrinkToFit="1"/>
    </xf>
    <xf numFmtId="3" fontId="75" fillId="0" borderId="68" xfId="0" applyNumberFormat="1" applyFont="1" applyBorder="1" applyAlignment="1">
      <alignment horizontal="right" vertical="top" shrinkToFit="1"/>
    </xf>
    <xf numFmtId="3" fontId="75" fillId="25" borderId="68" xfId="0" applyNumberFormat="1" applyFont="1" applyFill="1" applyBorder="1" applyAlignment="1">
      <alignment horizontal="right" vertical="top" shrinkToFit="1"/>
    </xf>
    <xf numFmtId="3" fontId="70" fillId="25" borderId="68" xfId="0" applyNumberFormat="1" applyFont="1" applyFill="1" applyBorder="1" applyAlignment="1">
      <alignment horizontal="right" vertical="top" wrapText="1"/>
    </xf>
    <xf numFmtId="43" fontId="32" fillId="14" borderId="0" xfId="0" applyNumberFormat="1" applyFont="1" applyFill="1"/>
    <xf numFmtId="43" fontId="0" fillId="0" borderId="0" xfId="0" applyNumberFormat="1"/>
    <xf numFmtId="43" fontId="2" fillId="27" borderId="1" xfId="2" applyNumberFormat="1" applyFill="1" applyBorder="1"/>
    <xf numFmtId="166" fontId="33" fillId="27" borderId="1" xfId="16" applyNumberFormat="1" applyFont="1" applyFill="1" applyBorder="1" applyAlignment="1" applyProtection="1">
      <alignment horizontal="right" vertical="center"/>
    </xf>
    <xf numFmtId="175" fontId="0" fillId="27" borderId="1" xfId="0" applyNumberFormat="1" applyFill="1" applyBorder="1"/>
    <xf numFmtId="0" fontId="15" fillId="27" borderId="1" xfId="7" applyFont="1" applyFill="1" applyBorder="1" applyAlignment="1">
      <alignment vertical="center"/>
    </xf>
    <xf numFmtId="175" fontId="0" fillId="28" borderId="1" xfId="0" applyNumberFormat="1" applyFill="1" applyBorder="1"/>
    <xf numFmtId="0" fontId="15" fillId="29" borderId="1" xfId="7" applyFont="1" applyFill="1" applyBorder="1" applyAlignment="1">
      <alignment vertical="center"/>
    </xf>
    <xf numFmtId="169" fontId="15" fillId="29" borderId="1" xfId="8" applyNumberFormat="1" applyFont="1" applyFill="1" applyBorder="1" applyAlignment="1">
      <alignment horizontal="center" vertical="center" wrapText="1"/>
    </xf>
    <xf numFmtId="165" fontId="15" fillId="29" borderId="1" xfId="8" applyNumberFormat="1" applyFont="1" applyFill="1" applyBorder="1" applyAlignment="1">
      <alignment horizontal="center" vertical="center" wrapText="1"/>
    </xf>
    <xf numFmtId="43" fontId="15" fillId="29" borderId="1" xfId="7" applyNumberFormat="1" applyFont="1" applyFill="1" applyBorder="1" applyAlignment="1">
      <alignment vertical="center"/>
    </xf>
    <xf numFmtId="43" fontId="32" fillId="0" borderId="0" xfId="0" applyNumberFormat="1" applyFont="1"/>
    <xf numFmtId="0" fontId="0" fillId="0" borderId="1" xfId="0" applyBorder="1" applyAlignment="1">
      <alignment wrapText="1"/>
    </xf>
    <xf numFmtId="0" fontId="0" fillId="17" borderId="1" xfId="0" applyFill="1" applyBorder="1" applyAlignment="1">
      <alignment horizontal="center"/>
    </xf>
    <xf numFmtId="0" fontId="0" fillId="0" borderId="33" xfId="0" applyBorder="1" applyAlignment="1">
      <alignment horizontal="center"/>
    </xf>
    <xf numFmtId="0" fontId="0" fillId="0" borderId="58" xfId="0" applyBorder="1" applyAlignment="1">
      <alignment horizontal="center"/>
    </xf>
    <xf numFmtId="0" fontId="0" fillId="14" borderId="33" xfId="0" applyFill="1" applyBorder="1" applyAlignment="1">
      <alignment horizontal="center"/>
    </xf>
    <xf numFmtId="0" fontId="0" fillId="14" borderId="58" xfId="0" applyFill="1" applyBorder="1" applyAlignment="1">
      <alignment horizontal="center"/>
    </xf>
    <xf numFmtId="0" fontId="30" fillId="17" borderId="32" xfId="2" applyFont="1" applyFill="1" applyBorder="1" applyAlignment="1">
      <alignment horizontal="center"/>
    </xf>
    <xf numFmtId="0" fontId="16" fillId="0" borderId="0" xfId="7" applyFont="1" applyAlignment="1">
      <alignment horizontal="center" vertical="center"/>
    </xf>
    <xf numFmtId="0" fontId="29" fillId="5" borderId="32" xfId="7" applyFont="1" applyFill="1" applyBorder="1" applyAlignment="1">
      <alignment horizontal="center" vertical="center"/>
    </xf>
    <xf numFmtId="0" fontId="29" fillId="15" borderId="0" xfId="7" applyFont="1" applyFill="1" applyAlignment="1">
      <alignment horizontal="center" vertical="center"/>
    </xf>
    <xf numFmtId="0" fontId="30" fillId="16" borderId="32" xfId="2" applyFont="1" applyFill="1" applyBorder="1" applyAlignment="1">
      <alignment horizontal="center"/>
    </xf>
    <xf numFmtId="0" fontId="29" fillId="15" borderId="0" xfId="80" applyFont="1" applyFill="1" applyAlignment="1">
      <alignment horizontal="center" vertical="center"/>
    </xf>
    <xf numFmtId="0" fontId="31" fillId="0" borderId="18" xfId="79" applyFont="1" applyBorder="1" applyAlignment="1">
      <alignment horizontal="right"/>
    </xf>
    <xf numFmtId="0" fontId="31" fillId="0" borderId="19" xfId="79" applyFont="1" applyBorder="1" applyAlignment="1">
      <alignment horizontal="right"/>
    </xf>
    <xf numFmtId="0" fontId="31" fillId="0" borderId="20" xfId="79" applyFont="1" applyBorder="1" applyAlignment="1">
      <alignment horizontal="right"/>
    </xf>
    <xf numFmtId="0" fontId="34" fillId="8" borderId="26" xfId="15" applyFont="1" applyFill="1" applyBorder="1" applyAlignment="1">
      <alignment horizontal="right" vertical="center" wrapText="1"/>
    </xf>
    <xf numFmtId="0" fontId="34" fillId="8" borderId="27" xfId="15" applyFont="1" applyFill="1" applyBorder="1" applyAlignment="1">
      <alignment horizontal="right" vertical="center" wrapText="1"/>
    </xf>
    <xf numFmtId="0" fontId="34" fillId="8" borderId="28" xfId="15" applyFont="1" applyFill="1" applyBorder="1" applyAlignment="1">
      <alignment horizontal="right" vertical="center" wrapText="1"/>
    </xf>
    <xf numFmtId="0" fontId="31" fillId="7" borderId="3" xfId="79" applyFont="1" applyFill="1" applyBorder="1" applyAlignment="1">
      <alignment horizontal="center" vertical="center" wrapText="1"/>
    </xf>
    <xf numFmtId="0" fontId="31" fillId="7" borderId="4" xfId="79" applyFont="1" applyFill="1" applyBorder="1" applyAlignment="1">
      <alignment horizontal="center" vertical="center" wrapText="1"/>
    </xf>
    <xf numFmtId="0" fontId="31" fillId="7" borderId="38" xfId="79" applyFont="1" applyFill="1" applyBorder="1" applyAlignment="1">
      <alignment horizontal="center" vertical="center" wrapText="1"/>
    </xf>
    <xf numFmtId="0" fontId="31" fillId="0" borderId="14" xfId="79" applyFont="1" applyBorder="1" applyAlignment="1">
      <alignment horizontal="right"/>
    </xf>
    <xf numFmtId="0" fontId="31" fillId="0" borderId="15" xfId="79" applyFont="1" applyBorder="1" applyAlignment="1">
      <alignment horizontal="right"/>
    </xf>
    <xf numFmtId="0" fontId="31" fillId="0" borderId="16" xfId="79" applyFont="1" applyBorder="1" applyAlignment="1">
      <alignment horizontal="right"/>
    </xf>
    <xf numFmtId="0" fontId="31" fillId="7" borderId="33" xfId="79" applyFont="1" applyFill="1" applyBorder="1" applyAlignment="1">
      <alignment horizontal="center" vertical="center" wrapText="1"/>
    </xf>
    <xf numFmtId="0" fontId="31" fillId="7" borderId="34" xfId="79" applyFont="1" applyFill="1" applyBorder="1" applyAlignment="1">
      <alignment horizontal="center" vertical="center" wrapText="1"/>
    </xf>
    <xf numFmtId="0" fontId="41" fillId="0" borderId="6" xfId="9" applyFont="1" applyBorder="1" applyAlignment="1">
      <alignment horizontal="center" vertical="center"/>
    </xf>
    <xf numFmtId="0" fontId="41" fillId="0" borderId="1" xfId="9" applyFont="1" applyBorder="1" applyAlignment="1">
      <alignment horizontal="center" vertical="center"/>
    </xf>
    <xf numFmtId="0" fontId="42" fillId="0" borderId="1" xfId="9" applyFont="1" applyBorder="1" applyAlignment="1">
      <alignment vertical="center"/>
    </xf>
    <xf numFmtId="0" fontId="42" fillId="0" borderId="33" xfId="9" applyFont="1" applyBorder="1" applyAlignment="1">
      <alignment vertical="center"/>
    </xf>
    <xf numFmtId="0" fontId="42" fillId="0" borderId="7" xfId="9" applyFont="1" applyBorder="1" applyAlignment="1">
      <alignment vertical="center"/>
    </xf>
    <xf numFmtId="0" fontId="41" fillId="0" borderId="29" xfId="9" applyFont="1" applyBorder="1" applyAlignment="1">
      <alignment horizontal="center" vertical="center"/>
    </xf>
    <xf numFmtId="0" fontId="41" fillId="0" borderId="30" xfId="9" applyFont="1" applyBorder="1" applyAlignment="1">
      <alignment horizontal="center" vertical="center"/>
    </xf>
    <xf numFmtId="0" fontId="42" fillId="0" borderId="30" xfId="9" applyFont="1" applyBorder="1" applyAlignment="1">
      <alignment vertical="center"/>
    </xf>
    <xf numFmtId="0" fontId="42" fillId="0" borderId="40" xfId="9" applyFont="1" applyBorder="1" applyAlignment="1">
      <alignment vertical="center"/>
    </xf>
    <xf numFmtId="0" fontId="42" fillId="0" borderId="31" xfId="9" applyFont="1" applyBorder="1" applyAlignment="1">
      <alignment vertical="center"/>
    </xf>
    <xf numFmtId="0" fontId="40" fillId="0" borderId="4" xfId="9" applyFont="1" applyBorder="1" applyAlignment="1">
      <alignment horizontal="left" vertical="center" wrapText="1"/>
    </xf>
    <xf numFmtId="0" fontId="40" fillId="0" borderId="1" xfId="9" applyFont="1" applyBorder="1" applyAlignment="1">
      <alignment horizontal="center" vertical="center" wrapText="1"/>
    </xf>
    <xf numFmtId="0" fontId="40" fillId="0" borderId="1" xfId="9" applyFont="1" applyBorder="1" applyAlignment="1">
      <alignment horizontal="left" vertical="center" wrapText="1"/>
    </xf>
    <xf numFmtId="0" fontId="29" fillId="15" borderId="55" xfId="15" applyFont="1" applyFill="1" applyBorder="1" applyAlignment="1">
      <alignment horizontal="center" vertical="center"/>
    </xf>
    <xf numFmtId="0" fontId="29" fillId="15" borderId="59" xfId="15" applyFont="1" applyFill="1" applyBorder="1" applyAlignment="1">
      <alignment horizontal="center" vertical="center"/>
    </xf>
    <xf numFmtId="0" fontId="41" fillId="0" borderId="46" xfId="9" applyFont="1" applyBorder="1" applyAlignment="1">
      <alignment horizontal="center" vertical="center"/>
    </xf>
    <xf numFmtId="0" fontId="41" fillId="0" borderId="47" xfId="9" applyFont="1" applyBorder="1" applyAlignment="1">
      <alignment horizontal="center" vertical="center"/>
    </xf>
    <xf numFmtId="0" fontId="42" fillId="0" borderId="47" xfId="9" applyFont="1" applyBorder="1" applyAlignment="1">
      <alignment vertical="center"/>
    </xf>
    <xf numFmtId="0" fontId="42" fillId="0" borderId="52" xfId="9" applyFont="1" applyBorder="1" applyAlignment="1">
      <alignment vertical="center"/>
    </xf>
    <xf numFmtId="0" fontId="42" fillId="0" borderId="48" xfId="9" applyFont="1" applyBorder="1" applyAlignment="1">
      <alignment vertical="center"/>
    </xf>
    <xf numFmtId="0" fontId="37" fillId="0" borderId="52" xfId="9" applyFont="1" applyBorder="1" applyAlignment="1">
      <alignment horizontal="center" vertical="center" wrapText="1"/>
    </xf>
    <xf numFmtId="0" fontId="37" fillId="0" borderId="49" xfId="9" applyFont="1" applyBorder="1" applyAlignment="1">
      <alignment horizontal="center" vertical="center" wrapText="1"/>
    </xf>
    <xf numFmtId="0" fontId="37" fillId="0" borderId="46" xfId="9" applyFont="1" applyBorder="1" applyAlignment="1">
      <alignment horizontal="right" vertical="center"/>
    </xf>
    <xf numFmtId="0" fontId="37" fillId="0" borderId="47" xfId="9" applyFont="1" applyBorder="1" applyAlignment="1">
      <alignment horizontal="right" vertical="center"/>
    </xf>
    <xf numFmtId="0" fontId="4" fillId="0" borderId="46" xfId="9" applyBorder="1" applyAlignment="1">
      <alignment horizontal="justify" vertical="center" wrapText="1"/>
    </xf>
    <xf numFmtId="0" fontId="4" fillId="0" borderId="47" xfId="9" applyBorder="1" applyAlignment="1">
      <alignment horizontal="justify" vertical="center" wrapText="1"/>
    </xf>
    <xf numFmtId="0" fontId="4" fillId="0" borderId="47" xfId="9" applyBorder="1" applyAlignment="1">
      <alignment horizontal="justify" vertical="center"/>
    </xf>
    <xf numFmtId="0" fontId="4" fillId="0" borderId="52" xfId="9" applyBorder="1" applyAlignment="1">
      <alignment horizontal="justify" vertical="center"/>
    </xf>
    <xf numFmtId="0" fontId="4" fillId="0" borderId="40" xfId="9" applyBorder="1" applyAlignment="1">
      <alignment horizontal="justify" vertical="center"/>
    </xf>
    <xf numFmtId="0" fontId="4" fillId="0" borderId="31" xfId="9" applyBorder="1" applyAlignment="1">
      <alignment horizontal="justify" vertical="center"/>
    </xf>
    <xf numFmtId="0" fontId="30" fillId="16" borderId="55" xfId="2" applyFont="1" applyFill="1" applyBorder="1" applyAlignment="1">
      <alignment horizontal="center"/>
    </xf>
    <xf numFmtId="0" fontId="30" fillId="16" borderId="49" xfId="2" applyFont="1" applyFill="1" applyBorder="1" applyAlignment="1">
      <alignment horizontal="center"/>
    </xf>
    <xf numFmtId="0" fontId="30" fillId="17" borderId="49" xfId="9" applyFont="1" applyFill="1" applyBorder="1" applyAlignment="1">
      <alignment vertical="center"/>
    </xf>
    <xf numFmtId="0" fontId="30" fillId="17" borderId="59" xfId="9" applyFont="1" applyFill="1" applyBorder="1" applyAlignment="1">
      <alignment vertical="center"/>
    </xf>
    <xf numFmtId="0" fontId="40" fillId="0" borderId="54" xfId="9" applyFont="1" applyBorder="1" applyAlignment="1">
      <alignment horizontal="center" vertical="center" wrapText="1"/>
    </xf>
    <xf numFmtId="0" fontId="40" fillId="0" borderId="46" xfId="9" applyFont="1" applyBorder="1" applyAlignment="1">
      <alignment horizontal="right" vertical="center"/>
    </xf>
    <xf numFmtId="0" fontId="40" fillId="0" borderId="47" xfId="9" applyFont="1" applyBorder="1" applyAlignment="1">
      <alignment horizontal="right" vertical="center"/>
    </xf>
    <xf numFmtId="0" fontId="40" fillId="0" borderId="52" xfId="9" applyFont="1" applyBorder="1" applyAlignment="1">
      <alignment horizontal="right" vertical="center"/>
    </xf>
    <xf numFmtId="0" fontId="40" fillId="0" borderId="55" xfId="9" applyFont="1" applyBorder="1" applyAlignment="1">
      <alignment horizontal="right" vertical="center"/>
    </xf>
    <xf numFmtId="0" fontId="40" fillId="0" borderId="49" xfId="9" applyFont="1" applyBorder="1" applyAlignment="1">
      <alignment horizontal="right" vertical="center"/>
    </xf>
    <xf numFmtId="0" fontId="41" fillId="0" borderId="56" xfId="9" applyFont="1" applyBorder="1" applyAlignment="1">
      <alignment horizontal="center" vertical="center"/>
    </xf>
    <xf numFmtId="0" fontId="41" fillId="0" borderId="57" xfId="9" applyFont="1" applyBorder="1" applyAlignment="1">
      <alignment horizontal="center" vertical="center"/>
    </xf>
    <xf numFmtId="0" fontId="42" fillId="0" borderId="57" xfId="9" applyFont="1" applyBorder="1" applyAlignment="1">
      <alignment vertical="center"/>
    </xf>
    <xf numFmtId="0" fontId="42" fillId="0" borderId="53" xfId="9" applyFont="1" applyBorder="1" applyAlignment="1">
      <alignment vertical="center"/>
    </xf>
    <xf numFmtId="0" fontId="42" fillId="0" borderId="50" xfId="9" applyFont="1" applyBorder="1" applyAlignment="1">
      <alignment vertical="center"/>
    </xf>
    <xf numFmtId="0" fontId="50" fillId="7" borderId="3" xfId="0" applyFont="1" applyFill="1" applyBorder="1" applyAlignment="1">
      <alignment horizontal="center" vertical="center" wrapText="1"/>
    </xf>
    <xf numFmtId="0" fontId="50" fillId="7" borderId="4" xfId="0" applyFont="1" applyFill="1" applyBorder="1" applyAlignment="1">
      <alignment horizontal="center" vertical="center" wrapText="1"/>
    </xf>
    <xf numFmtId="0" fontId="52" fillId="7" borderId="1" xfId="0" applyFont="1" applyFill="1" applyBorder="1" applyAlignment="1">
      <alignment horizontal="center" vertical="center" wrapText="1"/>
    </xf>
    <xf numFmtId="0" fontId="53" fillId="7" borderId="1" xfId="0" applyFont="1" applyFill="1" applyBorder="1" applyAlignment="1">
      <alignment horizontal="center" vertical="center"/>
    </xf>
    <xf numFmtId="0" fontId="58" fillId="8" borderId="1" xfId="15" applyFont="1" applyFill="1" applyBorder="1" applyAlignment="1">
      <alignment horizontal="right" vertical="center" wrapText="1"/>
    </xf>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38" fillId="0" borderId="1" xfId="0" quotePrefix="1" applyFont="1" applyBorder="1" applyAlignment="1">
      <alignment horizontal="justify" vertical="center"/>
    </xf>
    <xf numFmtId="0" fontId="38" fillId="0" borderId="1" xfId="0" applyFont="1" applyBorder="1" applyAlignment="1">
      <alignment horizontal="justify" vertical="center"/>
    </xf>
    <xf numFmtId="0" fontId="29" fillId="15" borderId="1" xfId="18" applyFont="1" applyFill="1" applyBorder="1" applyAlignment="1">
      <alignment horizontal="center" vertical="center"/>
    </xf>
    <xf numFmtId="0" fontId="30" fillId="17" borderId="1" xfId="0" applyFont="1" applyFill="1" applyBorder="1" applyAlignment="1">
      <alignment vertical="center"/>
    </xf>
    <xf numFmtId="0" fontId="40" fillId="0" borderId="1" xfId="0" applyFont="1" applyBorder="1" applyAlignment="1">
      <alignment horizontal="right"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40" fillId="2" borderId="1" xfId="92" applyFont="1" applyFill="1" applyBorder="1" applyAlignment="1" applyProtection="1">
      <alignment horizontal="center" vertical="center"/>
      <protection locked="0"/>
    </xf>
    <xf numFmtId="0" fontId="68" fillId="21" borderId="33" xfId="91" applyFont="1" applyFill="1" applyBorder="1" applyAlignment="1">
      <alignment horizontal="center" vertical="top" wrapText="1"/>
    </xf>
    <xf numFmtId="0" fontId="68" fillId="21" borderId="34" xfId="91" applyFont="1" applyFill="1" applyBorder="1" applyAlignment="1">
      <alignment horizontal="center" vertical="top" wrapText="1"/>
    </xf>
    <xf numFmtId="0" fontId="68" fillId="21" borderId="58" xfId="91" applyFont="1" applyFill="1" applyBorder="1" applyAlignment="1">
      <alignment horizontal="center" vertical="top" wrapText="1"/>
    </xf>
    <xf numFmtId="0" fontId="59" fillId="21" borderId="33" xfId="91" applyFont="1" applyFill="1" applyBorder="1" applyAlignment="1">
      <alignment horizontal="center" vertical="top" wrapText="1"/>
    </xf>
    <xf numFmtId="0" fontId="59" fillId="21" borderId="34" xfId="91" applyFont="1" applyFill="1" applyBorder="1" applyAlignment="1">
      <alignment horizontal="center" vertical="top" wrapText="1"/>
    </xf>
    <xf numFmtId="0" fontId="59" fillId="21" borderId="58" xfId="91" applyFont="1" applyFill="1" applyBorder="1" applyAlignment="1">
      <alignment horizontal="center" vertical="top" wrapText="1"/>
    </xf>
    <xf numFmtId="0" fontId="0" fillId="0" borderId="60" xfId="0" applyBorder="1" applyAlignment="1">
      <alignment horizontal="center" vertical="top" wrapText="1"/>
    </xf>
    <xf numFmtId="0" fontId="0" fillId="0" borderId="61" xfId="0" applyBorder="1" applyAlignment="1">
      <alignment horizontal="center" vertical="top" wrapText="1"/>
    </xf>
    <xf numFmtId="0" fontId="0" fillId="0" borderId="62" xfId="0" applyBorder="1" applyAlignment="1">
      <alignment horizontal="center" vertical="top" wrapText="1"/>
    </xf>
    <xf numFmtId="0" fontId="0" fillId="0" borderId="65" xfId="0" applyBorder="1" applyAlignment="1">
      <alignment horizontal="center"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70" fillId="23" borderId="63" xfId="0" applyFont="1" applyFill="1" applyBorder="1" applyAlignment="1">
      <alignment horizontal="left" vertical="top" wrapText="1" indent="4"/>
    </xf>
    <xf numFmtId="0" fontId="70" fillId="23" borderId="64" xfId="0" applyFont="1" applyFill="1" applyBorder="1" applyAlignment="1">
      <alignment horizontal="left" vertical="top" wrapText="1" indent="4"/>
    </xf>
    <xf numFmtId="0" fontId="70" fillId="23" borderId="63" xfId="0" applyFont="1" applyFill="1" applyBorder="1" applyAlignment="1">
      <alignment horizontal="left" vertical="top" wrapText="1" indent="2"/>
    </xf>
    <xf numFmtId="0" fontId="70" fillId="23" borderId="64" xfId="0" applyFont="1" applyFill="1" applyBorder="1" applyAlignment="1">
      <alignment horizontal="left" vertical="top" wrapText="1" indent="2"/>
    </xf>
    <xf numFmtId="0" fontId="70" fillId="0" borderId="63" xfId="0" applyFont="1" applyBorder="1" applyAlignment="1">
      <alignment horizontal="left" vertical="top" wrapText="1"/>
    </xf>
    <xf numFmtId="0" fontId="70" fillId="0" borderId="69" xfId="0" applyFont="1" applyBorder="1" applyAlignment="1">
      <alignment horizontal="left" vertical="top" wrapText="1"/>
    </xf>
    <xf numFmtId="0" fontId="70" fillId="0" borderId="64" xfId="0" applyFont="1" applyBorder="1" applyAlignment="1">
      <alignment horizontal="left" vertical="top" wrapText="1"/>
    </xf>
    <xf numFmtId="0" fontId="70" fillId="25" borderId="63" xfId="0" applyFont="1" applyFill="1" applyBorder="1" applyAlignment="1">
      <alignment horizontal="center" vertical="top" wrapText="1"/>
    </xf>
    <xf numFmtId="0" fontId="70" fillId="25" borderId="69" xfId="0" applyFont="1" applyFill="1" applyBorder="1" applyAlignment="1">
      <alignment horizontal="center" vertical="top" wrapText="1"/>
    </xf>
    <xf numFmtId="0" fontId="70" fillId="25" borderId="64" xfId="0" applyFont="1" applyFill="1" applyBorder="1" applyAlignment="1">
      <alignment horizontal="center" vertical="top" wrapText="1"/>
    </xf>
    <xf numFmtId="0" fontId="0" fillId="26" borderId="60" xfId="0" applyFill="1" applyBorder="1" applyAlignment="1">
      <alignment horizontal="center" vertical="top" wrapText="1"/>
    </xf>
    <xf numFmtId="0" fontId="0" fillId="26" borderId="61" xfId="0" applyFill="1" applyBorder="1" applyAlignment="1">
      <alignment horizontal="center" vertical="top" wrapText="1"/>
    </xf>
    <xf numFmtId="0" fontId="0" fillId="26" borderId="62" xfId="0" applyFill="1" applyBorder="1" applyAlignment="1">
      <alignment horizontal="center" vertical="top" wrapText="1"/>
    </xf>
    <xf numFmtId="0" fontId="0" fillId="26" borderId="65" xfId="0" applyFill="1" applyBorder="1" applyAlignment="1">
      <alignment horizontal="center" vertical="top" wrapText="1"/>
    </xf>
    <xf numFmtId="0" fontId="0" fillId="26" borderId="66" xfId="0" applyFill="1" applyBorder="1" applyAlignment="1">
      <alignment horizontal="center" vertical="top" wrapText="1"/>
    </xf>
    <xf numFmtId="0" fontId="0" fillId="26" borderId="67" xfId="0" applyFill="1" applyBorder="1" applyAlignment="1">
      <alignment horizontal="center" vertical="top" wrapText="1"/>
    </xf>
    <xf numFmtId="0" fontId="74" fillId="23" borderId="63" xfId="0" applyFont="1" applyFill="1" applyBorder="1" applyAlignment="1">
      <alignment horizontal="left" vertical="top" wrapText="1" indent="4"/>
    </xf>
    <xf numFmtId="0" fontId="74" fillId="23" borderId="64" xfId="0" applyFont="1" applyFill="1" applyBorder="1" applyAlignment="1">
      <alignment horizontal="left" vertical="top" wrapText="1" indent="4"/>
    </xf>
    <xf numFmtId="0" fontId="74" fillId="23" borderId="63" xfId="0" applyFont="1" applyFill="1" applyBorder="1" applyAlignment="1">
      <alignment horizontal="left" vertical="top" wrapText="1" indent="3"/>
    </xf>
    <xf numFmtId="0" fontId="74" fillId="23" borderId="64" xfId="0" applyFont="1" applyFill="1" applyBorder="1" applyAlignment="1">
      <alignment horizontal="left" vertical="top" wrapText="1" indent="3"/>
    </xf>
    <xf numFmtId="0" fontId="74" fillId="0" borderId="63" xfId="0" applyFont="1" applyBorder="1" applyAlignment="1">
      <alignment horizontal="left" vertical="top" wrapText="1"/>
    </xf>
    <xf numFmtId="0" fontId="74" fillId="0" borderId="69" xfId="0" applyFont="1" applyBorder="1" applyAlignment="1">
      <alignment horizontal="left" vertical="top" wrapText="1"/>
    </xf>
    <xf numFmtId="0" fontId="74" fillId="0" borderId="64" xfId="0" applyFont="1" applyBorder="1" applyAlignment="1">
      <alignment horizontal="left" vertical="top" wrapText="1"/>
    </xf>
    <xf numFmtId="0" fontId="74" fillId="25" borderId="63" xfId="0" applyFont="1" applyFill="1" applyBorder="1" applyAlignment="1">
      <alignment horizontal="center" vertical="top" wrapText="1"/>
    </xf>
    <xf numFmtId="0" fontId="74" fillId="25" borderId="69" xfId="0" applyFont="1" applyFill="1" applyBorder="1" applyAlignment="1">
      <alignment horizontal="center" vertical="top" wrapText="1"/>
    </xf>
    <xf numFmtId="0" fontId="74" fillId="25" borderId="64" xfId="0" applyFont="1" applyFill="1" applyBorder="1" applyAlignment="1">
      <alignment horizontal="center" vertical="top" wrapText="1"/>
    </xf>
  </cellXfs>
  <cellStyles count="127">
    <cellStyle name="Comma" xfId="1" builtinId="3"/>
    <cellStyle name="Comma 10" xfId="88"/>
    <cellStyle name="Comma 10 2" xfId="94"/>
    <cellStyle name="Comma 10 2 2" xfId="126"/>
    <cellStyle name="Comma 10 3" xfId="124"/>
    <cellStyle name="Comma 2" xfId="8"/>
    <cellStyle name="Comma 2 2" xfId="16"/>
    <cellStyle name="Comma 2 2 2" xfId="40"/>
    <cellStyle name="Comma 2 2 2 2" xfId="69"/>
    <cellStyle name="Comma 2 2 2 2 2" xfId="117"/>
    <cellStyle name="Comma 2 2 2 3" xfId="106"/>
    <cellStyle name="Comma 2 2 2 5" xfId="17"/>
    <cellStyle name="Comma 2 2 3" xfId="55"/>
    <cellStyle name="Comma 2 2 3 2" xfId="112"/>
    <cellStyle name="Comma 2 2 4" xfId="100"/>
    <cellStyle name="Comma 2 3" xfId="37"/>
    <cellStyle name="Comma 2 3 2" xfId="66"/>
    <cellStyle name="Comma 2 3 2 2" xfId="116"/>
    <cellStyle name="Comma 2 3 3" xfId="105"/>
    <cellStyle name="Comma 2 4" xfId="52"/>
    <cellStyle name="Comma 2 4 2" xfId="111"/>
    <cellStyle name="Comma 2 5" xfId="33"/>
    <cellStyle name="Comma 2 5 2" xfId="48"/>
    <cellStyle name="Comma 2 5 2 2" xfId="77"/>
    <cellStyle name="Comma 2 5 2 2 2" xfId="120"/>
    <cellStyle name="Comma 2 5 2 3" xfId="109"/>
    <cellStyle name="Comma 2 5 3" xfId="62"/>
    <cellStyle name="Comma 2 5 3 2" xfId="114"/>
    <cellStyle name="Comma 2 5 4" xfId="103"/>
    <cellStyle name="Comma 2 6" xfId="99"/>
    <cellStyle name="Comma 3" xfId="23"/>
    <cellStyle name="Comma 3 2" xfId="44"/>
    <cellStyle name="Comma 3 2 2" xfId="73"/>
    <cellStyle name="Comma 3 2 2 2" xfId="119"/>
    <cellStyle name="Comma 3 2 3" xfId="108"/>
    <cellStyle name="Comma 3 3" xfId="58"/>
    <cellStyle name="Comma 3 3 2" xfId="113"/>
    <cellStyle name="Comma 3 4" xfId="90"/>
    <cellStyle name="Comma 3 4 2" xfId="125"/>
    <cellStyle name="Comma 3 5" xfId="102"/>
    <cellStyle name="Comma 4" xfId="35"/>
    <cellStyle name="Comma 4 2" xfId="64"/>
    <cellStyle name="Comma 4 2 2" xfId="115"/>
    <cellStyle name="Comma 4 3" xfId="104"/>
    <cellStyle name="Comma 5" xfId="50"/>
    <cellStyle name="Comma 5 2" xfId="87"/>
    <cellStyle name="Comma 5 2 2" xfId="123"/>
    <cellStyle name="Comma 5 3" xfId="110"/>
    <cellStyle name="Comma 6" xfId="6"/>
    <cellStyle name="Comma 6 2" xfId="84"/>
    <cellStyle name="Comma 6 2 2" xfId="122"/>
    <cellStyle name="Comma 6 3" xfId="98"/>
    <cellStyle name="Comma 7" xfId="82"/>
    <cellStyle name="Comma 7 2" xfId="121"/>
    <cellStyle name="Comma 8" xfId="97"/>
    <cellStyle name="Comma 84" xfId="19"/>
    <cellStyle name="Comma 84 2" xfId="41"/>
    <cellStyle name="Comma 84 2 2" xfId="70"/>
    <cellStyle name="Comma 84 2 2 2" xfId="118"/>
    <cellStyle name="Comma 84 2 3" xfId="107"/>
    <cellStyle name="Comma 84 3" xfId="101"/>
    <cellStyle name="Excel Built-in 40% - Accent2" xfId="28"/>
    <cellStyle name="Excel Built-in 40% - Accent4" xfId="30"/>
    <cellStyle name="Excel Built-in 60% - Accent1" xfId="26"/>
    <cellStyle name="Excel Built-in Explanatory Text" xfId="5"/>
    <cellStyle name="Excel Built-in Explanatory Text 2" xfId="11"/>
    <cellStyle name="Excel Built-in Neutral" xfId="31"/>
    <cellStyle name="Excel Built-in Normal" xfId="27"/>
    <cellStyle name="Explanatory Text 2" xfId="3"/>
    <cellStyle name="Normal" xfId="0" builtinId="0"/>
    <cellStyle name="Normal - Style1" xfId="92"/>
    <cellStyle name="Normal 10" xfId="85"/>
    <cellStyle name="Normal 10 2" xfId="9"/>
    <cellStyle name="Normal 11" xfId="91"/>
    <cellStyle name="Normal 13" xfId="13"/>
    <cellStyle name="Normal 14 2" xfId="10"/>
    <cellStyle name="Normal 14 2 2" xfId="38"/>
    <cellStyle name="Normal 14 2 2 2" xfId="67"/>
    <cellStyle name="Normal 14 2 3" xfId="53"/>
    <cellStyle name="Normal 15" xfId="4"/>
    <cellStyle name="Normal 2" xfId="7"/>
    <cellStyle name="Normal 2 1" xfId="15"/>
    <cellStyle name="Normal 2 2" xfId="18"/>
    <cellStyle name="Normal 2 2 2 3" xfId="89"/>
    <cellStyle name="Normal 2 2 3" xfId="86"/>
    <cellStyle name="Normal 2 3" xfId="20"/>
    <cellStyle name="Normal 2 3 2" xfId="34"/>
    <cellStyle name="Normal 2 3 2 2" xfId="49"/>
    <cellStyle name="Normal 2 3 2 2 2" xfId="78"/>
    <cellStyle name="Normal 2 3 2 3" xfId="63"/>
    <cellStyle name="Normal 2 3 3" xfId="42"/>
    <cellStyle name="Normal 2 3 3 2" xfId="71"/>
    <cellStyle name="Normal 2 3 4" xfId="56"/>
    <cellStyle name="Normal 2 4" xfId="32"/>
    <cellStyle name="Normal 2 4 2" xfId="47"/>
    <cellStyle name="Normal 2 4 2 2" xfId="76"/>
    <cellStyle name="Normal 2 4 3" xfId="61"/>
    <cellStyle name="Normal 2 4 4" xfId="83"/>
    <cellStyle name="Normal 2 5" xfId="36"/>
    <cellStyle name="Normal 2 5 2" xfId="65"/>
    <cellStyle name="Normal 2 6" xfId="51"/>
    <cellStyle name="Normal 2 7" xfId="80"/>
    <cellStyle name="Normal 3" xfId="14"/>
    <cellStyle name="Normal 3 2" xfId="39"/>
    <cellStyle name="Normal 3 2 2" xfId="68"/>
    <cellStyle name="Normal 3 3" xfId="54"/>
    <cellStyle name="Normal 3 4" xfId="79"/>
    <cellStyle name="Normal 4" xfId="12"/>
    <cellStyle name="Normal 5" xfId="22"/>
    <cellStyle name="Normal 5 2" xfId="43"/>
    <cellStyle name="Normal 5 2 2" xfId="72"/>
    <cellStyle name="Normal 5 3" xfId="57"/>
    <cellStyle name="Normal 6" xfId="29"/>
    <cellStyle name="Normal 7" xfId="25"/>
    <cellStyle name="Normal 7 2" xfId="46"/>
    <cellStyle name="Normal 7 2 2" xfId="75"/>
    <cellStyle name="Normal 7 2 3" xfId="96"/>
    <cellStyle name="Normal 7 3" xfId="60"/>
    <cellStyle name="Normal 7 4" xfId="95"/>
    <cellStyle name="Normal 8" xfId="2"/>
    <cellStyle name="Normal_costing sheet" xfId="21"/>
    <cellStyle name="Normal_Sheet1" xfId="93"/>
    <cellStyle name="Percent 2" xfId="24"/>
    <cellStyle name="Percent 2 2" xfId="45"/>
    <cellStyle name="Percent 2 2 2" xfId="74"/>
    <cellStyle name="Percent 2 3" xfId="59"/>
    <cellStyle name="Style 1"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Downloads/_Lighting%20BOQ-%20R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Downloads/Electrical%20RA-%20Bill%20-3%20REVISE%2028.0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ing"/>
      <sheetName val="Lighting M Sheet"/>
    </sheetNames>
    <sheetDataSet>
      <sheetData sheetId="0"/>
      <sheetData sheetId="1">
        <row r="6">
          <cell r="I6">
            <v>12</v>
          </cell>
        </row>
        <row r="10">
          <cell r="I10">
            <v>40</v>
          </cell>
        </row>
        <row r="14">
          <cell r="I14">
            <v>9</v>
          </cell>
        </row>
        <row r="21">
          <cell r="I21">
            <v>45.8</v>
          </cell>
        </row>
        <row r="25">
          <cell r="I25">
            <v>4</v>
          </cell>
        </row>
        <row r="31">
          <cell r="I31">
            <v>13</v>
          </cell>
        </row>
        <row r="37">
          <cell r="I37">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sheetName val="Electrical M Sheet"/>
    </sheetNames>
    <sheetDataSet>
      <sheetData sheetId="0"/>
      <sheetData sheetId="1">
        <row r="65">
          <cell r="I65">
            <v>1</v>
          </cell>
        </row>
        <row r="78">
          <cell r="I78">
            <v>1</v>
          </cell>
        </row>
        <row r="87">
          <cell r="I87">
            <v>1</v>
          </cell>
        </row>
        <row r="96">
          <cell r="I96">
            <v>1</v>
          </cell>
        </row>
        <row r="103">
          <cell r="I103">
            <v>1</v>
          </cell>
        </row>
        <row r="110">
          <cell r="I110">
            <v>8</v>
          </cell>
        </row>
        <row r="117">
          <cell r="I117">
            <v>18</v>
          </cell>
        </row>
        <row r="123">
          <cell r="I123">
            <v>8</v>
          </cell>
        </row>
        <row r="140">
          <cell r="I140">
            <v>2</v>
          </cell>
        </row>
        <row r="146">
          <cell r="I146">
            <v>0</v>
          </cell>
        </row>
        <row r="154">
          <cell r="I154">
            <v>8</v>
          </cell>
        </row>
        <row r="161">
          <cell r="I161">
            <v>8</v>
          </cell>
        </row>
        <row r="170">
          <cell r="I170">
            <v>8</v>
          </cell>
        </row>
        <row r="175">
          <cell r="I175">
            <v>8</v>
          </cell>
        </row>
        <row r="207">
          <cell r="I207">
            <v>0</v>
          </cell>
        </row>
        <row r="223">
          <cell r="I223">
            <v>0</v>
          </cell>
        </row>
        <row r="243">
          <cell r="I243">
            <v>0</v>
          </cell>
        </row>
        <row r="293">
          <cell r="I293">
            <v>2</v>
          </cell>
        </row>
        <row r="302">
          <cell r="I302">
            <v>0</v>
          </cell>
        </row>
        <row r="311">
          <cell r="I311">
            <v>9</v>
          </cell>
        </row>
        <row r="332">
          <cell r="I332">
            <v>3</v>
          </cell>
        </row>
        <row r="371">
          <cell r="I371">
            <v>3</v>
          </cell>
        </row>
        <row r="406">
          <cell r="I406">
            <v>2</v>
          </cell>
        </row>
        <row r="419">
          <cell r="I419">
            <v>45</v>
          </cell>
        </row>
        <row r="433">
          <cell r="I433">
            <v>87</v>
          </cell>
        </row>
        <row r="448">
          <cell r="I448">
            <v>6</v>
          </cell>
        </row>
        <row r="454">
          <cell r="I454">
            <v>2</v>
          </cell>
        </row>
        <row r="472">
          <cell r="I472">
            <v>162</v>
          </cell>
        </row>
        <row r="496">
          <cell r="I496">
            <v>52</v>
          </cell>
        </row>
        <row r="510">
          <cell r="I510">
            <v>87.8</v>
          </cell>
        </row>
        <row r="515">
          <cell r="I515">
            <v>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
  <sheetViews>
    <sheetView tabSelected="1" workbookViewId="0">
      <selection activeCell="J12" sqref="J12"/>
    </sheetView>
  </sheetViews>
  <sheetFormatPr defaultRowHeight="14.5"/>
  <cols>
    <col min="2" max="2" width="19.36328125" customWidth="1"/>
    <col min="3" max="3" width="16.36328125" customWidth="1"/>
    <col min="4" max="4" width="19.36328125" bestFit="1" customWidth="1"/>
    <col min="5" max="5" width="20" bestFit="1" customWidth="1"/>
    <col min="6" max="6" width="19.453125" customWidth="1"/>
    <col min="7" max="7" width="16" customWidth="1"/>
    <col min="10" max="10" width="9.81640625" bestFit="1" customWidth="1"/>
  </cols>
  <sheetData>
    <row r="1" spans="1:7">
      <c r="A1" t="s">
        <v>553</v>
      </c>
    </row>
    <row r="2" spans="1:7">
      <c r="A2" t="s">
        <v>554</v>
      </c>
    </row>
    <row r="3" spans="1:7">
      <c r="A3" t="s">
        <v>555</v>
      </c>
    </row>
    <row r="4" spans="1:7">
      <c r="A4" t="s">
        <v>556</v>
      </c>
    </row>
    <row r="5" spans="1:7">
      <c r="A5" t="s">
        <v>655</v>
      </c>
    </row>
    <row r="6" spans="1:7">
      <c r="A6" s="523" t="s">
        <v>563</v>
      </c>
      <c r="B6" s="523"/>
      <c r="C6" s="523"/>
      <c r="D6" s="523"/>
      <c r="E6" s="523"/>
      <c r="F6" s="523"/>
      <c r="G6" s="523"/>
    </row>
    <row r="7" spans="1:7" ht="15.5">
      <c r="A7" s="467" t="s">
        <v>557</v>
      </c>
      <c r="B7" s="467" t="s">
        <v>558</v>
      </c>
      <c r="C7" s="467" t="s">
        <v>559</v>
      </c>
      <c r="D7" s="467" t="s">
        <v>560</v>
      </c>
      <c r="E7" s="467" t="s">
        <v>565</v>
      </c>
      <c r="F7" s="467" t="s">
        <v>561</v>
      </c>
      <c r="G7" s="467" t="s">
        <v>562</v>
      </c>
    </row>
    <row r="8" spans="1:7">
      <c r="A8" s="459">
        <v>1</v>
      </c>
      <c r="B8" s="434" t="s">
        <v>490</v>
      </c>
      <c r="C8" s="435">
        <f>'CVCP '!G106</f>
        <v>2674013.4</v>
      </c>
      <c r="D8" s="514">
        <f>'CVCP '!I106</f>
        <v>1419565.18</v>
      </c>
      <c r="E8" s="435">
        <f>'CVCP '!K106</f>
        <v>824666.30500000005</v>
      </c>
      <c r="F8" s="436">
        <f>SUM(D8:E8)</f>
        <v>2244231.4849999999</v>
      </c>
      <c r="G8" s="436">
        <f>C8-F8</f>
        <v>429781.91500000004</v>
      </c>
    </row>
    <row r="9" spans="1:7">
      <c r="A9" s="459">
        <v>2</v>
      </c>
      <c r="B9" s="434" t="s">
        <v>491</v>
      </c>
      <c r="C9" s="436">
        <f>'PLUMBING '!G51</f>
        <v>151425</v>
      </c>
      <c r="D9" s="516">
        <f>'PLUMBING '!I53</f>
        <v>109041</v>
      </c>
      <c r="E9" s="435">
        <f>'PLUMBING '!K51</f>
        <v>68595</v>
      </c>
      <c r="F9" s="436">
        <f t="shared" ref="F9:F13" si="0">SUM(D9:E9)</f>
        <v>177636</v>
      </c>
      <c r="G9" s="436">
        <f t="shared" ref="G9:G11" si="1">C9-F9</f>
        <v>-26211</v>
      </c>
    </row>
    <row r="10" spans="1:7">
      <c r="A10" s="459">
        <v>3</v>
      </c>
      <c r="B10" s="434" t="s">
        <v>492</v>
      </c>
      <c r="C10" s="436">
        <f>'HVAC '!F10</f>
        <v>598200</v>
      </c>
      <c r="D10" s="514">
        <f>'HVAC '!H112</f>
        <v>80249.500000000015</v>
      </c>
      <c r="E10" s="435">
        <f>'HVAC '!J32+'HVAC '!J112+'HVAC '!J134</f>
        <v>428236.5</v>
      </c>
      <c r="F10" s="436">
        <f t="shared" si="0"/>
        <v>508486</v>
      </c>
      <c r="G10" s="436">
        <f t="shared" si="1"/>
        <v>89714</v>
      </c>
    </row>
    <row r="11" spans="1:7">
      <c r="A11" s="459">
        <v>4</v>
      </c>
      <c r="B11" s="434" t="s">
        <v>493</v>
      </c>
      <c r="C11" s="436">
        <f>'LIGHTING '!F12</f>
        <v>295750</v>
      </c>
      <c r="D11" s="457">
        <f>0</f>
        <v>0</v>
      </c>
      <c r="E11" s="435">
        <f>'LIGHTING '!H12</f>
        <v>275460</v>
      </c>
      <c r="F11" s="436">
        <f t="shared" si="0"/>
        <v>275460</v>
      </c>
      <c r="G11" s="436">
        <f t="shared" si="1"/>
        <v>20290</v>
      </c>
    </row>
    <row r="12" spans="1:7">
      <c r="A12" s="459">
        <v>5</v>
      </c>
      <c r="B12" s="434" t="s">
        <v>494</v>
      </c>
      <c r="C12" s="436">
        <f>'ELECTRICAL '!F176</f>
        <v>1007750</v>
      </c>
      <c r="D12" s="514">
        <f>'ELECTRICAL '!H176</f>
        <v>290308</v>
      </c>
      <c r="E12" s="435">
        <f>'ELECTRICAL '!J176</f>
        <v>448840</v>
      </c>
      <c r="F12" s="436">
        <f t="shared" si="0"/>
        <v>739148</v>
      </c>
      <c r="G12" s="436">
        <f>C12-F12</f>
        <v>268602</v>
      </c>
    </row>
    <row r="13" spans="1:7">
      <c r="A13" s="459">
        <v>6</v>
      </c>
      <c r="B13" s="434" t="s">
        <v>497</v>
      </c>
      <c r="C13" s="436">
        <f>'CCTV '!H24</f>
        <v>76250</v>
      </c>
      <c r="D13" s="457">
        <f>0</f>
        <v>0</v>
      </c>
      <c r="E13" s="436">
        <f>'CCTV '!J24</f>
        <v>76250</v>
      </c>
      <c r="F13" s="436">
        <f t="shared" si="0"/>
        <v>76250</v>
      </c>
      <c r="G13" s="457">
        <f>0</f>
        <v>0</v>
      </c>
    </row>
    <row r="14" spans="1:7" s="473" customFormat="1">
      <c r="A14" s="478">
        <v>7</v>
      </c>
      <c r="B14" s="475" t="s">
        <v>652</v>
      </c>
      <c r="C14" s="476">
        <f>'FIRE &amp; SAFETY '!F28</f>
        <v>109400</v>
      </c>
      <c r="D14" s="477">
        <f>0</f>
        <v>0</v>
      </c>
      <c r="E14" s="477">
        <f>0</f>
        <v>0</v>
      </c>
      <c r="F14" s="477">
        <f>0</f>
        <v>0</v>
      </c>
      <c r="G14" s="477">
        <f>C14</f>
        <v>109400</v>
      </c>
    </row>
    <row r="15" spans="1:7" s="473" customFormat="1">
      <c r="A15" s="478">
        <v>8</v>
      </c>
      <c r="B15" s="475" t="s">
        <v>653</v>
      </c>
      <c r="C15" s="476">
        <f>'OTHERS '!F49</f>
        <v>50150</v>
      </c>
      <c r="D15" s="477">
        <f>0</f>
        <v>0</v>
      </c>
      <c r="E15" s="477">
        <f>0</f>
        <v>0</v>
      </c>
      <c r="F15" s="477">
        <f>0</f>
        <v>0</v>
      </c>
      <c r="G15" s="477">
        <f>C15</f>
        <v>50150</v>
      </c>
    </row>
    <row r="16" spans="1:7" s="473" customFormat="1" ht="72.5">
      <c r="A16" s="478">
        <v>9</v>
      </c>
      <c r="B16" s="522" t="s">
        <v>654</v>
      </c>
      <c r="C16" s="476"/>
      <c r="D16" s="477"/>
      <c r="E16" s="477">
        <f>'PLUMBING '!I54</f>
        <v>-56561</v>
      </c>
      <c r="F16" s="477">
        <f>E16</f>
        <v>-56561</v>
      </c>
      <c r="G16" s="477">
        <f>C16</f>
        <v>0</v>
      </c>
    </row>
    <row r="17" spans="1:10">
      <c r="A17" s="434"/>
      <c r="B17" s="434"/>
      <c r="C17" s="436"/>
      <c r="D17" s="436"/>
      <c r="E17" s="436"/>
      <c r="F17" s="436"/>
      <c r="G17" s="436"/>
    </row>
    <row r="18" spans="1:10">
      <c r="A18" s="524" t="s">
        <v>552</v>
      </c>
      <c r="B18" s="525"/>
      <c r="C18" s="436">
        <f>SUM(C8:C17)</f>
        <v>4962938.4000000004</v>
      </c>
      <c r="D18" s="436">
        <f>SUM(D8:D17)</f>
        <v>1899163.68</v>
      </c>
      <c r="E18" s="435">
        <f>SUM(E8:E17)</f>
        <v>2065486.8050000002</v>
      </c>
      <c r="F18" s="436">
        <f>SUM(F8:F17)</f>
        <v>3964650.4849999999</v>
      </c>
      <c r="G18" s="436">
        <f>SUM(G8:G17)</f>
        <v>941726.91500000004</v>
      </c>
      <c r="J18" s="437"/>
    </row>
    <row r="19" spans="1:10">
      <c r="A19" s="524" t="s">
        <v>495</v>
      </c>
      <c r="B19" s="525"/>
      <c r="C19" s="436">
        <f>C18*18%</f>
        <v>893328.91200000001</v>
      </c>
      <c r="D19" s="436">
        <f>D18*18%</f>
        <v>341849.46239999996</v>
      </c>
      <c r="E19" s="436">
        <f t="shared" ref="E19:G19" si="2">E18*18%</f>
        <v>371787.6249</v>
      </c>
      <c r="F19" s="436">
        <f t="shared" si="2"/>
        <v>713637.0872999999</v>
      </c>
      <c r="G19" s="436">
        <f t="shared" si="2"/>
        <v>169510.84469999999</v>
      </c>
    </row>
    <row r="20" spans="1:10">
      <c r="A20" s="526" t="s">
        <v>496</v>
      </c>
      <c r="B20" s="527"/>
      <c r="C20" s="458">
        <f>SUM(C18:C19)</f>
        <v>5856267.3120000008</v>
      </c>
      <c r="D20" s="458">
        <f>SUM(D18:D19)</f>
        <v>2241013.1423999998</v>
      </c>
      <c r="E20" s="458">
        <f>SUM(E18:E19)</f>
        <v>2437274.4299000003</v>
      </c>
      <c r="F20" s="458">
        <f>SUM(F18:F19)</f>
        <v>4678287.5723000001</v>
      </c>
      <c r="G20" s="458">
        <f>SUM(G18:G19)</f>
        <v>1111237.7597000001</v>
      </c>
    </row>
    <row r="22" spans="1:10">
      <c r="D22" s="473"/>
      <c r="E22" s="473"/>
      <c r="G22" s="437"/>
    </row>
    <row r="23" spans="1:10">
      <c r="D23" s="473"/>
      <c r="E23" s="473"/>
    </row>
    <row r="24" spans="1:10">
      <c r="D24" s="473"/>
      <c r="E24" s="473"/>
    </row>
    <row r="25" spans="1:10">
      <c r="E25" s="473"/>
      <c r="G25" s="466"/>
    </row>
  </sheetData>
  <mergeCells count="4">
    <mergeCell ref="A6:G6"/>
    <mergeCell ref="A18:B18"/>
    <mergeCell ref="A19:B19"/>
    <mergeCell ref="A20:B2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108"/>
  <sheetViews>
    <sheetView zoomScale="70" zoomScaleNormal="70" workbookViewId="0">
      <pane ySplit="4" topLeftCell="A98" activePane="bottomLeft" state="frozen"/>
      <selection pane="bottomLeft" activeCell="N84" sqref="N84"/>
    </sheetView>
  </sheetViews>
  <sheetFormatPr defaultRowHeight="14.5"/>
  <cols>
    <col min="3" max="3" width="55.453125" customWidth="1"/>
    <col min="5" max="5" width="9.6328125" bestFit="1" customWidth="1"/>
    <col min="6" max="6" width="10.6328125" bestFit="1" customWidth="1"/>
    <col min="7" max="7" width="12.90625" bestFit="1" customWidth="1"/>
    <col min="8" max="8" width="9" bestFit="1" customWidth="1"/>
    <col min="9" max="9" width="21" customWidth="1"/>
    <col min="10" max="10" width="8" bestFit="1" customWidth="1"/>
    <col min="11" max="11" width="18.36328125" customWidth="1"/>
    <col min="13" max="13" width="17.08984375" customWidth="1"/>
    <col min="14" max="14" width="21" bestFit="1" customWidth="1"/>
  </cols>
  <sheetData>
    <row r="1" spans="1:13" ht="17.5">
      <c r="A1" s="529" t="s">
        <v>75</v>
      </c>
      <c r="B1" s="529"/>
      <c r="C1" s="529"/>
      <c r="D1" s="529"/>
      <c r="E1" s="529"/>
      <c r="F1" s="529"/>
      <c r="G1" s="529"/>
      <c r="H1" s="122"/>
      <c r="I1" s="122"/>
      <c r="J1" s="121"/>
      <c r="K1" s="121"/>
      <c r="L1" s="121"/>
      <c r="M1" s="121"/>
    </row>
    <row r="2" spans="1:13" ht="17.5">
      <c r="A2" s="529" t="s">
        <v>76</v>
      </c>
      <c r="B2" s="529"/>
      <c r="C2" s="529"/>
      <c r="D2" s="529"/>
      <c r="E2" s="529"/>
      <c r="F2" s="529"/>
      <c r="G2" s="529"/>
      <c r="H2" s="122"/>
      <c r="I2" s="122"/>
      <c r="J2" s="121"/>
      <c r="K2" s="121"/>
      <c r="L2" s="121"/>
      <c r="M2" s="121"/>
    </row>
    <row r="3" spans="1:13" ht="17.5">
      <c r="A3" s="109"/>
      <c r="B3" s="109"/>
      <c r="C3" s="219"/>
      <c r="D3" s="530" t="s">
        <v>3</v>
      </c>
      <c r="E3" s="530"/>
      <c r="F3" s="530"/>
      <c r="G3" s="530"/>
      <c r="H3" s="531" t="s">
        <v>1</v>
      </c>
      <c r="I3" s="531"/>
      <c r="J3" s="532" t="s">
        <v>564</v>
      </c>
      <c r="K3" s="532"/>
      <c r="L3" s="528" t="s">
        <v>2</v>
      </c>
      <c r="M3" s="528"/>
    </row>
    <row r="4" spans="1:13">
      <c r="A4" s="175" t="s">
        <v>77</v>
      </c>
      <c r="B4" s="160" t="s">
        <v>78</v>
      </c>
      <c r="C4" s="161" t="s">
        <v>79</v>
      </c>
      <c r="D4" s="160" t="s">
        <v>80</v>
      </c>
      <c r="E4" s="179" t="s">
        <v>81</v>
      </c>
      <c r="F4" s="179" t="s">
        <v>82</v>
      </c>
      <c r="G4" s="179" t="s">
        <v>83</v>
      </c>
      <c r="H4" s="179" t="s">
        <v>81</v>
      </c>
      <c r="I4" s="179" t="s">
        <v>83</v>
      </c>
      <c r="J4" s="179" t="s">
        <v>81</v>
      </c>
      <c r="K4" s="179" t="s">
        <v>83</v>
      </c>
      <c r="L4" s="179" t="s">
        <v>81</v>
      </c>
      <c r="M4" s="179" t="s">
        <v>83</v>
      </c>
    </row>
    <row r="5" spans="1:13">
      <c r="A5" s="141"/>
      <c r="B5" s="123"/>
      <c r="C5" s="124" t="s">
        <v>84</v>
      </c>
      <c r="D5" s="125"/>
      <c r="E5" s="194"/>
      <c r="F5" s="180"/>
      <c r="G5" s="181"/>
      <c r="H5" s="130"/>
      <c r="I5" s="130"/>
      <c r="J5" s="214"/>
      <c r="K5" s="214"/>
      <c r="L5" s="214"/>
      <c r="M5" s="214"/>
    </row>
    <row r="6" spans="1:13">
      <c r="A6" s="141"/>
      <c r="B6" s="123"/>
      <c r="C6" s="124"/>
      <c r="D6" s="125"/>
      <c r="E6" s="194"/>
      <c r="F6" s="180"/>
      <c r="G6" s="181"/>
      <c r="H6" s="130"/>
      <c r="I6" s="130"/>
      <c r="J6" s="214"/>
      <c r="K6" s="214"/>
      <c r="L6" s="214"/>
      <c r="M6" s="214"/>
    </row>
    <row r="7" spans="1:13" ht="50.15" customHeight="1">
      <c r="A7" s="123"/>
      <c r="B7" s="126" t="s">
        <v>85</v>
      </c>
      <c r="C7" s="127" t="s">
        <v>86</v>
      </c>
      <c r="D7" s="128"/>
      <c r="E7" s="194"/>
      <c r="F7" s="180"/>
      <c r="G7" s="182"/>
      <c r="H7" s="130"/>
      <c r="I7" s="130"/>
      <c r="J7" s="214"/>
      <c r="K7" s="214"/>
      <c r="L7" s="214"/>
      <c r="M7" s="214"/>
    </row>
    <row r="8" spans="1:13" ht="64.5" customHeight="1">
      <c r="A8" s="123"/>
      <c r="B8" s="126" t="s">
        <v>87</v>
      </c>
      <c r="C8" s="127" t="s">
        <v>88</v>
      </c>
      <c r="D8" s="128"/>
      <c r="E8" s="194"/>
      <c r="F8" s="180"/>
      <c r="G8" s="182"/>
      <c r="H8" s="130"/>
      <c r="I8" s="130"/>
      <c r="J8" s="214"/>
      <c r="K8" s="214"/>
      <c r="L8" s="214"/>
      <c r="M8" s="214"/>
    </row>
    <row r="9" spans="1:13" ht="66" customHeight="1">
      <c r="A9" s="123"/>
      <c r="B9" s="126" t="s">
        <v>89</v>
      </c>
      <c r="C9" s="127" t="s">
        <v>90</v>
      </c>
      <c r="D9" s="128"/>
      <c r="E9" s="194"/>
      <c r="F9" s="180"/>
      <c r="G9" s="182"/>
      <c r="H9" s="130"/>
      <c r="I9" s="130"/>
      <c r="J9" s="214"/>
      <c r="K9" s="214"/>
      <c r="L9" s="214"/>
      <c r="M9" s="214"/>
    </row>
    <row r="10" spans="1:13" ht="65.25" customHeight="1">
      <c r="A10" s="123"/>
      <c r="B10" s="126" t="s">
        <v>91</v>
      </c>
      <c r="C10" s="127" t="s">
        <v>92</v>
      </c>
      <c r="D10" s="128"/>
      <c r="E10" s="194"/>
      <c r="F10" s="180"/>
      <c r="G10" s="182"/>
      <c r="H10" s="130"/>
      <c r="I10" s="130"/>
      <c r="J10" s="214"/>
      <c r="K10" s="214"/>
      <c r="L10" s="214"/>
      <c r="M10" s="214"/>
    </row>
    <row r="11" spans="1:13" ht="25.5" customHeight="1">
      <c r="A11" s="123"/>
      <c r="B11" s="126" t="s">
        <v>93</v>
      </c>
      <c r="C11" s="127" t="s">
        <v>94</v>
      </c>
      <c r="D11" s="128"/>
      <c r="E11" s="194"/>
      <c r="F11" s="180"/>
      <c r="G11" s="182"/>
      <c r="H11" s="130"/>
      <c r="I11" s="130"/>
      <c r="J11" s="214"/>
      <c r="K11" s="214"/>
      <c r="L11" s="214"/>
      <c r="M11" s="214"/>
    </row>
    <row r="12" spans="1:13" ht="83.25" customHeight="1">
      <c r="A12" s="123"/>
      <c r="B12" s="126" t="s">
        <v>95</v>
      </c>
      <c r="C12" s="127" t="s">
        <v>96</v>
      </c>
      <c r="D12" s="128"/>
      <c r="E12" s="194"/>
      <c r="F12" s="180"/>
      <c r="G12" s="182"/>
      <c r="H12" s="130"/>
      <c r="I12" s="130"/>
      <c r="J12" s="214"/>
      <c r="K12" s="214"/>
      <c r="L12" s="214"/>
      <c r="M12" s="214"/>
    </row>
    <row r="13" spans="1:13" ht="85.5" customHeight="1">
      <c r="A13" s="123"/>
      <c r="B13" s="126" t="s">
        <v>97</v>
      </c>
      <c r="C13" s="127" t="s">
        <v>98</v>
      </c>
      <c r="D13" s="128"/>
      <c r="E13" s="194"/>
      <c r="F13" s="180"/>
      <c r="G13" s="182"/>
      <c r="H13" s="130"/>
      <c r="I13" s="130"/>
      <c r="J13" s="214"/>
      <c r="K13" s="214"/>
      <c r="L13" s="214"/>
      <c r="M13" s="214"/>
    </row>
    <row r="14" spans="1:13" ht="50">
      <c r="A14" s="123"/>
      <c r="B14" s="126" t="s">
        <v>99</v>
      </c>
      <c r="C14" s="127" t="s">
        <v>100</v>
      </c>
      <c r="D14" s="128"/>
      <c r="E14" s="195"/>
      <c r="F14" s="180"/>
      <c r="G14" s="183"/>
      <c r="H14" s="130"/>
      <c r="I14" s="130"/>
      <c r="J14" s="214"/>
      <c r="K14" s="214"/>
      <c r="L14" s="214"/>
      <c r="M14" s="214"/>
    </row>
    <row r="15" spans="1:13" ht="37.5">
      <c r="A15" s="123"/>
      <c r="B15" s="126" t="s">
        <v>101</v>
      </c>
      <c r="C15" s="127" t="s">
        <v>102</v>
      </c>
      <c r="D15" s="128"/>
      <c r="E15" s="195"/>
      <c r="F15" s="180"/>
      <c r="G15" s="183"/>
      <c r="H15" s="130"/>
      <c r="I15" s="130"/>
      <c r="J15" s="214"/>
      <c r="K15" s="214"/>
      <c r="L15" s="214"/>
      <c r="M15" s="214"/>
    </row>
    <row r="16" spans="1:13" ht="25">
      <c r="A16" s="123"/>
      <c r="B16" s="126" t="s">
        <v>103</v>
      </c>
      <c r="C16" s="127" t="s">
        <v>104</v>
      </c>
      <c r="D16" s="128"/>
      <c r="E16" s="195"/>
      <c r="F16" s="180"/>
      <c r="G16" s="183"/>
      <c r="H16" s="130"/>
      <c r="I16" s="130"/>
      <c r="J16" s="214"/>
      <c r="K16" s="214"/>
      <c r="L16" s="214"/>
      <c r="M16" s="214"/>
    </row>
    <row r="17" spans="1:13" ht="25">
      <c r="A17" s="123"/>
      <c r="B17" s="126" t="s">
        <v>105</v>
      </c>
      <c r="C17" s="129" t="s">
        <v>106</v>
      </c>
      <c r="D17" s="128"/>
      <c r="E17" s="195"/>
      <c r="F17" s="180"/>
      <c r="G17" s="183"/>
      <c r="H17" s="130"/>
      <c r="I17" s="130"/>
      <c r="J17" s="214"/>
      <c r="K17" s="214"/>
      <c r="L17" s="214"/>
      <c r="M17" s="214"/>
    </row>
    <row r="18" spans="1:13" ht="25">
      <c r="A18" s="123"/>
      <c r="B18" s="126" t="s">
        <v>107</v>
      </c>
      <c r="C18" s="129" t="s">
        <v>108</v>
      </c>
      <c r="D18" s="128"/>
      <c r="E18" s="195"/>
      <c r="F18" s="180"/>
      <c r="G18" s="183"/>
      <c r="H18" s="130"/>
      <c r="I18" s="130"/>
      <c r="J18" s="214"/>
      <c r="K18" s="214"/>
      <c r="L18" s="214"/>
      <c r="M18" s="214"/>
    </row>
    <row r="19" spans="1:13" ht="50">
      <c r="A19" s="141"/>
      <c r="B19" s="123" t="s">
        <v>107</v>
      </c>
      <c r="C19" s="129" t="s">
        <v>109</v>
      </c>
      <c r="D19" s="125"/>
      <c r="E19" s="195"/>
      <c r="F19" s="180"/>
      <c r="G19" s="183"/>
      <c r="H19" s="130"/>
      <c r="I19" s="130"/>
      <c r="J19" s="214"/>
      <c r="K19" s="214"/>
      <c r="L19" s="214"/>
      <c r="M19" s="214"/>
    </row>
    <row r="20" spans="1:13">
      <c r="A20" s="141"/>
      <c r="B20" s="123"/>
      <c r="C20" s="130"/>
      <c r="D20" s="125"/>
      <c r="E20" s="195"/>
      <c r="F20" s="180"/>
      <c r="G20" s="183"/>
      <c r="H20" s="130"/>
      <c r="I20" s="130"/>
      <c r="J20" s="214"/>
      <c r="K20" s="214"/>
      <c r="L20" s="214"/>
      <c r="M20" s="214"/>
    </row>
    <row r="21" spans="1:13">
      <c r="A21" s="176">
        <v>1</v>
      </c>
      <c r="B21" s="131" t="s">
        <v>78</v>
      </c>
      <c r="C21" s="132" t="s">
        <v>110</v>
      </c>
      <c r="D21" s="133"/>
      <c r="E21" s="196"/>
      <c r="F21" s="184"/>
      <c r="G21" s="185"/>
      <c r="H21" s="133"/>
      <c r="I21" s="133"/>
      <c r="J21" s="133"/>
      <c r="K21" s="133"/>
      <c r="L21" s="133"/>
      <c r="M21" s="133"/>
    </row>
    <row r="22" spans="1:13">
      <c r="A22" s="123"/>
      <c r="B22" s="126"/>
      <c r="C22" s="127"/>
      <c r="D22" s="128"/>
      <c r="E22" s="195"/>
      <c r="F22" s="180"/>
      <c r="G22" s="183"/>
      <c r="H22" s="130"/>
      <c r="I22" s="130"/>
      <c r="J22" s="214"/>
      <c r="K22" s="214"/>
      <c r="L22" s="214"/>
      <c r="M22" s="214"/>
    </row>
    <row r="23" spans="1:13">
      <c r="A23" s="123">
        <v>1.1000000000000001</v>
      </c>
      <c r="B23" s="126"/>
      <c r="C23" s="134" t="s">
        <v>111</v>
      </c>
      <c r="D23" s="128"/>
      <c r="E23" s="197"/>
      <c r="F23" s="180"/>
      <c r="G23" s="183"/>
      <c r="H23" s="130"/>
      <c r="I23" s="130"/>
      <c r="J23" s="214"/>
      <c r="K23" s="214"/>
      <c r="L23" s="214"/>
      <c r="M23" s="214"/>
    </row>
    <row r="24" spans="1:13" ht="62.5">
      <c r="A24" s="123" t="s">
        <v>112</v>
      </c>
      <c r="B24" s="123" t="s">
        <v>113</v>
      </c>
      <c r="C24" s="135" t="s">
        <v>114</v>
      </c>
      <c r="D24" s="128" t="s">
        <v>115</v>
      </c>
      <c r="E24" s="198">
        <v>18</v>
      </c>
      <c r="F24" s="180">
        <v>1920</v>
      </c>
      <c r="G24" s="183">
        <f>E24*F24</f>
        <v>34560</v>
      </c>
      <c r="H24" s="515">
        <v>16.02</v>
      </c>
      <c r="I24" s="213">
        <f>H24*F24</f>
        <v>30758.399999999998</v>
      </c>
      <c r="J24" s="214"/>
      <c r="K24" s="215">
        <f>J24*F24</f>
        <v>0</v>
      </c>
      <c r="L24" s="214">
        <f>H24+J24</f>
        <v>16.02</v>
      </c>
      <c r="M24" s="215">
        <f>L24*F24</f>
        <v>30758.399999999998</v>
      </c>
    </row>
    <row r="25" spans="1:13" ht="62.5">
      <c r="A25" s="123" t="s">
        <v>112</v>
      </c>
      <c r="B25" s="123" t="s">
        <v>116</v>
      </c>
      <c r="C25" s="135" t="s">
        <v>117</v>
      </c>
      <c r="D25" s="128" t="s">
        <v>115</v>
      </c>
      <c r="E25" s="198">
        <v>48</v>
      </c>
      <c r="F25" s="180">
        <v>1920</v>
      </c>
      <c r="G25" s="183">
        <f>E25*F25</f>
        <v>92160</v>
      </c>
      <c r="H25" s="515">
        <v>47.1</v>
      </c>
      <c r="I25" s="213">
        <f>H25*F25</f>
        <v>90432</v>
      </c>
      <c r="J25" s="214"/>
      <c r="K25" s="215">
        <f>J25*F25</f>
        <v>0</v>
      </c>
      <c r="L25" s="214">
        <f>H25+J25</f>
        <v>47.1</v>
      </c>
      <c r="M25" s="215">
        <f>L25*F25</f>
        <v>90432</v>
      </c>
    </row>
    <row r="26" spans="1:13" ht="50">
      <c r="A26" s="123" t="s">
        <v>118</v>
      </c>
      <c r="B26" s="123" t="s">
        <v>119</v>
      </c>
      <c r="C26" s="135" t="s">
        <v>120</v>
      </c>
      <c r="D26" s="128" t="s">
        <v>115</v>
      </c>
      <c r="E26" s="198">
        <v>42</v>
      </c>
      <c r="F26" s="180">
        <v>1920</v>
      </c>
      <c r="G26" s="183">
        <f>E26*F26</f>
        <v>80640</v>
      </c>
      <c r="H26" s="515">
        <v>40.807499999999997</v>
      </c>
      <c r="I26" s="213">
        <f>H26*F26</f>
        <v>78350.399999999994</v>
      </c>
      <c r="J26" s="214"/>
      <c r="K26" s="215">
        <f>J26*F26</f>
        <v>0</v>
      </c>
      <c r="L26" s="214">
        <f>H26+J26</f>
        <v>40.807499999999997</v>
      </c>
      <c r="M26" s="215">
        <f>L26*F26</f>
        <v>78350.399999999994</v>
      </c>
    </row>
    <row r="27" spans="1:13">
      <c r="A27" s="136"/>
      <c r="B27" s="137"/>
      <c r="C27" s="138"/>
      <c r="D27" s="136"/>
      <c r="E27" s="198"/>
      <c r="F27" s="186"/>
      <c r="G27" s="183"/>
      <c r="H27" s="130"/>
      <c r="I27" s="130"/>
      <c r="J27" s="214"/>
      <c r="K27" s="214"/>
      <c r="L27" s="214"/>
      <c r="M27" s="214"/>
    </row>
    <row r="28" spans="1:13">
      <c r="A28" s="123">
        <v>1.2</v>
      </c>
      <c r="B28" s="123"/>
      <c r="C28" s="134" t="s">
        <v>121</v>
      </c>
      <c r="D28" s="128"/>
      <c r="E28" s="198"/>
      <c r="F28" s="180"/>
      <c r="G28" s="183"/>
      <c r="H28" s="130"/>
      <c r="I28" s="130"/>
      <c r="J28" s="214"/>
      <c r="K28" s="214"/>
      <c r="L28" s="214"/>
      <c r="M28" s="214"/>
    </row>
    <row r="29" spans="1:13" ht="62.5">
      <c r="A29" s="123"/>
      <c r="B29" s="123"/>
      <c r="C29" s="127" t="s">
        <v>122</v>
      </c>
      <c r="D29" s="128"/>
      <c r="E29" s="198"/>
      <c r="F29" s="180"/>
      <c r="G29" s="183"/>
      <c r="H29" s="130"/>
      <c r="I29" s="130"/>
      <c r="J29" s="214"/>
      <c r="K29" s="215">
        <f t="shared" ref="K29:K30" si="0">J29*F29</f>
        <v>0</v>
      </c>
      <c r="L29" s="214"/>
      <c r="M29" s="214"/>
    </row>
    <row r="30" spans="1:13" ht="37.5">
      <c r="A30" s="123" t="s">
        <v>123</v>
      </c>
      <c r="B30" s="123" t="s">
        <v>124</v>
      </c>
      <c r="C30" s="135" t="s">
        <v>125</v>
      </c>
      <c r="D30" s="128" t="s">
        <v>126</v>
      </c>
      <c r="E30" s="198">
        <v>35</v>
      </c>
      <c r="F30" s="180">
        <v>850</v>
      </c>
      <c r="G30" s="183">
        <f>E30*F30</f>
        <v>29750</v>
      </c>
      <c r="H30" s="130">
        <v>0</v>
      </c>
      <c r="I30" s="213">
        <f>H30*F30</f>
        <v>0</v>
      </c>
      <c r="J30" s="214">
        <v>33.5</v>
      </c>
      <c r="K30" s="215">
        <f t="shared" si="0"/>
        <v>28475</v>
      </c>
      <c r="L30" s="214">
        <f>H30+J30</f>
        <v>33.5</v>
      </c>
      <c r="M30" s="215">
        <f>L30*F30</f>
        <v>28475</v>
      </c>
    </row>
    <row r="31" spans="1:13">
      <c r="A31" s="123"/>
      <c r="B31" s="123"/>
      <c r="C31" s="127"/>
      <c r="D31" s="128"/>
      <c r="E31" s="198"/>
      <c r="F31" s="180"/>
      <c r="G31" s="183"/>
      <c r="H31" s="130"/>
      <c r="I31" s="130"/>
      <c r="J31" s="214"/>
      <c r="K31" s="214"/>
      <c r="L31" s="214"/>
      <c r="M31" s="214"/>
    </row>
    <row r="32" spans="1:13">
      <c r="A32" s="123">
        <v>1.3</v>
      </c>
      <c r="B32" s="126"/>
      <c r="C32" s="134" t="s">
        <v>127</v>
      </c>
      <c r="D32" s="128"/>
      <c r="E32" s="198"/>
      <c r="F32" s="180"/>
      <c r="G32" s="183"/>
      <c r="H32" s="130"/>
      <c r="I32" s="130"/>
      <c r="J32" s="214"/>
      <c r="K32" s="214"/>
      <c r="L32" s="214"/>
      <c r="M32" s="214"/>
    </row>
    <row r="33" spans="1:14" ht="162.5">
      <c r="A33" s="123"/>
      <c r="B33" s="126"/>
      <c r="C33" s="127" t="s">
        <v>128</v>
      </c>
      <c r="D33" s="128"/>
      <c r="E33" s="198"/>
      <c r="F33" s="180"/>
      <c r="G33" s="183"/>
      <c r="H33" s="130"/>
      <c r="I33" s="213">
        <f t="shared" ref="I33:I48" si="1">H33*F33</f>
        <v>0</v>
      </c>
      <c r="J33" s="214"/>
      <c r="K33" s="215">
        <f t="shared" ref="K33:K48" si="2">J33*F33</f>
        <v>0</v>
      </c>
      <c r="L33" s="214">
        <f>H33+J33</f>
        <v>0</v>
      </c>
      <c r="M33" s="215">
        <f>L33*F33</f>
        <v>0</v>
      </c>
    </row>
    <row r="34" spans="1:14" ht="62.5">
      <c r="A34" s="123" t="s">
        <v>129</v>
      </c>
      <c r="B34" s="123" t="s">
        <v>130</v>
      </c>
      <c r="C34" s="135" t="s">
        <v>131</v>
      </c>
      <c r="D34" s="128" t="s">
        <v>115</v>
      </c>
      <c r="E34" s="198">
        <v>7</v>
      </c>
      <c r="F34" s="180">
        <v>3450</v>
      </c>
      <c r="G34" s="183">
        <f>E34*F34</f>
        <v>24150</v>
      </c>
      <c r="H34" s="515">
        <v>2.681</v>
      </c>
      <c r="I34" s="213">
        <f t="shared" si="1"/>
        <v>9249.4500000000007</v>
      </c>
      <c r="J34" s="215">
        <v>0</v>
      </c>
      <c r="K34" s="215">
        <f t="shared" si="2"/>
        <v>0</v>
      </c>
      <c r="L34" s="214">
        <f>H34+J34</f>
        <v>2.681</v>
      </c>
      <c r="M34" s="215">
        <f>L34*F34</f>
        <v>9249.4500000000007</v>
      </c>
    </row>
    <row r="35" spans="1:14" ht="62.5">
      <c r="A35" s="123" t="s">
        <v>132</v>
      </c>
      <c r="B35" s="123" t="s">
        <v>133</v>
      </c>
      <c r="C35" s="135" t="s">
        <v>134</v>
      </c>
      <c r="D35" s="128" t="s">
        <v>115</v>
      </c>
      <c r="E35" s="198">
        <v>5</v>
      </c>
      <c r="F35" s="180">
        <v>2750</v>
      </c>
      <c r="G35" s="183">
        <f>E35*F35</f>
        <v>13750</v>
      </c>
      <c r="H35" s="515">
        <v>4.1999999999999993</v>
      </c>
      <c r="I35" s="213">
        <f t="shared" si="1"/>
        <v>11549.999999999998</v>
      </c>
      <c r="J35" s="214">
        <v>0</v>
      </c>
      <c r="K35" s="215">
        <f t="shared" si="2"/>
        <v>0</v>
      </c>
      <c r="L35" s="214">
        <f>H35+J35</f>
        <v>4.1999999999999993</v>
      </c>
      <c r="M35" s="215">
        <f>L35*F35</f>
        <v>11549.999999999998</v>
      </c>
    </row>
    <row r="36" spans="1:14" ht="62.5">
      <c r="A36" s="123" t="s">
        <v>135</v>
      </c>
      <c r="B36" s="123" t="s">
        <v>136</v>
      </c>
      <c r="C36" s="135" t="s">
        <v>137</v>
      </c>
      <c r="D36" s="128" t="s">
        <v>115</v>
      </c>
      <c r="E36" s="198">
        <v>17</v>
      </c>
      <c r="F36" s="180">
        <v>2780</v>
      </c>
      <c r="G36" s="183">
        <f>E36*F36</f>
        <v>47260</v>
      </c>
      <c r="H36" s="515">
        <v>10.835999999999999</v>
      </c>
      <c r="I36" s="213">
        <f t="shared" si="1"/>
        <v>30124.079999999994</v>
      </c>
      <c r="J36" s="214">
        <v>0</v>
      </c>
      <c r="K36" s="215">
        <f t="shared" si="2"/>
        <v>0</v>
      </c>
      <c r="L36" s="214">
        <f t="shared" ref="L36:L37" si="3">H36+J36</f>
        <v>10.835999999999999</v>
      </c>
      <c r="M36" s="215">
        <f t="shared" ref="M36:M37" si="4">L36*F36</f>
        <v>30124.079999999994</v>
      </c>
    </row>
    <row r="37" spans="1:14" ht="62.5">
      <c r="A37" s="123" t="s">
        <v>138</v>
      </c>
      <c r="B37" s="123" t="s">
        <v>139</v>
      </c>
      <c r="C37" s="135" t="s">
        <v>140</v>
      </c>
      <c r="D37" s="128" t="s">
        <v>115</v>
      </c>
      <c r="E37" s="198">
        <v>15</v>
      </c>
      <c r="F37" s="180">
        <v>3450</v>
      </c>
      <c r="G37" s="183">
        <f>E37*F37</f>
        <v>51750</v>
      </c>
      <c r="H37" s="515">
        <v>9.9959999999999987</v>
      </c>
      <c r="I37" s="213">
        <f t="shared" si="1"/>
        <v>34486.199999999997</v>
      </c>
      <c r="J37" s="214">
        <v>0</v>
      </c>
      <c r="K37" s="215">
        <f t="shared" si="2"/>
        <v>0</v>
      </c>
      <c r="L37" s="214">
        <f t="shared" si="3"/>
        <v>9.9959999999999987</v>
      </c>
      <c r="M37" s="215">
        <f t="shared" si="4"/>
        <v>34486.199999999997</v>
      </c>
    </row>
    <row r="38" spans="1:14">
      <c r="A38" s="142">
        <v>1.4</v>
      </c>
      <c r="B38" s="123"/>
      <c r="C38" s="140" t="s">
        <v>141</v>
      </c>
      <c r="D38" s="125"/>
      <c r="E38" s="187"/>
      <c r="F38" s="187"/>
      <c r="G38" s="183"/>
      <c r="H38" s="130"/>
      <c r="I38" s="130"/>
      <c r="J38" s="214"/>
      <c r="K38" s="215">
        <f t="shared" si="2"/>
        <v>0</v>
      </c>
      <c r="L38" s="214"/>
      <c r="M38" s="214"/>
    </row>
    <row r="39" spans="1:14" ht="50">
      <c r="A39" s="142" t="s">
        <v>142</v>
      </c>
      <c r="B39" s="123" t="s">
        <v>143</v>
      </c>
      <c r="C39" s="143" t="s">
        <v>144</v>
      </c>
      <c r="D39" s="125" t="s">
        <v>126</v>
      </c>
      <c r="E39" s="198">
        <v>20</v>
      </c>
      <c r="F39" s="187">
        <v>350</v>
      </c>
      <c r="G39" s="183">
        <f>E39*F39</f>
        <v>7000</v>
      </c>
      <c r="H39" s="130">
        <v>0</v>
      </c>
      <c r="I39" s="213">
        <f t="shared" si="1"/>
        <v>0</v>
      </c>
      <c r="J39" s="468">
        <v>14.6</v>
      </c>
      <c r="K39" s="512">
        <f t="shared" si="2"/>
        <v>5110</v>
      </c>
      <c r="L39" s="214">
        <f t="shared" ref="L39:L41" si="5">H39+J39</f>
        <v>14.6</v>
      </c>
      <c r="M39" s="215">
        <f t="shared" ref="M39:M41" si="6">L39*F39</f>
        <v>5110</v>
      </c>
      <c r="N39" s="469" t="s">
        <v>570</v>
      </c>
    </row>
    <row r="40" spans="1:14" ht="25">
      <c r="A40" s="142" t="s">
        <v>145</v>
      </c>
      <c r="B40" s="123" t="s">
        <v>146</v>
      </c>
      <c r="C40" s="143" t="s">
        <v>147</v>
      </c>
      <c r="D40" s="125" t="s">
        <v>126</v>
      </c>
      <c r="E40" s="198">
        <v>14</v>
      </c>
      <c r="F40" s="187">
        <v>3000</v>
      </c>
      <c r="G40" s="183">
        <f>E40*F40</f>
        <v>42000</v>
      </c>
      <c r="H40" s="130">
        <v>0</v>
      </c>
      <c r="I40" s="213">
        <f t="shared" si="1"/>
        <v>0</v>
      </c>
      <c r="J40" s="214">
        <v>12</v>
      </c>
      <c r="K40" s="512">
        <f t="shared" si="2"/>
        <v>36000</v>
      </c>
      <c r="L40" s="214">
        <f t="shared" si="5"/>
        <v>12</v>
      </c>
      <c r="M40" s="215">
        <f t="shared" si="6"/>
        <v>36000</v>
      </c>
    </row>
    <row r="41" spans="1:14" ht="25">
      <c r="A41" s="142" t="s">
        <v>148</v>
      </c>
      <c r="B41" s="123" t="s">
        <v>149</v>
      </c>
      <c r="C41" s="143" t="s">
        <v>150</v>
      </c>
      <c r="D41" s="125" t="s">
        <v>126</v>
      </c>
      <c r="E41" s="198">
        <v>16.600000000000001</v>
      </c>
      <c r="F41" s="187">
        <v>1180</v>
      </c>
      <c r="G41" s="183">
        <f>E41*F41</f>
        <v>19588</v>
      </c>
      <c r="H41" s="130">
        <v>0</v>
      </c>
      <c r="I41" s="213">
        <f t="shared" si="1"/>
        <v>0</v>
      </c>
      <c r="J41" s="214">
        <v>0</v>
      </c>
      <c r="K41" s="215">
        <f t="shared" si="2"/>
        <v>0</v>
      </c>
      <c r="L41" s="214">
        <f t="shared" si="5"/>
        <v>0</v>
      </c>
      <c r="M41" s="215">
        <f t="shared" si="6"/>
        <v>0</v>
      </c>
    </row>
    <row r="42" spans="1:14">
      <c r="A42" s="142"/>
      <c r="B42" s="123"/>
      <c r="C42" s="140" t="s">
        <v>151</v>
      </c>
      <c r="D42" s="125"/>
      <c r="E42" s="198"/>
      <c r="F42" s="187"/>
      <c r="G42" s="183"/>
      <c r="H42" s="130"/>
      <c r="I42" s="130"/>
      <c r="J42" s="214"/>
      <c r="K42" s="215">
        <f t="shared" si="2"/>
        <v>0</v>
      </c>
      <c r="L42" s="214"/>
      <c r="M42" s="214"/>
    </row>
    <row r="43" spans="1:14" ht="75">
      <c r="A43" s="123">
        <v>1.5</v>
      </c>
      <c r="B43" s="123" t="s">
        <v>152</v>
      </c>
      <c r="C43" s="135" t="s">
        <v>153</v>
      </c>
      <c r="D43" s="128" t="s">
        <v>115</v>
      </c>
      <c r="E43" s="198">
        <v>103.88</v>
      </c>
      <c r="F43" s="180">
        <v>950</v>
      </c>
      <c r="G43" s="183">
        <f>E43*F43</f>
        <v>98686</v>
      </c>
      <c r="H43" s="517">
        <v>40.303750000000001</v>
      </c>
      <c r="I43" s="213">
        <f t="shared" si="1"/>
        <v>38288.5625</v>
      </c>
      <c r="J43" s="216">
        <v>0</v>
      </c>
      <c r="K43" s="215">
        <f t="shared" si="2"/>
        <v>0</v>
      </c>
      <c r="L43" s="214">
        <f t="shared" ref="L43:L48" si="7">H43+J43</f>
        <v>40.303750000000001</v>
      </c>
      <c r="M43" s="215">
        <f t="shared" ref="M43:M48" si="8">L43*F43</f>
        <v>38288.5625</v>
      </c>
    </row>
    <row r="44" spans="1:14">
      <c r="A44" s="123">
        <v>1.6</v>
      </c>
      <c r="B44" s="123"/>
      <c r="C44" s="162" t="s">
        <v>154</v>
      </c>
      <c r="D44" s="128"/>
      <c r="E44" s="198"/>
      <c r="F44" s="180"/>
      <c r="G44" s="183"/>
      <c r="H44" s="130"/>
      <c r="I44" s="213">
        <f t="shared" si="1"/>
        <v>0</v>
      </c>
      <c r="J44" s="214"/>
      <c r="K44" s="215">
        <f t="shared" si="2"/>
        <v>0</v>
      </c>
      <c r="L44" s="214">
        <f t="shared" si="7"/>
        <v>0</v>
      </c>
      <c r="M44" s="215">
        <f t="shared" si="8"/>
        <v>0</v>
      </c>
    </row>
    <row r="45" spans="1:14" ht="112.5">
      <c r="A45" s="123" t="s">
        <v>155</v>
      </c>
      <c r="B45" s="123" t="s">
        <v>156</v>
      </c>
      <c r="C45" s="135" t="s">
        <v>157</v>
      </c>
      <c r="D45" s="128" t="s">
        <v>158</v>
      </c>
      <c r="E45" s="198">
        <v>12.26</v>
      </c>
      <c r="F45" s="180">
        <v>1340</v>
      </c>
      <c r="G45" s="183">
        <f>E45*F45</f>
        <v>16428.400000000001</v>
      </c>
      <c r="H45" s="130">
        <v>0</v>
      </c>
      <c r="I45" s="213">
        <f t="shared" si="1"/>
        <v>0</v>
      </c>
      <c r="J45" s="214"/>
      <c r="K45" s="215">
        <f t="shared" si="2"/>
        <v>0</v>
      </c>
      <c r="L45" s="214">
        <f t="shared" si="7"/>
        <v>0</v>
      </c>
      <c r="M45" s="215">
        <f t="shared" si="8"/>
        <v>0</v>
      </c>
    </row>
    <row r="46" spans="1:14" ht="37.5">
      <c r="A46" s="123" t="s">
        <v>159</v>
      </c>
      <c r="B46" s="123" t="s">
        <v>160</v>
      </c>
      <c r="C46" s="135" t="s">
        <v>161</v>
      </c>
      <c r="D46" s="128" t="s">
        <v>115</v>
      </c>
      <c r="E46" s="198">
        <v>42</v>
      </c>
      <c r="F46" s="180">
        <v>900</v>
      </c>
      <c r="G46" s="183">
        <f>E46*F46</f>
        <v>37800</v>
      </c>
      <c r="H46" s="517">
        <v>40.303750000000001</v>
      </c>
      <c r="I46" s="213">
        <f t="shared" si="1"/>
        <v>36273.375</v>
      </c>
      <c r="J46" s="214">
        <v>0</v>
      </c>
      <c r="K46" s="215">
        <f t="shared" si="2"/>
        <v>0</v>
      </c>
      <c r="L46" s="214">
        <f t="shared" si="7"/>
        <v>40.303750000000001</v>
      </c>
      <c r="M46" s="215">
        <f t="shared" si="8"/>
        <v>36273.375</v>
      </c>
      <c r="N46">
        <v>36273.375</v>
      </c>
    </row>
    <row r="47" spans="1:14" ht="37.5">
      <c r="A47" s="123" t="s">
        <v>162</v>
      </c>
      <c r="B47" s="123" t="s">
        <v>163</v>
      </c>
      <c r="C47" s="135" t="s">
        <v>164</v>
      </c>
      <c r="D47" s="128" t="s">
        <v>115</v>
      </c>
      <c r="E47" s="198">
        <v>42</v>
      </c>
      <c r="F47" s="180">
        <v>1050</v>
      </c>
      <c r="G47" s="183">
        <f>E47*F47</f>
        <v>44100</v>
      </c>
      <c r="H47" s="517">
        <v>40.303750000000001</v>
      </c>
      <c r="I47" s="213">
        <f t="shared" si="1"/>
        <v>42318.9375</v>
      </c>
      <c r="J47" s="214">
        <v>0</v>
      </c>
      <c r="K47" s="215">
        <f t="shared" si="2"/>
        <v>0</v>
      </c>
      <c r="L47" s="214">
        <f t="shared" si="7"/>
        <v>40.303750000000001</v>
      </c>
      <c r="M47" s="215">
        <f t="shared" si="8"/>
        <v>42318.9375</v>
      </c>
      <c r="N47">
        <v>42318.9375</v>
      </c>
    </row>
    <row r="48" spans="1:14" ht="62.5">
      <c r="A48" s="123" t="s">
        <v>165</v>
      </c>
      <c r="B48" s="123" t="s">
        <v>166</v>
      </c>
      <c r="C48" s="135" t="s">
        <v>167</v>
      </c>
      <c r="D48" s="128" t="s">
        <v>115</v>
      </c>
      <c r="E48" s="198">
        <v>42</v>
      </c>
      <c r="F48" s="180">
        <v>900</v>
      </c>
      <c r="G48" s="183">
        <f>E48*F48</f>
        <v>37800</v>
      </c>
      <c r="H48" s="517">
        <v>40.303750000000001</v>
      </c>
      <c r="I48" s="213">
        <f t="shared" si="1"/>
        <v>36273.375</v>
      </c>
      <c r="J48" s="214">
        <v>0</v>
      </c>
      <c r="K48" s="215">
        <f t="shared" si="2"/>
        <v>0</v>
      </c>
      <c r="L48" s="214">
        <f t="shared" si="7"/>
        <v>40.303750000000001</v>
      </c>
      <c r="M48" s="215">
        <f t="shared" si="8"/>
        <v>36273.375</v>
      </c>
      <c r="N48">
        <v>36273.375</v>
      </c>
    </row>
    <row r="49" spans="1:14">
      <c r="A49" s="177"/>
      <c r="B49" s="163"/>
      <c r="C49" s="164" t="s">
        <v>168</v>
      </c>
      <c r="D49" s="165"/>
      <c r="E49" s="199"/>
      <c r="F49" s="188"/>
      <c r="G49" s="189">
        <f>SUM(G24:G48)</f>
        <v>677422.4</v>
      </c>
      <c r="H49" s="165"/>
      <c r="I49" s="189">
        <f>SUM(I24:I48)</f>
        <v>438104.77999999997</v>
      </c>
      <c r="J49" s="165"/>
      <c r="K49" s="189">
        <f>SUM(K24:K48)</f>
        <v>69585</v>
      </c>
      <c r="L49" s="165"/>
      <c r="M49" s="189">
        <f>SUM(M24:M48)</f>
        <v>507689.78</v>
      </c>
    </row>
    <row r="50" spans="1:14">
      <c r="A50" s="123"/>
      <c r="B50" s="126"/>
      <c r="C50" s="127"/>
      <c r="D50" s="128"/>
      <c r="E50" s="197"/>
      <c r="F50" s="180"/>
      <c r="G50" s="183"/>
      <c r="H50" s="130"/>
      <c r="I50" s="130"/>
      <c r="J50" s="214"/>
      <c r="K50" s="214"/>
      <c r="L50" s="214"/>
      <c r="M50" s="214"/>
    </row>
    <row r="51" spans="1:14">
      <c r="A51" s="176">
        <v>2</v>
      </c>
      <c r="B51" s="131"/>
      <c r="C51" s="132" t="s">
        <v>169</v>
      </c>
      <c r="D51" s="133"/>
      <c r="E51" s="196"/>
      <c r="F51" s="184"/>
      <c r="G51" s="185"/>
      <c r="H51" s="133"/>
      <c r="I51" s="133"/>
      <c r="J51" s="133"/>
      <c r="K51" s="133"/>
      <c r="L51" s="133"/>
      <c r="M51" s="133"/>
    </row>
    <row r="52" spans="1:14">
      <c r="A52" s="123"/>
      <c r="B52" s="126"/>
      <c r="C52" s="127"/>
      <c r="D52" s="128"/>
      <c r="E52" s="197"/>
      <c r="F52" s="180"/>
      <c r="G52" s="183"/>
      <c r="H52" s="130"/>
      <c r="I52" s="130"/>
      <c r="J52" s="214"/>
      <c r="K52" s="214"/>
      <c r="L52" s="214"/>
      <c r="M52" s="214"/>
    </row>
    <row r="53" spans="1:14">
      <c r="A53" s="123"/>
      <c r="B53" s="126"/>
      <c r="C53" s="127"/>
      <c r="D53" s="128"/>
      <c r="E53" s="197"/>
      <c r="F53" s="180"/>
      <c r="G53" s="183"/>
      <c r="H53" s="130"/>
      <c r="I53" s="130"/>
      <c r="J53" s="214"/>
      <c r="K53" s="214"/>
      <c r="L53" s="214"/>
      <c r="M53" s="214"/>
    </row>
    <row r="54" spans="1:14">
      <c r="A54" s="123">
        <v>2.1</v>
      </c>
      <c r="B54" s="126"/>
      <c r="C54" s="144" t="s">
        <v>170</v>
      </c>
      <c r="D54" s="128"/>
      <c r="E54" s="197"/>
      <c r="F54" s="180"/>
      <c r="G54" s="183"/>
      <c r="H54" s="130"/>
      <c r="I54" s="130"/>
      <c r="J54" s="214"/>
      <c r="K54" s="214"/>
      <c r="L54" s="214"/>
      <c r="M54" s="214"/>
    </row>
    <row r="55" spans="1:14" ht="175">
      <c r="A55" s="123" t="s">
        <v>171</v>
      </c>
      <c r="B55" s="123" t="s">
        <v>172</v>
      </c>
      <c r="C55" s="127" t="s">
        <v>173</v>
      </c>
      <c r="D55" s="128" t="s">
        <v>115</v>
      </c>
      <c r="E55" s="197">
        <v>61</v>
      </c>
      <c r="F55" s="180">
        <v>1145</v>
      </c>
      <c r="G55" s="183">
        <f>E55*F55</f>
        <v>69845</v>
      </c>
      <c r="H55" s="518">
        <v>61</v>
      </c>
      <c r="I55" s="213">
        <f t="shared" ref="I55:I58" si="9">H55*F55</f>
        <v>69845</v>
      </c>
      <c r="J55" s="218">
        <v>0</v>
      </c>
      <c r="K55" s="215">
        <f t="shared" ref="K55:K58" si="10">J55*F55</f>
        <v>0</v>
      </c>
      <c r="L55" s="214">
        <f t="shared" ref="L55:L58" si="11">H55+J55</f>
        <v>61</v>
      </c>
      <c r="M55" s="215">
        <f t="shared" ref="M55:M58" si="12">L55*F55</f>
        <v>69845</v>
      </c>
      <c r="N55">
        <v>69845</v>
      </c>
    </row>
    <row r="56" spans="1:14" ht="137.5">
      <c r="A56" s="123" t="s">
        <v>174</v>
      </c>
      <c r="B56" s="123" t="s">
        <v>175</v>
      </c>
      <c r="C56" s="127" t="s">
        <v>176</v>
      </c>
      <c r="D56" s="128" t="s">
        <v>115</v>
      </c>
      <c r="E56" s="197">
        <v>31.5</v>
      </c>
      <c r="F56" s="180">
        <v>3400</v>
      </c>
      <c r="G56" s="183">
        <f>E56*F56</f>
        <v>107100</v>
      </c>
      <c r="H56" s="518">
        <v>31.5</v>
      </c>
      <c r="I56" s="213">
        <f t="shared" si="9"/>
        <v>107100</v>
      </c>
      <c r="J56" s="218">
        <v>0</v>
      </c>
      <c r="K56" s="215">
        <f t="shared" si="10"/>
        <v>0</v>
      </c>
      <c r="L56" s="214">
        <f t="shared" si="11"/>
        <v>31.5</v>
      </c>
      <c r="M56" s="215">
        <f t="shared" si="12"/>
        <v>107100</v>
      </c>
      <c r="N56">
        <v>107100</v>
      </c>
    </row>
    <row r="57" spans="1:14" ht="150">
      <c r="A57" s="123" t="s">
        <v>177</v>
      </c>
      <c r="B57" s="123" t="s">
        <v>178</v>
      </c>
      <c r="C57" s="127" t="s">
        <v>179</v>
      </c>
      <c r="D57" s="128" t="s">
        <v>115</v>
      </c>
      <c r="E57" s="197">
        <v>13.5</v>
      </c>
      <c r="F57" s="180">
        <v>4500</v>
      </c>
      <c r="G57" s="183">
        <f>E57*F57</f>
        <v>60750</v>
      </c>
      <c r="H57" s="518">
        <v>13.5</v>
      </c>
      <c r="I57" s="213">
        <f t="shared" si="9"/>
        <v>60750</v>
      </c>
      <c r="J57" s="218"/>
      <c r="K57" s="215">
        <f t="shared" si="10"/>
        <v>0</v>
      </c>
      <c r="L57" s="214">
        <f t="shared" si="11"/>
        <v>13.5</v>
      </c>
      <c r="M57" s="215">
        <f t="shared" si="12"/>
        <v>60750</v>
      </c>
      <c r="N57">
        <v>60750</v>
      </c>
    </row>
    <row r="58" spans="1:14" ht="100">
      <c r="A58" s="123" t="s">
        <v>180</v>
      </c>
      <c r="B58" s="123" t="s">
        <v>181</v>
      </c>
      <c r="C58" s="135" t="s">
        <v>182</v>
      </c>
      <c r="D58" s="128" t="s">
        <v>183</v>
      </c>
      <c r="E58" s="197">
        <v>10</v>
      </c>
      <c r="F58" s="180">
        <v>3500</v>
      </c>
      <c r="G58" s="183">
        <f>E58*F58</f>
        <v>35000</v>
      </c>
      <c r="H58" s="519">
        <v>10</v>
      </c>
      <c r="I58" s="213">
        <f t="shared" si="9"/>
        <v>35000</v>
      </c>
      <c r="J58" s="218"/>
      <c r="K58" s="215">
        <f t="shared" si="10"/>
        <v>0</v>
      </c>
      <c r="L58" s="214">
        <f t="shared" si="11"/>
        <v>10</v>
      </c>
      <c r="M58" s="215">
        <f t="shared" si="12"/>
        <v>35000</v>
      </c>
      <c r="N58">
        <v>35000</v>
      </c>
    </row>
    <row r="59" spans="1:14">
      <c r="A59" s="123"/>
      <c r="B59" s="126"/>
      <c r="C59" s="127"/>
      <c r="D59" s="128"/>
      <c r="E59" s="197"/>
      <c r="F59" s="180"/>
      <c r="G59" s="183"/>
      <c r="H59" s="130"/>
      <c r="I59" s="130"/>
      <c r="J59" s="214"/>
      <c r="K59" s="214"/>
      <c r="L59" s="214"/>
      <c r="M59" s="214"/>
    </row>
    <row r="60" spans="1:14">
      <c r="A60" s="177"/>
      <c r="B60" s="163"/>
      <c r="C60" s="164" t="s">
        <v>184</v>
      </c>
      <c r="D60" s="165"/>
      <c r="E60" s="199"/>
      <c r="F60" s="188"/>
      <c r="G60" s="189">
        <f>SUM(G55:G59)</f>
        <v>272695</v>
      </c>
      <c r="H60" s="165"/>
      <c r="I60" s="189">
        <f>SUM(I55:I59)</f>
        <v>272695</v>
      </c>
      <c r="J60" s="165"/>
      <c r="K60" s="189">
        <v>0</v>
      </c>
      <c r="L60" s="165"/>
      <c r="M60" s="189">
        <f>SUM(M55:M59)</f>
        <v>272695</v>
      </c>
    </row>
    <row r="61" spans="1:14">
      <c r="A61" s="123"/>
      <c r="B61" s="126"/>
      <c r="C61" s="127"/>
      <c r="D61" s="128"/>
      <c r="E61" s="197"/>
      <c r="F61" s="180"/>
      <c r="G61" s="183"/>
      <c r="H61" s="130"/>
      <c r="I61" s="130"/>
      <c r="J61" s="214"/>
      <c r="K61" s="214"/>
      <c r="L61" s="214"/>
      <c r="M61" s="214"/>
    </row>
    <row r="62" spans="1:14">
      <c r="A62" s="176">
        <v>3</v>
      </c>
      <c r="B62" s="131"/>
      <c r="C62" s="132" t="s">
        <v>185</v>
      </c>
      <c r="D62" s="133"/>
      <c r="E62" s="196"/>
      <c r="F62" s="184"/>
      <c r="G62" s="185"/>
      <c r="H62" s="133"/>
      <c r="I62" s="133"/>
      <c r="J62" s="133"/>
      <c r="K62" s="133"/>
      <c r="L62" s="133"/>
      <c r="M62" s="133"/>
    </row>
    <row r="63" spans="1:14" ht="25">
      <c r="A63" s="123"/>
      <c r="B63" s="126"/>
      <c r="C63" s="127" t="s">
        <v>186</v>
      </c>
      <c r="D63" s="128"/>
      <c r="E63" s="197"/>
      <c r="F63" s="180"/>
      <c r="G63" s="183"/>
      <c r="H63" s="130"/>
      <c r="I63" s="130"/>
      <c r="J63" s="214"/>
      <c r="K63" s="214"/>
      <c r="L63" s="214"/>
      <c r="M63" s="214"/>
    </row>
    <row r="64" spans="1:14">
      <c r="A64" s="123"/>
      <c r="B64" s="126"/>
      <c r="C64" s="127"/>
      <c r="D64" s="128"/>
      <c r="E64" s="197"/>
      <c r="F64" s="180"/>
      <c r="G64" s="183"/>
      <c r="H64" s="130"/>
      <c r="I64" s="130"/>
      <c r="J64" s="214"/>
      <c r="K64" s="214"/>
      <c r="L64" s="214"/>
      <c r="M64" s="214"/>
    </row>
    <row r="65" spans="1:14">
      <c r="A65" s="123">
        <v>3.1</v>
      </c>
      <c r="B65" s="126"/>
      <c r="C65" s="144" t="s">
        <v>187</v>
      </c>
      <c r="D65" s="128"/>
      <c r="E65" s="197"/>
      <c r="F65" s="180"/>
      <c r="G65" s="183"/>
      <c r="H65" s="130"/>
      <c r="I65" s="130"/>
      <c r="J65" s="214"/>
      <c r="K65" s="214"/>
      <c r="L65" s="214"/>
      <c r="M65" s="214"/>
    </row>
    <row r="66" spans="1:14" ht="137.5">
      <c r="A66" s="123" t="s">
        <v>188</v>
      </c>
      <c r="B66" s="123" t="s">
        <v>189</v>
      </c>
      <c r="C66" s="127" t="s">
        <v>190</v>
      </c>
      <c r="D66" s="128" t="s">
        <v>115</v>
      </c>
      <c r="E66" s="198">
        <v>108</v>
      </c>
      <c r="F66" s="180">
        <v>400</v>
      </c>
      <c r="G66" s="183">
        <f>E66*F66</f>
        <v>43200</v>
      </c>
      <c r="H66" s="130">
        <v>0</v>
      </c>
      <c r="I66" s="213">
        <f t="shared" ref="I66" si="13">H66*F66</f>
        <v>0</v>
      </c>
      <c r="J66" s="216">
        <v>73.845899999999986</v>
      </c>
      <c r="K66" s="512">
        <f>J66*F66</f>
        <v>29538.359999999993</v>
      </c>
      <c r="L66" s="214">
        <f t="shared" ref="L66" si="14">H66+J66</f>
        <v>73.845899999999986</v>
      </c>
      <c r="M66" s="215">
        <f t="shared" ref="M66" si="15">L66*F66</f>
        <v>29538.359999999993</v>
      </c>
    </row>
    <row r="67" spans="1:14">
      <c r="A67" s="123"/>
      <c r="B67" s="126"/>
      <c r="C67" s="127"/>
      <c r="D67" s="128"/>
      <c r="E67" s="197"/>
      <c r="F67" s="180"/>
      <c r="G67" s="183"/>
      <c r="H67" s="130"/>
      <c r="I67" s="130"/>
      <c r="J67" s="214"/>
      <c r="K67" s="214"/>
      <c r="L67" s="214"/>
      <c r="M67" s="214"/>
    </row>
    <row r="68" spans="1:14">
      <c r="A68" s="177"/>
      <c r="B68" s="163"/>
      <c r="C68" s="164" t="s">
        <v>184</v>
      </c>
      <c r="D68" s="165"/>
      <c r="E68" s="199"/>
      <c r="F68" s="188"/>
      <c r="G68" s="189">
        <f>SUM(G66:G67)</f>
        <v>43200</v>
      </c>
      <c r="H68" s="165"/>
      <c r="I68" s="189">
        <v>0</v>
      </c>
      <c r="J68" s="165"/>
      <c r="K68" s="189">
        <f>SUM(K66:K67)</f>
        <v>29538.359999999993</v>
      </c>
      <c r="L68" s="165"/>
      <c r="M68" s="189">
        <f>SUM(M66:M67)</f>
        <v>29538.359999999993</v>
      </c>
    </row>
    <row r="69" spans="1:14">
      <c r="A69" s="123"/>
      <c r="B69" s="126"/>
      <c r="C69" s="127"/>
      <c r="D69" s="128"/>
      <c r="E69" s="197"/>
      <c r="F69" s="180"/>
      <c r="G69" s="183"/>
      <c r="H69" s="130"/>
      <c r="I69" s="130"/>
      <c r="J69" s="214"/>
      <c r="K69" s="214"/>
      <c r="L69" s="214"/>
      <c r="M69" s="214"/>
    </row>
    <row r="70" spans="1:14">
      <c r="A70" s="176">
        <v>4</v>
      </c>
      <c r="B70" s="131"/>
      <c r="C70" s="132" t="s">
        <v>191</v>
      </c>
      <c r="D70" s="133"/>
      <c r="E70" s="196"/>
      <c r="F70" s="184"/>
      <c r="G70" s="185"/>
      <c r="H70" s="133"/>
      <c r="I70" s="133"/>
      <c r="J70" s="133"/>
      <c r="K70" s="133"/>
      <c r="L70" s="133"/>
      <c r="M70" s="133"/>
    </row>
    <row r="71" spans="1:14">
      <c r="A71" s="123"/>
      <c r="B71" s="126"/>
      <c r="C71" s="144"/>
      <c r="D71" s="128"/>
      <c r="E71" s="197"/>
      <c r="F71" s="180"/>
      <c r="G71" s="183"/>
      <c r="H71" s="130"/>
      <c r="I71" s="130"/>
      <c r="J71" s="214"/>
      <c r="K71" s="214"/>
      <c r="L71" s="214"/>
      <c r="M71" s="214"/>
    </row>
    <row r="72" spans="1:14">
      <c r="A72" s="148">
        <v>4.0999999999999996</v>
      </c>
      <c r="B72" s="145"/>
      <c r="C72" s="146" t="s">
        <v>192</v>
      </c>
      <c r="D72" s="147"/>
      <c r="E72" s="197"/>
      <c r="F72" s="180"/>
      <c r="G72" s="183"/>
      <c r="H72" s="130"/>
      <c r="I72" s="130"/>
      <c r="J72" s="214"/>
      <c r="K72" s="214"/>
      <c r="L72" s="214"/>
      <c r="M72" s="214"/>
    </row>
    <row r="73" spans="1:14" ht="87.5">
      <c r="A73" s="148" t="s">
        <v>193</v>
      </c>
      <c r="B73" s="149" t="s">
        <v>194</v>
      </c>
      <c r="C73" s="150" t="s">
        <v>195</v>
      </c>
      <c r="D73" s="128" t="s">
        <v>115</v>
      </c>
      <c r="E73" s="198">
        <v>29</v>
      </c>
      <c r="F73" s="180">
        <v>2750</v>
      </c>
      <c r="G73" s="183">
        <f>E73*F73</f>
        <v>79750</v>
      </c>
      <c r="H73" s="130">
        <v>28.419999999999998</v>
      </c>
      <c r="I73" s="520">
        <f t="shared" ref="I73:I79" si="16">H73*F73</f>
        <v>78155</v>
      </c>
      <c r="J73" s="218"/>
      <c r="K73" s="215">
        <f t="shared" ref="K73:K79" si="17">J73*F73</f>
        <v>0</v>
      </c>
      <c r="L73" s="214">
        <f t="shared" ref="L73:L79" si="18">H73+J73</f>
        <v>28.419999999999998</v>
      </c>
      <c r="M73" s="215">
        <f t="shared" ref="M73:M79" si="19">L73*F73</f>
        <v>78155</v>
      </c>
      <c r="N73">
        <v>78155</v>
      </c>
    </row>
    <row r="74" spans="1:14" ht="112.5">
      <c r="A74" s="148" t="s">
        <v>196</v>
      </c>
      <c r="B74" s="149" t="s">
        <v>197</v>
      </c>
      <c r="C74" s="150" t="s">
        <v>198</v>
      </c>
      <c r="D74" s="128" t="s">
        <v>115</v>
      </c>
      <c r="E74" s="198">
        <v>9</v>
      </c>
      <c r="F74" s="180">
        <v>4200</v>
      </c>
      <c r="G74" s="183">
        <f>E74*F74</f>
        <v>37800</v>
      </c>
      <c r="H74" s="130">
        <v>13.561999999999998</v>
      </c>
      <c r="I74" s="520">
        <f t="shared" si="16"/>
        <v>56960.399999999987</v>
      </c>
      <c r="J74" s="218">
        <v>0</v>
      </c>
      <c r="K74" s="215">
        <f t="shared" si="17"/>
        <v>0</v>
      </c>
      <c r="L74" s="468">
        <f t="shared" si="18"/>
        <v>13.561999999999998</v>
      </c>
      <c r="M74" s="215">
        <f t="shared" si="19"/>
        <v>56960.399999999987</v>
      </c>
      <c r="N74" s="470">
        <v>56960.399999999987</v>
      </c>
    </row>
    <row r="75" spans="1:14" ht="112.5">
      <c r="A75" s="148" t="s">
        <v>199</v>
      </c>
      <c r="B75" s="149" t="s">
        <v>200</v>
      </c>
      <c r="C75" s="150" t="s">
        <v>201</v>
      </c>
      <c r="D75" s="128" t="s">
        <v>115</v>
      </c>
      <c r="E75" s="198">
        <v>27</v>
      </c>
      <c r="F75" s="180">
        <v>2750</v>
      </c>
      <c r="G75" s="183">
        <f>E75*F75</f>
        <v>74250</v>
      </c>
      <c r="H75" s="130">
        <v>0</v>
      </c>
      <c r="I75" s="213">
        <f t="shared" si="16"/>
        <v>0</v>
      </c>
      <c r="J75" s="218">
        <v>25.954999999999998</v>
      </c>
      <c r="K75" s="512">
        <f t="shared" si="17"/>
        <v>71376.25</v>
      </c>
      <c r="L75" s="214">
        <f t="shared" si="18"/>
        <v>25.954999999999998</v>
      </c>
      <c r="M75" s="215">
        <f t="shared" si="19"/>
        <v>71376.25</v>
      </c>
    </row>
    <row r="76" spans="1:14" ht="62.5">
      <c r="A76" s="148" t="s">
        <v>202</v>
      </c>
      <c r="B76" s="123" t="s">
        <v>203</v>
      </c>
      <c r="C76" s="150" t="s">
        <v>204</v>
      </c>
      <c r="D76" s="128" t="s">
        <v>115</v>
      </c>
      <c r="E76" s="198">
        <v>27</v>
      </c>
      <c r="F76" s="180">
        <v>1100</v>
      </c>
      <c r="G76" s="183">
        <f>E76*F76</f>
        <v>29700</v>
      </c>
      <c r="H76" s="130">
        <v>0</v>
      </c>
      <c r="I76" s="213">
        <f t="shared" si="16"/>
        <v>0</v>
      </c>
      <c r="J76" s="218"/>
      <c r="K76" s="215">
        <f t="shared" si="17"/>
        <v>0</v>
      </c>
      <c r="L76" s="214">
        <f t="shared" si="18"/>
        <v>0</v>
      </c>
      <c r="M76" s="215">
        <f t="shared" si="19"/>
        <v>0</v>
      </c>
    </row>
    <row r="77" spans="1:14" ht="100">
      <c r="A77" s="148" t="s">
        <v>205</v>
      </c>
      <c r="B77" s="123" t="s">
        <v>206</v>
      </c>
      <c r="C77" s="127" t="s">
        <v>207</v>
      </c>
      <c r="D77" s="128" t="s">
        <v>183</v>
      </c>
      <c r="E77" s="197">
        <v>4</v>
      </c>
      <c r="F77" s="180">
        <v>17500</v>
      </c>
      <c r="G77" s="183">
        <f>E77*F77</f>
        <v>70000</v>
      </c>
      <c r="H77" s="130">
        <v>0</v>
      </c>
      <c r="I77" s="213">
        <f t="shared" si="16"/>
        <v>0</v>
      </c>
      <c r="J77" s="218">
        <v>4</v>
      </c>
      <c r="K77" s="512">
        <f t="shared" si="17"/>
        <v>70000</v>
      </c>
      <c r="L77" s="214">
        <f t="shared" si="18"/>
        <v>4</v>
      </c>
      <c r="M77" s="215">
        <f t="shared" si="19"/>
        <v>70000</v>
      </c>
    </row>
    <row r="78" spans="1:14">
      <c r="A78" s="148">
        <v>5</v>
      </c>
      <c r="B78" s="158"/>
      <c r="C78" s="203" t="s">
        <v>208</v>
      </c>
      <c r="D78" s="204"/>
      <c r="E78" s="205"/>
      <c r="F78" s="206"/>
      <c r="G78" s="207">
        <v>0</v>
      </c>
      <c r="H78" s="211">
        <v>0</v>
      </c>
      <c r="I78" s="213">
        <f t="shared" si="16"/>
        <v>0</v>
      </c>
      <c r="J78" s="218"/>
      <c r="K78" s="215">
        <f t="shared" si="17"/>
        <v>0</v>
      </c>
      <c r="L78" s="214">
        <f t="shared" si="18"/>
        <v>0</v>
      </c>
      <c r="M78" s="215">
        <f t="shared" si="19"/>
        <v>0</v>
      </c>
    </row>
    <row r="79" spans="1:14" ht="140">
      <c r="A79" s="123">
        <v>5.0999999999999996</v>
      </c>
      <c r="B79" s="208" t="s">
        <v>209</v>
      </c>
      <c r="C79" s="209" t="s">
        <v>210</v>
      </c>
      <c r="D79" s="204" t="s">
        <v>115</v>
      </c>
      <c r="E79" s="205">
        <v>17</v>
      </c>
      <c r="F79" s="206">
        <v>5300</v>
      </c>
      <c r="G79" s="183">
        <f>E79*F79</f>
        <v>90100</v>
      </c>
      <c r="H79" s="211">
        <v>0</v>
      </c>
      <c r="I79" s="213">
        <f t="shared" si="16"/>
        <v>0</v>
      </c>
      <c r="J79" s="218">
        <v>15.3733</v>
      </c>
      <c r="K79" s="512">
        <f t="shared" si="17"/>
        <v>81478.490000000005</v>
      </c>
      <c r="L79" s="214">
        <f t="shared" si="18"/>
        <v>15.3733</v>
      </c>
      <c r="M79" s="215">
        <f t="shared" si="19"/>
        <v>81478.490000000005</v>
      </c>
    </row>
    <row r="80" spans="1:14">
      <c r="A80" s="177"/>
      <c r="B80" s="163"/>
      <c r="C80" s="164" t="s">
        <v>211</v>
      </c>
      <c r="D80" s="165"/>
      <c r="E80" s="199"/>
      <c r="F80" s="188"/>
      <c r="G80" s="190">
        <f>SUM(G73:G79)</f>
        <v>381600</v>
      </c>
      <c r="H80" s="165"/>
      <c r="I80" s="190">
        <f>SUM(I73:I79)</f>
        <v>135115.4</v>
      </c>
      <c r="J80" s="165"/>
      <c r="K80" s="190">
        <f>SUM(K73:K79)</f>
        <v>222854.74</v>
      </c>
      <c r="L80" s="165"/>
      <c r="M80" s="190">
        <f>SUM(M73:M79)</f>
        <v>357970.14</v>
      </c>
    </row>
    <row r="81" spans="1:14">
      <c r="A81" s="123"/>
      <c r="B81" s="126"/>
      <c r="C81" s="127"/>
      <c r="D81" s="128"/>
      <c r="E81" s="197"/>
      <c r="F81" s="180"/>
      <c r="G81" s="183"/>
      <c r="H81" s="130"/>
      <c r="I81" s="130"/>
      <c r="J81" s="214"/>
      <c r="K81" s="214"/>
      <c r="L81" s="214"/>
      <c r="M81" s="214"/>
    </row>
    <row r="82" spans="1:14">
      <c r="A82" s="176">
        <v>5</v>
      </c>
      <c r="B82" s="131"/>
      <c r="C82" s="132" t="s">
        <v>212</v>
      </c>
      <c r="D82" s="133"/>
      <c r="E82" s="196"/>
      <c r="F82" s="184"/>
      <c r="G82" s="185"/>
      <c r="H82" s="133"/>
      <c r="I82" s="133"/>
      <c r="J82" s="133"/>
      <c r="K82" s="133"/>
      <c r="L82" s="133"/>
      <c r="M82" s="133"/>
    </row>
    <row r="83" spans="1:14">
      <c r="A83" s="142"/>
      <c r="B83" s="139"/>
      <c r="C83" s="144" t="s">
        <v>213</v>
      </c>
      <c r="D83" s="125"/>
      <c r="E83" s="198"/>
      <c r="F83" s="180"/>
      <c r="G83" s="183"/>
      <c r="H83" s="130"/>
      <c r="I83" s="130"/>
      <c r="J83" s="214"/>
      <c r="K83" s="214"/>
      <c r="L83" s="214"/>
      <c r="M83" s="214"/>
    </row>
    <row r="84" spans="1:14" ht="137.5">
      <c r="A84" s="142">
        <v>5.0999999999999996</v>
      </c>
      <c r="B84" s="139"/>
      <c r="C84" s="152" t="s">
        <v>214</v>
      </c>
      <c r="D84" s="125" t="s">
        <v>115</v>
      </c>
      <c r="E84" s="198">
        <v>85</v>
      </c>
      <c r="F84" s="180">
        <v>1100</v>
      </c>
      <c r="G84" s="183">
        <f>E84*F84</f>
        <v>93500</v>
      </c>
      <c r="H84" s="130">
        <v>51</v>
      </c>
      <c r="I84" s="520">
        <f t="shared" ref="I84:I87" si="20">H84*F84</f>
        <v>56100</v>
      </c>
      <c r="J84" s="216">
        <v>16.372799999999998</v>
      </c>
      <c r="K84" s="512">
        <f t="shared" ref="K84:K87" si="21">J84*F84</f>
        <v>18010.079999999998</v>
      </c>
      <c r="L84" s="214">
        <f t="shared" ref="L84:L87" si="22">H84+J84</f>
        <v>67.372799999999998</v>
      </c>
      <c r="M84" s="215">
        <f t="shared" ref="M84:M87" si="23">L84*F84</f>
        <v>74110.080000000002</v>
      </c>
      <c r="N84">
        <v>56100</v>
      </c>
    </row>
    <row r="85" spans="1:14" ht="112.5">
      <c r="A85" s="157">
        <v>5.2</v>
      </c>
      <c r="B85" s="123"/>
      <c r="C85" s="156" t="s">
        <v>215</v>
      </c>
      <c r="D85" s="125" t="s">
        <v>216</v>
      </c>
      <c r="E85" s="198">
        <v>3300</v>
      </c>
      <c r="F85" s="180">
        <v>121</v>
      </c>
      <c r="G85" s="183">
        <f>E85*F85</f>
        <v>399300</v>
      </c>
      <c r="H85" s="130">
        <v>2250</v>
      </c>
      <c r="I85" s="520">
        <f t="shared" si="20"/>
        <v>272250</v>
      </c>
      <c r="J85" s="216">
        <v>0</v>
      </c>
      <c r="K85" s="215">
        <f t="shared" si="21"/>
        <v>0</v>
      </c>
      <c r="L85" s="214">
        <f t="shared" si="22"/>
        <v>2250</v>
      </c>
      <c r="M85" s="215">
        <f t="shared" si="23"/>
        <v>272250</v>
      </c>
      <c r="N85" s="511">
        <f>M85+K85</f>
        <v>272250</v>
      </c>
    </row>
    <row r="86" spans="1:14" ht="100">
      <c r="A86" s="157">
        <v>5.3</v>
      </c>
      <c r="B86" s="156" t="s">
        <v>217</v>
      </c>
      <c r="C86" s="156" t="s">
        <v>218</v>
      </c>
      <c r="D86" s="159" t="s">
        <v>30</v>
      </c>
      <c r="E86" s="198">
        <v>2</v>
      </c>
      <c r="F86" s="180">
        <v>16000</v>
      </c>
      <c r="G86" s="183">
        <f>E86*F86</f>
        <v>32000</v>
      </c>
      <c r="H86" s="130">
        <v>0</v>
      </c>
      <c r="I86" s="213">
        <f t="shared" si="20"/>
        <v>0</v>
      </c>
      <c r="J86" s="214"/>
      <c r="K86" s="215">
        <f t="shared" si="21"/>
        <v>0</v>
      </c>
      <c r="L86" s="214">
        <f t="shared" si="22"/>
        <v>0</v>
      </c>
      <c r="M86" s="215">
        <f t="shared" si="23"/>
        <v>0</v>
      </c>
    </row>
    <row r="87" spans="1:14" ht="62.5">
      <c r="A87" s="157">
        <v>5.4</v>
      </c>
      <c r="B87" s="156" t="s">
        <v>219</v>
      </c>
      <c r="C87" s="156" t="s">
        <v>220</v>
      </c>
      <c r="D87" s="159" t="s">
        <v>221</v>
      </c>
      <c r="E87" s="200">
        <v>1</v>
      </c>
      <c r="F87" s="180">
        <v>25000</v>
      </c>
      <c r="G87" s="183">
        <f>E87*F87</f>
        <v>25000</v>
      </c>
      <c r="H87" s="130">
        <v>0</v>
      </c>
      <c r="I87" s="213">
        <f t="shared" si="20"/>
        <v>0</v>
      </c>
      <c r="J87" s="214"/>
      <c r="K87" s="215">
        <f t="shared" si="21"/>
        <v>0</v>
      </c>
      <c r="L87" s="214">
        <f t="shared" si="22"/>
        <v>0</v>
      </c>
      <c r="M87" s="215">
        <f t="shared" si="23"/>
        <v>0</v>
      </c>
    </row>
    <row r="88" spans="1:14">
      <c r="A88" s="177"/>
      <c r="B88" s="163"/>
      <c r="C88" s="164" t="s">
        <v>168</v>
      </c>
      <c r="D88" s="165"/>
      <c r="E88" s="199"/>
      <c r="F88" s="188"/>
      <c r="G88" s="190">
        <f>SUM(G84:G87)</f>
        <v>549800</v>
      </c>
      <c r="H88" s="165"/>
      <c r="I88" s="190">
        <f>SUM(I84:I87)</f>
        <v>328350</v>
      </c>
      <c r="J88" s="165"/>
      <c r="K88" s="190">
        <f>SUM(K84:K87)</f>
        <v>18010.079999999998</v>
      </c>
      <c r="L88" s="165"/>
      <c r="M88" s="190">
        <f>SUM(M84:M87)</f>
        <v>346360.08</v>
      </c>
    </row>
    <row r="89" spans="1:14">
      <c r="A89" s="141"/>
      <c r="B89" s="126"/>
      <c r="C89" s="144"/>
      <c r="D89" s="125"/>
      <c r="E89" s="197"/>
      <c r="F89" s="180"/>
      <c r="G89" s="183"/>
      <c r="H89" s="210"/>
      <c r="I89" s="210"/>
      <c r="J89" s="214"/>
      <c r="K89" s="214"/>
      <c r="L89" s="214"/>
      <c r="M89" s="214"/>
    </row>
    <row r="90" spans="1:14">
      <c r="A90" s="142"/>
      <c r="B90" s="139"/>
      <c r="C90" s="129"/>
      <c r="D90" s="125"/>
      <c r="E90" s="197"/>
      <c r="F90" s="180"/>
      <c r="G90" s="183"/>
      <c r="H90" s="130"/>
      <c r="I90" s="130"/>
      <c r="J90" s="214"/>
      <c r="K90" s="214"/>
      <c r="L90" s="214"/>
      <c r="M90" s="214"/>
    </row>
    <row r="91" spans="1:14">
      <c r="A91" s="176">
        <v>6</v>
      </c>
      <c r="B91" s="131"/>
      <c r="C91" s="132" t="s">
        <v>222</v>
      </c>
      <c r="D91" s="133"/>
      <c r="E91" s="196"/>
      <c r="F91" s="184"/>
      <c r="G91" s="185"/>
      <c r="H91" s="133"/>
      <c r="I91" s="133"/>
      <c r="J91" s="217"/>
      <c r="K91" s="133"/>
      <c r="L91" s="217"/>
      <c r="M91" s="133"/>
    </row>
    <row r="92" spans="1:14" ht="409.5">
      <c r="A92" s="142">
        <v>6.1</v>
      </c>
      <c r="B92" s="123" t="s">
        <v>223</v>
      </c>
      <c r="C92" s="151" t="s">
        <v>224</v>
      </c>
      <c r="D92" s="125" t="s">
        <v>115</v>
      </c>
      <c r="E92" s="198">
        <v>15</v>
      </c>
      <c r="F92" s="187">
        <v>17500</v>
      </c>
      <c r="G92" s="183">
        <f t="shared" ref="G92:G99" si="24">E92*F92</f>
        <v>262500</v>
      </c>
      <c r="H92" s="130">
        <v>8</v>
      </c>
      <c r="I92" s="520">
        <f t="shared" ref="I92:I99" si="25">H92*F92</f>
        <v>140000</v>
      </c>
      <c r="J92" s="220">
        <v>7.0035500000000006</v>
      </c>
      <c r="K92" s="215">
        <f t="shared" ref="K92:K99" si="26">J92*F92</f>
        <v>122562.12500000001</v>
      </c>
      <c r="L92" s="214">
        <f t="shared" ref="L92:L99" si="27">H92+J92</f>
        <v>15.003550000000001</v>
      </c>
      <c r="M92" s="215">
        <f t="shared" ref="M92:M99" si="28">L92*F92</f>
        <v>262562.125</v>
      </c>
    </row>
    <row r="93" spans="1:14" ht="262.5">
      <c r="A93" s="142">
        <v>6.2</v>
      </c>
      <c r="B93" s="123" t="s">
        <v>225</v>
      </c>
      <c r="C93" s="151" t="s">
        <v>226</v>
      </c>
      <c r="D93" s="125" t="s">
        <v>115</v>
      </c>
      <c r="E93" s="198">
        <v>9</v>
      </c>
      <c r="F93" s="187">
        <v>12000</v>
      </c>
      <c r="G93" s="183">
        <f t="shared" si="24"/>
        <v>108000</v>
      </c>
      <c r="H93" s="130">
        <v>5.1749999999999998</v>
      </c>
      <c r="I93" s="520">
        <f t="shared" si="25"/>
        <v>62100</v>
      </c>
      <c r="J93" s="218">
        <v>3.5999999999999988</v>
      </c>
      <c r="K93" s="512">
        <f t="shared" si="26"/>
        <v>43199.999999999985</v>
      </c>
      <c r="L93" s="214">
        <f t="shared" si="27"/>
        <v>8.7749999999999986</v>
      </c>
      <c r="M93" s="215">
        <f t="shared" si="28"/>
        <v>105299.99999999999</v>
      </c>
    </row>
    <row r="94" spans="1:14" ht="175">
      <c r="A94" s="153">
        <v>6.3</v>
      </c>
      <c r="B94" s="154" t="s">
        <v>227</v>
      </c>
      <c r="C94" s="155" t="s">
        <v>228</v>
      </c>
      <c r="D94" s="125" t="s">
        <v>115</v>
      </c>
      <c r="E94" s="198">
        <v>7</v>
      </c>
      <c r="F94" s="187">
        <v>21000</v>
      </c>
      <c r="G94" s="183">
        <f t="shared" si="24"/>
        <v>147000</v>
      </c>
      <c r="H94" s="212">
        <v>0</v>
      </c>
      <c r="I94" s="213">
        <f t="shared" si="25"/>
        <v>0</v>
      </c>
      <c r="J94" s="218">
        <v>7.0000000000000009</v>
      </c>
      <c r="K94" s="512">
        <f t="shared" si="26"/>
        <v>147000.00000000003</v>
      </c>
      <c r="L94" s="214">
        <f t="shared" si="27"/>
        <v>7.0000000000000009</v>
      </c>
      <c r="M94" s="215">
        <f t="shared" si="28"/>
        <v>147000.00000000003</v>
      </c>
    </row>
    <row r="95" spans="1:14" ht="212.5">
      <c r="A95" s="148">
        <v>6.4</v>
      </c>
      <c r="B95" s="149" t="s">
        <v>229</v>
      </c>
      <c r="C95" s="150" t="s">
        <v>230</v>
      </c>
      <c r="D95" s="147" t="s">
        <v>126</v>
      </c>
      <c r="E95" s="198">
        <v>14</v>
      </c>
      <c r="F95" s="180">
        <v>4800</v>
      </c>
      <c r="G95" s="183">
        <f t="shared" si="24"/>
        <v>67200</v>
      </c>
      <c r="H95" s="130">
        <v>9</v>
      </c>
      <c r="I95" s="520">
        <f t="shared" si="25"/>
        <v>43200</v>
      </c>
      <c r="J95" s="218">
        <v>4.3000000000000007</v>
      </c>
      <c r="K95" s="512">
        <f t="shared" si="26"/>
        <v>20640.000000000004</v>
      </c>
      <c r="L95" s="214">
        <f t="shared" si="27"/>
        <v>13.3</v>
      </c>
      <c r="M95" s="215">
        <f t="shared" si="28"/>
        <v>63840</v>
      </c>
    </row>
    <row r="96" spans="1:14" ht="125">
      <c r="A96" s="148">
        <v>6.6</v>
      </c>
      <c r="B96" s="149" t="s">
        <v>231</v>
      </c>
      <c r="C96" s="150" t="s">
        <v>232</v>
      </c>
      <c r="D96" s="147" t="s">
        <v>30</v>
      </c>
      <c r="E96" s="198">
        <v>1</v>
      </c>
      <c r="F96" s="180">
        <v>26500</v>
      </c>
      <c r="G96" s="183">
        <f t="shared" si="24"/>
        <v>26500</v>
      </c>
      <c r="H96" s="130">
        <v>0</v>
      </c>
      <c r="I96" s="213">
        <f t="shared" si="25"/>
        <v>0</v>
      </c>
      <c r="J96" s="218">
        <v>1</v>
      </c>
      <c r="K96" s="512">
        <f t="shared" si="26"/>
        <v>26500</v>
      </c>
      <c r="L96" s="214">
        <f t="shared" si="27"/>
        <v>1</v>
      </c>
      <c r="M96" s="215">
        <f t="shared" si="28"/>
        <v>26500</v>
      </c>
    </row>
    <row r="97" spans="1:13" ht="137.5">
      <c r="A97" s="141">
        <v>6.7</v>
      </c>
      <c r="B97" s="158" t="s">
        <v>233</v>
      </c>
      <c r="C97" s="150" t="s">
        <v>234</v>
      </c>
      <c r="D97" s="125" t="s">
        <v>115</v>
      </c>
      <c r="E97" s="197">
        <v>3</v>
      </c>
      <c r="F97" s="180">
        <v>18500</v>
      </c>
      <c r="G97" s="183">
        <f t="shared" si="24"/>
        <v>55500</v>
      </c>
      <c r="H97" s="130">
        <v>0</v>
      </c>
      <c r="I97" s="213">
        <f t="shared" si="25"/>
        <v>0</v>
      </c>
      <c r="J97" s="218">
        <v>2.2799999999999998</v>
      </c>
      <c r="K97" s="512">
        <f t="shared" si="26"/>
        <v>42180</v>
      </c>
      <c r="L97" s="214">
        <f t="shared" si="27"/>
        <v>2.2799999999999998</v>
      </c>
      <c r="M97" s="215">
        <f t="shared" si="28"/>
        <v>42180</v>
      </c>
    </row>
    <row r="98" spans="1:13" ht="250">
      <c r="A98" s="141">
        <v>6.8</v>
      </c>
      <c r="B98" s="158" t="s">
        <v>235</v>
      </c>
      <c r="C98" s="150" t="s">
        <v>236</v>
      </c>
      <c r="D98" s="125" t="s">
        <v>73</v>
      </c>
      <c r="E98" s="197">
        <v>3.02</v>
      </c>
      <c r="F98" s="180">
        <v>9800</v>
      </c>
      <c r="G98" s="183">
        <f t="shared" si="24"/>
        <v>29596</v>
      </c>
      <c r="H98" s="130">
        <v>0</v>
      </c>
      <c r="I98" s="213">
        <f t="shared" si="25"/>
        <v>0</v>
      </c>
      <c r="J98" s="218">
        <v>3.02</v>
      </c>
      <c r="K98" s="512">
        <f t="shared" si="26"/>
        <v>29596</v>
      </c>
      <c r="L98" s="214">
        <f t="shared" si="27"/>
        <v>3.02</v>
      </c>
      <c r="M98" s="215">
        <f t="shared" si="28"/>
        <v>29596</v>
      </c>
    </row>
    <row r="99" spans="1:13" ht="175">
      <c r="A99" s="141">
        <v>6.9</v>
      </c>
      <c r="B99" s="158" t="s">
        <v>237</v>
      </c>
      <c r="C99" s="150" t="s">
        <v>238</v>
      </c>
      <c r="D99" s="125" t="s">
        <v>30</v>
      </c>
      <c r="E99" s="197">
        <v>1</v>
      </c>
      <c r="F99" s="180">
        <v>53000</v>
      </c>
      <c r="G99" s="183">
        <f t="shared" si="24"/>
        <v>53000</v>
      </c>
      <c r="H99" s="130">
        <v>0</v>
      </c>
      <c r="I99" s="213">
        <f t="shared" si="25"/>
        <v>0</v>
      </c>
      <c r="J99" s="218">
        <v>1</v>
      </c>
      <c r="K99" s="512">
        <f t="shared" si="26"/>
        <v>53000</v>
      </c>
      <c r="L99" s="214">
        <f t="shared" si="27"/>
        <v>1</v>
      </c>
      <c r="M99" s="215">
        <f t="shared" si="28"/>
        <v>53000</v>
      </c>
    </row>
    <row r="100" spans="1:13">
      <c r="A100" s="177"/>
      <c r="B100" s="163"/>
      <c r="C100" s="164" t="s">
        <v>168</v>
      </c>
      <c r="D100" s="165"/>
      <c r="E100" s="199"/>
      <c r="F100" s="188"/>
      <c r="G100" s="190">
        <f>SUM(G92:G99)</f>
        <v>749296</v>
      </c>
      <c r="H100" s="190"/>
      <c r="I100" s="190">
        <f>SUM(I92:I99)</f>
        <v>245300</v>
      </c>
      <c r="J100" s="190"/>
      <c r="K100" s="190">
        <f>SUM(K92:K99)</f>
        <v>484678.125</v>
      </c>
      <c r="L100" s="190"/>
      <c r="M100" s="190">
        <f>SUM(M92:M99)</f>
        <v>729978.125</v>
      </c>
    </row>
    <row r="101" spans="1:13">
      <c r="A101" s="178">
        <v>7</v>
      </c>
      <c r="B101" s="166"/>
      <c r="C101" s="167" t="s">
        <v>239</v>
      </c>
      <c r="D101" s="168"/>
      <c r="E101" s="201"/>
      <c r="F101" s="191"/>
      <c r="G101" s="192"/>
      <c r="H101" s="192"/>
      <c r="I101" s="192"/>
      <c r="J101" s="192"/>
      <c r="K101" s="192"/>
      <c r="L101" s="192"/>
      <c r="M101" s="192"/>
    </row>
    <row r="102" spans="1:13">
      <c r="A102" s="169"/>
      <c r="B102" s="170"/>
      <c r="C102" s="171"/>
      <c r="D102" s="169"/>
      <c r="E102" s="172"/>
      <c r="F102" s="173"/>
      <c r="G102" s="173"/>
      <c r="H102" s="130"/>
      <c r="I102" s="130"/>
      <c r="J102" s="214"/>
      <c r="K102" s="214"/>
      <c r="L102" s="214"/>
      <c r="M102" s="214"/>
    </row>
    <row r="103" spans="1:13" ht="37.5">
      <c r="A103" s="149">
        <v>7.1</v>
      </c>
      <c r="B103" s="150" t="s">
        <v>239</v>
      </c>
      <c r="C103" s="150" t="s">
        <v>240</v>
      </c>
      <c r="D103" s="174" t="s">
        <v>241</v>
      </c>
      <c r="E103" s="202">
        <v>12</v>
      </c>
      <c r="F103" s="193">
        <v>0</v>
      </c>
      <c r="G103" s="183">
        <f>E103*F103</f>
        <v>0</v>
      </c>
      <c r="H103" s="130">
        <v>0</v>
      </c>
      <c r="I103" s="213">
        <f t="shared" ref="I103" si="29">H103*F103</f>
        <v>0</v>
      </c>
      <c r="J103" s="214"/>
      <c r="K103" s="215">
        <f t="shared" ref="K103" si="30">J103*F103</f>
        <v>0</v>
      </c>
      <c r="L103" s="214">
        <f t="shared" ref="L103" si="31">H103+J103</f>
        <v>0</v>
      </c>
      <c r="M103" s="215">
        <f t="shared" ref="M103" si="32">L103*F103</f>
        <v>0</v>
      </c>
    </row>
    <row r="104" spans="1:13">
      <c r="A104" s="141"/>
      <c r="B104" s="158"/>
      <c r="C104" s="150"/>
      <c r="D104" s="125"/>
      <c r="E104" s="197"/>
      <c r="F104" s="180"/>
      <c r="G104" s="461"/>
      <c r="H104" s="462"/>
      <c r="I104" s="462"/>
      <c r="J104" s="463"/>
      <c r="K104" s="463"/>
      <c r="L104" s="214"/>
      <c r="M104" s="214"/>
    </row>
    <row r="105" spans="1:13">
      <c r="A105" s="141"/>
      <c r="B105" s="158"/>
      <c r="C105" s="150"/>
      <c r="D105" s="125"/>
      <c r="E105" s="197"/>
      <c r="F105" s="180"/>
      <c r="G105" s="461"/>
      <c r="H105" s="462"/>
      <c r="I105" s="462"/>
      <c r="J105" s="463"/>
      <c r="K105" s="463"/>
      <c r="L105" s="214"/>
      <c r="M105" s="214"/>
    </row>
    <row r="106" spans="1:13">
      <c r="A106" s="177"/>
      <c r="B106" s="163"/>
      <c r="C106" s="164" t="s">
        <v>168</v>
      </c>
      <c r="D106" s="165"/>
      <c r="E106" s="199"/>
      <c r="F106" s="188"/>
      <c r="G106" s="464">
        <f>G100+G88+G80+G68+G60+G49</f>
        <v>2674013.4</v>
      </c>
      <c r="H106" s="465"/>
      <c r="I106" s="464">
        <f>I100+I88+I80+I68+I60+I49</f>
        <v>1419565.18</v>
      </c>
      <c r="J106" s="465"/>
      <c r="K106" s="464">
        <f>K100+K88+K80+K68+K60+K49</f>
        <v>824666.30500000005</v>
      </c>
      <c r="L106" s="165"/>
      <c r="M106" s="464">
        <f>M100+M88+M80+M68+M60+M49</f>
        <v>2244231.4850000003</v>
      </c>
    </row>
    <row r="108" spans="1:13">
      <c r="G108" s="460"/>
      <c r="H108" s="460"/>
      <c r="I108" s="460"/>
      <c r="J108" s="460"/>
      <c r="K108" s="460"/>
      <c r="L108" s="460"/>
      <c r="M108" s="460"/>
    </row>
  </sheetData>
  <mergeCells count="6">
    <mergeCell ref="L3:M3"/>
    <mergeCell ref="A1:G1"/>
    <mergeCell ref="A2:G2"/>
    <mergeCell ref="D3:G3"/>
    <mergeCell ref="H3:I3"/>
    <mergeCell ref="J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65"/>
  <sheetViews>
    <sheetView topLeftCell="C48" zoomScale="70" zoomScaleNormal="70" workbookViewId="0">
      <selection activeCell="F62" sqref="F62:G62"/>
    </sheetView>
  </sheetViews>
  <sheetFormatPr defaultColWidth="9.08984375" defaultRowHeight="15.5"/>
  <cols>
    <col min="1" max="1" width="9.36328125" style="1" bestFit="1" customWidth="1"/>
    <col min="2" max="2" width="22.453125" style="1" customWidth="1"/>
    <col min="3" max="3" width="53.90625" style="1" customWidth="1"/>
    <col min="4" max="4" width="9.08984375" style="1"/>
    <col min="5" max="5" width="9.36328125" style="1" bestFit="1" customWidth="1"/>
    <col min="6" max="6" width="15.08984375" style="1" bestFit="1" customWidth="1"/>
    <col min="7" max="7" width="17.54296875" style="1" bestFit="1" customWidth="1"/>
    <col min="8" max="8" width="11.453125" style="1" bestFit="1" customWidth="1"/>
    <col min="9" max="9" width="19.6328125" style="1" customWidth="1"/>
    <col min="10" max="10" width="9.36328125" style="1" bestFit="1" customWidth="1"/>
    <col min="11" max="11" width="16.90625" style="1" customWidth="1"/>
    <col min="12" max="12" width="11.453125" style="1" bestFit="1" customWidth="1"/>
    <col min="13" max="13" width="19.453125" style="1" bestFit="1" customWidth="1"/>
    <col min="14" max="14" width="13" style="1" bestFit="1" customWidth="1"/>
    <col min="15" max="16384" width="9.08984375" style="1"/>
  </cols>
  <sheetData>
    <row r="1" spans="1:14">
      <c r="A1" s="540" t="s">
        <v>0</v>
      </c>
      <c r="B1" s="541"/>
      <c r="C1" s="541"/>
      <c r="D1" s="541"/>
      <c r="E1" s="541"/>
      <c r="F1" s="541"/>
      <c r="G1" s="542"/>
      <c r="H1" s="533" t="s">
        <v>1</v>
      </c>
      <c r="I1" s="533"/>
      <c r="J1" s="532" t="s">
        <v>564</v>
      </c>
      <c r="K1" s="532"/>
      <c r="L1" s="528" t="s">
        <v>2</v>
      </c>
      <c r="M1" s="528"/>
    </row>
    <row r="2" spans="1:14">
      <c r="A2" s="2"/>
      <c r="B2" s="3"/>
      <c r="C2" s="3"/>
      <c r="D2" s="546" t="s">
        <v>3</v>
      </c>
      <c r="E2" s="547"/>
      <c r="F2" s="547"/>
      <c r="G2" s="547"/>
      <c r="H2" s="4"/>
      <c r="I2" s="4"/>
      <c r="J2" s="4"/>
      <c r="K2" s="4"/>
      <c r="L2" s="4"/>
      <c r="M2" s="4"/>
    </row>
    <row r="3" spans="1:14">
      <c r="A3" s="5" t="s">
        <v>4</v>
      </c>
      <c r="B3" s="6" t="s">
        <v>5</v>
      </c>
      <c r="C3" s="7" t="s">
        <v>6</v>
      </c>
      <c r="D3" s="7" t="s">
        <v>7</v>
      </c>
      <c r="E3" s="7" t="s">
        <v>8</v>
      </c>
      <c r="F3" s="7" t="s">
        <v>9</v>
      </c>
      <c r="G3" s="8" t="s">
        <v>10</v>
      </c>
      <c r="H3" s="9" t="s">
        <v>8</v>
      </c>
      <c r="I3" s="10" t="s">
        <v>10</v>
      </c>
      <c r="J3" s="9" t="s">
        <v>8</v>
      </c>
      <c r="K3" s="10" t="s">
        <v>10</v>
      </c>
      <c r="L3" s="9" t="s">
        <v>8</v>
      </c>
      <c r="M3" s="10" t="s">
        <v>10</v>
      </c>
    </row>
    <row r="4" spans="1:14" ht="61.5" customHeight="1">
      <c r="A4" s="11">
        <v>1</v>
      </c>
      <c r="B4" s="12"/>
      <c r="C4" s="12" t="s">
        <v>11</v>
      </c>
      <c r="D4" s="12"/>
      <c r="E4" s="12"/>
      <c r="F4" s="12"/>
      <c r="G4" s="13"/>
      <c r="H4" s="14"/>
      <c r="I4" s="15"/>
      <c r="J4" s="15"/>
      <c r="K4" s="15"/>
      <c r="L4" s="15"/>
      <c r="M4" s="15"/>
    </row>
    <row r="5" spans="1:14" ht="115.5" customHeight="1">
      <c r="A5" s="16"/>
      <c r="B5" s="17" t="s">
        <v>12</v>
      </c>
      <c r="C5" s="18" t="s">
        <v>13</v>
      </c>
      <c r="D5" s="19"/>
      <c r="E5" s="20"/>
      <c r="F5" s="21"/>
      <c r="G5" s="22"/>
      <c r="H5" s="14"/>
      <c r="I5" s="14"/>
      <c r="J5" s="14"/>
      <c r="K5" s="14"/>
      <c r="L5" s="14"/>
      <c r="M5" s="14"/>
    </row>
    <row r="6" spans="1:14">
      <c r="A6" s="16">
        <v>1.01</v>
      </c>
      <c r="B6" s="17"/>
      <c r="C6" s="23" t="s">
        <v>14</v>
      </c>
      <c r="D6" s="19" t="s">
        <v>15</v>
      </c>
      <c r="E6" s="20"/>
      <c r="F6" s="24">
        <v>0</v>
      </c>
      <c r="G6" s="22">
        <v>0</v>
      </c>
      <c r="H6" s="25"/>
      <c r="I6" s="25"/>
      <c r="J6" s="25"/>
      <c r="K6" s="25"/>
      <c r="L6" s="25"/>
      <c r="M6" s="25"/>
    </row>
    <row r="7" spans="1:14">
      <c r="A7" s="16">
        <v>1.02</v>
      </c>
      <c r="B7" s="17"/>
      <c r="C7" s="23" t="s">
        <v>16</v>
      </c>
      <c r="D7" s="19" t="s">
        <v>15</v>
      </c>
      <c r="E7" s="20">
        <v>56</v>
      </c>
      <c r="F7" s="24">
        <v>450</v>
      </c>
      <c r="G7" s="22">
        <f>E7*F7</f>
        <v>25200</v>
      </c>
      <c r="H7" s="25">
        <v>44</v>
      </c>
      <c r="I7" s="25">
        <f>H7*F7</f>
        <v>19800</v>
      </c>
      <c r="J7" s="25"/>
      <c r="K7" s="25">
        <f>J7*F7</f>
        <v>0</v>
      </c>
      <c r="L7" s="25">
        <f>J7+H7</f>
        <v>44</v>
      </c>
      <c r="M7" s="25">
        <f>L7*F7</f>
        <v>19800</v>
      </c>
    </row>
    <row r="8" spans="1:14">
      <c r="A8" s="16">
        <v>1.03</v>
      </c>
      <c r="B8" s="17"/>
      <c r="C8" s="23" t="s">
        <v>17</v>
      </c>
      <c r="D8" s="19" t="s">
        <v>15</v>
      </c>
      <c r="E8" s="20"/>
      <c r="F8" s="24">
        <v>0</v>
      </c>
      <c r="G8" s="22">
        <v>0</v>
      </c>
      <c r="H8" s="25"/>
      <c r="I8" s="25"/>
      <c r="J8" s="25"/>
      <c r="K8" s="25"/>
      <c r="L8" s="25"/>
      <c r="M8" s="25"/>
    </row>
    <row r="9" spans="1:14">
      <c r="A9" s="26"/>
      <c r="B9" s="543" t="s">
        <v>18</v>
      </c>
      <c r="C9" s="544"/>
      <c r="D9" s="544"/>
      <c r="E9" s="544"/>
      <c r="F9" s="545"/>
      <c r="G9" s="28">
        <f>SUM(G5:G8)</f>
        <v>25200</v>
      </c>
      <c r="H9" s="25"/>
      <c r="I9" s="28">
        <f>SUM(I5:I8)</f>
        <v>19800</v>
      </c>
      <c r="J9" s="28"/>
      <c r="K9" s="28"/>
      <c r="L9" s="25"/>
      <c r="M9" s="28">
        <f>SUM(M5:M8)</f>
        <v>19800</v>
      </c>
    </row>
    <row r="10" spans="1:14">
      <c r="A10" s="29">
        <v>2</v>
      </c>
      <c r="B10" s="30"/>
      <c r="C10" s="30" t="s">
        <v>19</v>
      </c>
      <c r="D10" s="30"/>
      <c r="E10" s="30"/>
      <c r="F10" s="30"/>
      <c r="G10" s="31"/>
      <c r="H10" s="25"/>
      <c r="I10" s="31"/>
      <c r="J10" s="31"/>
      <c r="K10" s="31"/>
      <c r="L10" s="31"/>
      <c r="M10" s="31"/>
    </row>
    <row r="11" spans="1:14" ht="45">
      <c r="A11" s="32"/>
      <c r="B11" s="17" t="s">
        <v>20</v>
      </c>
      <c r="C11" s="18" t="s">
        <v>21</v>
      </c>
      <c r="D11" s="19"/>
      <c r="E11" s="33"/>
      <c r="F11" s="24"/>
      <c r="G11" s="22"/>
      <c r="H11" s="25"/>
      <c r="I11" s="25"/>
      <c r="J11" s="25"/>
      <c r="K11" s="25"/>
      <c r="L11" s="25"/>
      <c r="M11" s="25"/>
    </row>
    <row r="12" spans="1:14">
      <c r="A12" s="16">
        <v>2.0099999999999998</v>
      </c>
      <c r="B12" s="34"/>
      <c r="C12" s="23" t="s">
        <v>22</v>
      </c>
      <c r="D12" s="19" t="s">
        <v>15</v>
      </c>
      <c r="E12" s="33"/>
      <c r="F12" s="35">
        <v>0</v>
      </c>
      <c r="G12" s="22">
        <f t="shared" ref="G12:G15" si="0">E12*F12</f>
        <v>0</v>
      </c>
      <c r="H12" s="25"/>
      <c r="I12" s="25">
        <f t="shared" ref="I12:I15" si="1">H12*F12</f>
        <v>0</v>
      </c>
      <c r="J12" s="25"/>
      <c r="K12" s="25">
        <f t="shared" ref="K12:K15" si="2">J12*F12</f>
        <v>0</v>
      </c>
      <c r="L12" s="25">
        <f t="shared" ref="L12:L15" si="3">J12+H12</f>
        <v>0</v>
      </c>
      <c r="M12" s="25">
        <f t="shared" ref="M12:M15" si="4">L12*F12</f>
        <v>0</v>
      </c>
    </row>
    <row r="13" spans="1:14">
      <c r="A13" s="16">
        <v>2.02</v>
      </c>
      <c r="B13" s="36"/>
      <c r="C13" s="23" t="s">
        <v>23</v>
      </c>
      <c r="D13" s="19" t="s">
        <v>15</v>
      </c>
      <c r="E13" s="20">
        <v>6</v>
      </c>
      <c r="F13" s="24">
        <v>450</v>
      </c>
      <c r="G13" s="22">
        <f t="shared" si="0"/>
        <v>2700</v>
      </c>
      <c r="H13" s="25">
        <v>0</v>
      </c>
      <c r="I13" s="25">
        <f t="shared" si="1"/>
        <v>0</v>
      </c>
      <c r="J13" s="471">
        <v>5</v>
      </c>
      <c r="K13" s="513">
        <f t="shared" si="2"/>
        <v>2250</v>
      </c>
      <c r="L13" s="25">
        <f t="shared" si="3"/>
        <v>5</v>
      </c>
      <c r="M13" s="25">
        <f t="shared" si="4"/>
        <v>2250</v>
      </c>
      <c r="N13" s="472" t="s">
        <v>571</v>
      </c>
    </row>
    <row r="14" spans="1:14">
      <c r="A14" s="16">
        <v>2.0299999999999998</v>
      </c>
      <c r="B14" s="36"/>
      <c r="C14" s="23" t="s">
        <v>24</v>
      </c>
      <c r="D14" s="19" t="s">
        <v>15</v>
      </c>
      <c r="E14" s="20"/>
      <c r="F14" s="24">
        <v>0</v>
      </c>
      <c r="G14" s="22">
        <f t="shared" si="0"/>
        <v>0</v>
      </c>
      <c r="H14" s="25"/>
      <c r="I14" s="25">
        <f t="shared" si="1"/>
        <v>0</v>
      </c>
      <c r="J14" s="25"/>
      <c r="K14" s="25">
        <f t="shared" si="2"/>
        <v>0</v>
      </c>
      <c r="L14" s="25">
        <f t="shared" si="3"/>
        <v>0</v>
      </c>
      <c r="M14" s="25">
        <f t="shared" si="4"/>
        <v>0</v>
      </c>
    </row>
    <row r="15" spans="1:14">
      <c r="A15" s="16">
        <v>2.04</v>
      </c>
      <c r="B15" s="36"/>
      <c r="C15" s="23" t="s">
        <v>25</v>
      </c>
      <c r="D15" s="19" t="s">
        <v>15</v>
      </c>
      <c r="E15" s="20">
        <v>15</v>
      </c>
      <c r="F15" s="24">
        <v>315</v>
      </c>
      <c r="G15" s="22">
        <f t="shared" si="0"/>
        <v>4725</v>
      </c>
      <c r="H15" s="25">
        <v>12</v>
      </c>
      <c r="I15" s="25">
        <f t="shared" si="1"/>
        <v>3780</v>
      </c>
      <c r="J15" s="471">
        <v>3</v>
      </c>
      <c r="K15" s="513">
        <f t="shared" si="2"/>
        <v>945</v>
      </c>
      <c r="L15" s="25">
        <f t="shared" si="3"/>
        <v>15</v>
      </c>
      <c r="M15" s="25">
        <f t="shared" si="4"/>
        <v>4725</v>
      </c>
      <c r="N15" s="472" t="s">
        <v>571</v>
      </c>
    </row>
    <row r="16" spans="1:14">
      <c r="A16" s="26"/>
      <c r="B16" s="543" t="s">
        <v>18</v>
      </c>
      <c r="C16" s="544"/>
      <c r="D16" s="544"/>
      <c r="E16" s="544"/>
      <c r="F16" s="545"/>
      <c r="G16" s="28">
        <f>SUM(G11:G15)</f>
        <v>7425</v>
      </c>
      <c r="H16" s="37" t="s">
        <v>26</v>
      </c>
      <c r="I16" s="28">
        <f>SUM(I11:I15)</f>
        <v>3780</v>
      </c>
      <c r="J16" s="37" t="s">
        <v>26</v>
      </c>
      <c r="K16" s="28">
        <f>SUM(K11:K15)</f>
        <v>3195</v>
      </c>
      <c r="L16" s="37" t="s">
        <v>26</v>
      </c>
      <c r="M16" s="28">
        <f>SUM(M11:M15)</f>
        <v>6975</v>
      </c>
    </row>
    <row r="17" spans="1:14">
      <c r="A17" s="29">
        <v>3</v>
      </c>
      <c r="B17" s="30"/>
      <c r="C17" s="30" t="s">
        <v>27</v>
      </c>
      <c r="D17" s="30"/>
      <c r="E17" s="30"/>
      <c r="F17" s="30"/>
      <c r="G17" s="31"/>
      <c r="H17" s="25"/>
      <c r="I17" s="31"/>
      <c r="J17" s="31"/>
      <c r="K17" s="31"/>
      <c r="L17" s="31"/>
      <c r="M17" s="31"/>
    </row>
    <row r="18" spans="1:14" ht="75">
      <c r="A18" s="16">
        <v>3.01</v>
      </c>
      <c r="B18" s="36" t="s">
        <v>28</v>
      </c>
      <c r="C18" s="23" t="s">
        <v>29</v>
      </c>
      <c r="D18" s="19" t="s">
        <v>30</v>
      </c>
      <c r="E18" s="20">
        <v>1</v>
      </c>
      <c r="F18" s="24">
        <v>12500</v>
      </c>
      <c r="G18" s="22">
        <f>E18*F18</f>
        <v>12500</v>
      </c>
      <c r="H18" s="25">
        <v>1</v>
      </c>
      <c r="I18" s="25">
        <f>H18*F18</f>
        <v>12500</v>
      </c>
      <c r="J18" s="25"/>
      <c r="K18" s="25">
        <f>J18*F18</f>
        <v>0</v>
      </c>
      <c r="L18" s="25">
        <f t="shared" ref="L18:L22" si="5">J18+H18</f>
        <v>1</v>
      </c>
      <c r="M18" s="25">
        <f t="shared" ref="M18:M22" si="6">L18*F18</f>
        <v>12500</v>
      </c>
    </row>
    <row r="19" spans="1:14">
      <c r="A19" s="16"/>
      <c r="B19" s="36"/>
      <c r="C19" s="23"/>
      <c r="D19" s="19"/>
      <c r="E19" s="20"/>
      <c r="F19" s="24">
        <v>0</v>
      </c>
      <c r="G19" s="22"/>
      <c r="H19" s="25"/>
      <c r="I19" s="25"/>
      <c r="J19" s="25"/>
      <c r="K19" s="25"/>
      <c r="L19" s="25">
        <f t="shared" si="5"/>
        <v>0</v>
      </c>
      <c r="M19" s="25">
        <f t="shared" si="6"/>
        <v>0</v>
      </c>
    </row>
    <row r="20" spans="1:14" ht="60">
      <c r="A20" s="38">
        <v>3.02</v>
      </c>
      <c r="B20" s="39" t="s">
        <v>31</v>
      </c>
      <c r="C20" s="40" t="s">
        <v>32</v>
      </c>
      <c r="D20" s="19"/>
      <c r="E20" s="41"/>
      <c r="F20" s="24">
        <v>0</v>
      </c>
      <c r="G20" s="22">
        <f>E20*F20</f>
        <v>0</v>
      </c>
      <c r="H20" s="25"/>
      <c r="I20" s="25">
        <f>H20*F20</f>
        <v>0</v>
      </c>
      <c r="J20" s="25"/>
      <c r="K20" s="25">
        <f>J20*F20</f>
        <v>0</v>
      </c>
      <c r="L20" s="25">
        <f t="shared" si="5"/>
        <v>0</v>
      </c>
      <c r="M20" s="25">
        <f t="shared" si="6"/>
        <v>0</v>
      </c>
    </row>
    <row r="21" spans="1:14">
      <c r="A21" s="38"/>
      <c r="B21" s="39"/>
      <c r="C21" s="40" t="s">
        <v>33</v>
      </c>
      <c r="D21" s="19" t="s">
        <v>30</v>
      </c>
      <c r="E21" s="41">
        <v>1</v>
      </c>
      <c r="F21" s="24">
        <v>4500</v>
      </c>
      <c r="G21" s="22">
        <f>E21*F21</f>
        <v>4500</v>
      </c>
      <c r="H21" s="25">
        <v>0</v>
      </c>
      <c r="I21" s="25">
        <f>H21*F21</f>
        <v>0</v>
      </c>
      <c r="J21" s="25"/>
      <c r="K21" s="25">
        <f>J21*F21</f>
        <v>0</v>
      </c>
      <c r="L21" s="25">
        <f t="shared" si="5"/>
        <v>0</v>
      </c>
      <c r="M21" s="25">
        <f t="shared" si="6"/>
        <v>0</v>
      </c>
    </row>
    <row r="22" spans="1:14">
      <c r="A22" s="38"/>
      <c r="B22" s="39"/>
      <c r="C22" s="40" t="s">
        <v>34</v>
      </c>
      <c r="D22" s="19" t="s">
        <v>15</v>
      </c>
      <c r="E22" s="41"/>
      <c r="F22" s="24">
        <v>0</v>
      </c>
      <c r="G22" s="22">
        <f>E22*F22</f>
        <v>0</v>
      </c>
      <c r="H22" s="25"/>
      <c r="I22" s="25">
        <f>H22*F22</f>
        <v>0</v>
      </c>
      <c r="J22" s="25"/>
      <c r="K22" s="25">
        <f>J22*F22</f>
        <v>0</v>
      </c>
      <c r="L22" s="25">
        <f t="shared" si="5"/>
        <v>0</v>
      </c>
      <c r="M22" s="25">
        <f t="shared" si="6"/>
        <v>0</v>
      </c>
    </row>
    <row r="23" spans="1:14">
      <c r="A23" s="26"/>
      <c r="B23" s="543" t="s">
        <v>18</v>
      </c>
      <c r="C23" s="544"/>
      <c r="D23" s="544"/>
      <c r="E23" s="544"/>
      <c r="F23" s="545"/>
      <c r="G23" s="28">
        <f>SUM(G18:G22)</f>
        <v>17000</v>
      </c>
      <c r="H23" s="37" t="s">
        <v>26</v>
      </c>
      <c r="I23" s="28">
        <f>SUM(I18:I22)</f>
        <v>12500</v>
      </c>
      <c r="J23" s="37" t="s">
        <v>26</v>
      </c>
      <c r="K23" s="28">
        <v>0</v>
      </c>
      <c r="L23" s="37" t="s">
        <v>26</v>
      </c>
      <c r="M23" s="28">
        <f>SUM(M18:M22)</f>
        <v>12500</v>
      </c>
    </row>
    <row r="24" spans="1:14">
      <c r="A24" s="29">
        <v>4</v>
      </c>
      <c r="B24" s="30"/>
      <c r="C24" s="30" t="s">
        <v>35</v>
      </c>
      <c r="D24" s="30"/>
      <c r="E24" s="30"/>
      <c r="F24" s="30"/>
      <c r="G24" s="31"/>
      <c r="H24" s="25"/>
      <c r="I24" s="31"/>
      <c r="J24" s="31"/>
      <c r="K24" s="31"/>
      <c r="L24" s="31"/>
      <c r="M24" s="31"/>
    </row>
    <row r="25" spans="1:14" ht="45">
      <c r="A25" s="16">
        <v>4.01</v>
      </c>
      <c r="B25" s="17" t="s">
        <v>35</v>
      </c>
      <c r="C25" s="23" t="s">
        <v>36</v>
      </c>
      <c r="D25" s="19" t="s">
        <v>30</v>
      </c>
      <c r="E25" s="20">
        <v>1</v>
      </c>
      <c r="F25" s="24">
        <v>1500</v>
      </c>
      <c r="G25" s="22">
        <f>E25*F25</f>
        <v>1500</v>
      </c>
      <c r="H25" s="25">
        <v>0</v>
      </c>
      <c r="I25" s="25">
        <f>H25*F25</f>
        <v>0</v>
      </c>
      <c r="J25" s="25"/>
      <c r="K25" s="25">
        <f>J25*F25</f>
        <v>0</v>
      </c>
      <c r="L25" s="25">
        <f>J25+H25</f>
        <v>0</v>
      </c>
      <c r="M25" s="25">
        <f>L25*F25</f>
        <v>0</v>
      </c>
    </row>
    <row r="26" spans="1:14">
      <c r="A26" s="26"/>
      <c r="B26" s="543" t="s">
        <v>18</v>
      </c>
      <c r="C26" s="544"/>
      <c r="D26" s="544"/>
      <c r="E26" s="544"/>
      <c r="F26" s="545"/>
      <c r="G26" s="28">
        <f>SUM(G25)</f>
        <v>1500</v>
      </c>
      <c r="H26" s="37" t="s">
        <v>26</v>
      </c>
      <c r="I26" s="28">
        <f>SUM(I25)</f>
        <v>0</v>
      </c>
      <c r="J26" s="37" t="s">
        <v>26</v>
      </c>
      <c r="K26" s="28">
        <f>SUM(K25)</f>
        <v>0</v>
      </c>
      <c r="L26" s="37" t="s">
        <v>26</v>
      </c>
      <c r="M26" s="28">
        <f>SUM(M25)</f>
        <v>0</v>
      </c>
    </row>
    <row r="27" spans="1:14">
      <c r="A27" s="29">
        <v>5</v>
      </c>
      <c r="B27" s="30"/>
      <c r="C27" s="30" t="s">
        <v>37</v>
      </c>
      <c r="D27" s="30"/>
      <c r="E27" s="30"/>
      <c r="F27" s="30"/>
      <c r="G27" s="31"/>
      <c r="H27" s="25"/>
      <c r="I27" s="31"/>
      <c r="J27" s="31"/>
      <c r="K27" s="31"/>
      <c r="L27" s="31"/>
      <c r="M27" s="31"/>
    </row>
    <row r="28" spans="1:14">
      <c r="A28" s="16">
        <v>5.01</v>
      </c>
      <c r="B28" s="17" t="s">
        <v>38</v>
      </c>
      <c r="C28" s="18" t="s">
        <v>39</v>
      </c>
      <c r="D28" s="19" t="s">
        <v>30</v>
      </c>
      <c r="E28" s="20">
        <v>13</v>
      </c>
      <c r="F28" s="24">
        <v>1700</v>
      </c>
      <c r="G28" s="22">
        <f t="shared" ref="G28:G32" si="7">E28*F28</f>
        <v>22100</v>
      </c>
      <c r="H28" s="25">
        <v>0</v>
      </c>
      <c r="I28" s="25">
        <f t="shared" ref="I28:I32" si="8">H28*F28</f>
        <v>0</v>
      </c>
      <c r="J28" s="471">
        <v>12</v>
      </c>
      <c r="K28" s="513">
        <f t="shared" ref="K28:K32" si="9">J28*F28</f>
        <v>20400</v>
      </c>
      <c r="L28" s="25">
        <f t="shared" ref="L28:L32" si="10">J28+H28</f>
        <v>12</v>
      </c>
      <c r="M28" s="25">
        <f t="shared" ref="M28:M32" si="11">L28*F28</f>
        <v>20400</v>
      </c>
      <c r="N28" s="472" t="s">
        <v>571</v>
      </c>
    </row>
    <row r="29" spans="1:14">
      <c r="A29" s="16">
        <v>5.0199999999999996</v>
      </c>
      <c r="B29" s="17" t="s">
        <v>40</v>
      </c>
      <c r="C29" s="18" t="s">
        <v>41</v>
      </c>
      <c r="D29" s="19" t="s">
        <v>30</v>
      </c>
      <c r="E29" s="20">
        <v>0</v>
      </c>
      <c r="F29" s="24">
        <v>0</v>
      </c>
      <c r="G29" s="22">
        <f t="shared" si="7"/>
        <v>0</v>
      </c>
      <c r="H29" s="25"/>
      <c r="I29" s="25">
        <f t="shared" si="8"/>
        <v>0</v>
      </c>
      <c r="J29" s="25"/>
      <c r="K29" s="25">
        <f t="shared" si="9"/>
        <v>0</v>
      </c>
      <c r="L29" s="25">
        <f t="shared" si="10"/>
        <v>0</v>
      </c>
      <c r="M29" s="25">
        <f t="shared" si="11"/>
        <v>0</v>
      </c>
    </row>
    <row r="30" spans="1:14">
      <c r="A30" s="16">
        <v>5.03</v>
      </c>
      <c r="B30" s="17" t="s">
        <v>42</v>
      </c>
      <c r="C30" s="18" t="s">
        <v>43</v>
      </c>
      <c r="D30" s="19" t="s">
        <v>30</v>
      </c>
      <c r="E30" s="20">
        <v>3</v>
      </c>
      <c r="F30" s="24">
        <v>2200</v>
      </c>
      <c r="G30" s="22">
        <f t="shared" si="7"/>
        <v>6600</v>
      </c>
      <c r="H30" s="25">
        <v>0</v>
      </c>
      <c r="I30" s="25">
        <f t="shared" si="8"/>
        <v>0</v>
      </c>
      <c r="J30" s="471">
        <v>3</v>
      </c>
      <c r="K30" s="513">
        <f t="shared" si="9"/>
        <v>6600</v>
      </c>
      <c r="L30" s="25">
        <f t="shared" si="10"/>
        <v>3</v>
      </c>
      <c r="M30" s="25">
        <f t="shared" si="11"/>
        <v>6600</v>
      </c>
      <c r="N30" s="472" t="s">
        <v>571</v>
      </c>
    </row>
    <row r="31" spans="1:14" ht="30">
      <c r="A31" s="16">
        <v>5.04</v>
      </c>
      <c r="B31" s="17" t="s">
        <v>44</v>
      </c>
      <c r="C31" s="18" t="s">
        <v>45</v>
      </c>
      <c r="D31" s="19" t="s">
        <v>30</v>
      </c>
      <c r="E31" s="20">
        <v>1</v>
      </c>
      <c r="F31" s="24">
        <v>3400</v>
      </c>
      <c r="G31" s="22">
        <f t="shared" si="7"/>
        <v>3400</v>
      </c>
      <c r="H31" s="25">
        <v>1</v>
      </c>
      <c r="I31" s="25">
        <f t="shared" si="8"/>
        <v>3400</v>
      </c>
      <c r="J31" s="25"/>
      <c r="K31" s="25">
        <f t="shared" si="9"/>
        <v>0</v>
      </c>
      <c r="L31" s="25">
        <f t="shared" si="10"/>
        <v>1</v>
      </c>
      <c r="M31" s="25">
        <f t="shared" si="11"/>
        <v>3400</v>
      </c>
    </row>
    <row r="32" spans="1:14">
      <c r="A32" s="16">
        <v>6.04</v>
      </c>
      <c r="B32" s="42" t="s">
        <v>46</v>
      </c>
      <c r="C32" s="43"/>
      <c r="D32" s="19" t="s">
        <v>30</v>
      </c>
      <c r="E32" s="20">
        <v>1</v>
      </c>
      <c r="F32" s="24">
        <v>3400</v>
      </c>
      <c r="G32" s="22">
        <f t="shared" si="7"/>
        <v>3400</v>
      </c>
      <c r="H32" s="25">
        <v>0</v>
      </c>
      <c r="I32" s="25">
        <f t="shared" si="8"/>
        <v>0</v>
      </c>
      <c r="J32" s="471">
        <v>4</v>
      </c>
      <c r="K32" s="513">
        <f t="shared" si="9"/>
        <v>13600</v>
      </c>
      <c r="L32" s="25">
        <f t="shared" si="10"/>
        <v>4</v>
      </c>
      <c r="M32" s="25">
        <f t="shared" si="11"/>
        <v>13600</v>
      </c>
      <c r="N32" s="472" t="s">
        <v>571</v>
      </c>
    </row>
    <row r="33" spans="1:14">
      <c r="A33" s="26"/>
      <c r="B33" s="543" t="s">
        <v>18</v>
      </c>
      <c r="C33" s="544"/>
      <c r="D33" s="544"/>
      <c r="E33" s="544"/>
      <c r="F33" s="545"/>
      <c r="G33" s="28">
        <f>SUM(G28:G32)</f>
        <v>35500</v>
      </c>
      <c r="H33" s="37" t="s">
        <v>26</v>
      </c>
      <c r="I33" s="28">
        <f>SUM(I28:I32)</f>
        <v>3400</v>
      </c>
      <c r="J33" s="37" t="s">
        <v>26</v>
      </c>
      <c r="K33" s="28">
        <f>SUM(K28:K32)</f>
        <v>40600</v>
      </c>
      <c r="L33" s="37" t="s">
        <v>26</v>
      </c>
      <c r="M33" s="28">
        <f>SUM(M28:M32)</f>
        <v>44000</v>
      </c>
    </row>
    <row r="34" spans="1:14">
      <c r="A34" s="44">
        <v>6</v>
      </c>
      <c r="B34" s="45"/>
      <c r="C34" s="45" t="s">
        <v>47</v>
      </c>
      <c r="D34" s="45"/>
      <c r="E34" s="45"/>
      <c r="F34" s="45"/>
      <c r="G34" s="46"/>
      <c r="H34" s="25"/>
      <c r="I34" s="31"/>
      <c r="J34" s="31"/>
      <c r="K34" s="31"/>
      <c r="L34" s="31"/>
      <c r="M34" s="31"/>
    </row>
    <row r="35" spans="1:14" ht="30">
      <c r="A35" s="47">
        <v>6.01</v>
      </c>
      <c r="B35" s="48" t="s">
        <v>48</v>
      </c>
      <c r="C35" s="49" t="s">
        <v>49</v>
      </c>
      <c r="D35" s="50" t="s">
        <v>30</v>
      </c>
      <c r="E35" s="51">
        <v>0</v>
      </c>
      <c r="F35" s="52">
        <v>0</v>
      </c>
      <c r="G35" s="22">
        <f t="shared" ref="G35:G48" si="12">E35*F35</f>
        <v>0</v>
      </c>
      <c r="H35" s="25"/>
      <c r="I35" s="25">
        <f t="shared" ref="I35:I48" si="13">H35*F35</f>
        <v>0</v>
      </c>
      <c r="J35" s="25"/>
      <c r="K35" s="25">
        <f t="shared" ref="K35:K48" si="14">J35*F35</f>
        <v>0</v>
      </c>
      <c r="L35" s="25">
        <f t="shared" ref="L35:L48" si="15">J35+H35</f>
        <v>0</v>
      </c>
      <c r="M35" s="25">
        <f t="shared" ref="M35:M48" si="16">L35*F35</f>
        <v>0</v>
      </c>
    </row>
    <row r="36" spans="1:14" ht="30">
      <c r="A36" s="47">
        <v>6.02</v>
      </c>
      <c r="B36" s="48" t="s">
        <v>48</v>
      </c>
      <c r="C36" s="49" t="s">
        <v>50</v>
      </c>
      <c r="D36" s="50" t="s">
        <v>30</v>
      </c>
      <c r="E36" s="51">
        <v>0</v>
      </c>
      <c r="F36" s="52">
        <v>0</v>
      </c>
      <c r="G36" s="22">
        <f t="shared" si="12"/>
        <v>0</v>
      </c>
      <c r="H36" s="25"/>
      <c r="I36" s="25">
        <f t="shared" si="13"/>
        <v>0</v>
      </c>
      <c r="J36" s="25"/>
      <c r="K36" s="25">
        <f t="shared" si="14"/>
        <v>0</v>
      </c>
      <c r="L36" s="25">
        <f t="shared" si="15"/>
        <v>0</v>
      </c>
      <c r="M36" s="25">
        <f t="shared" si="16"/>
        <v>0</v>
      </c>
    </row>
    <row r="37" spans="1:14" ht="30">
      <c r="A37" s="47">
        <v>6.03</v>
      </c>
      <c r="B37" s="53" t="s">
        <v>51</v>
      </c>
      <c r="C37" s="54" t="s">
        <v>52</v>
      </c>
      <c r="D37" s="55" t="s">
        <v>30</v>
      </c>
      <c r="E37" s="51">
        <v>2</v>
      </c>
      <c r="F37" s="52">
        <v>2500</v>
      </c>
      <c r="G37" s="22">
        <f t="shared" si="12"/>
        <v>5000</v>
      </c>
      <c r="H37" s="25">
        <v>0</v>
      </c>
      <c r="I37" s="25">
        <f t="shared" si="13"/>
        <v>0</v>
      </c>
      <c r="J37" s="471">
        <v>3</v>
      </c>
      <c r="K37" s="513">
        <f t="shared" si="14"/>
        <v>7500</v>
      </c>
      <c r="L37" s="25">
        <f t="shared" si="15"/>
        <v>3</v>
      </c>
      <c r="M37" s="25">
        <f t="shared" si="16"/>
        <v>7500</v>
      </c>
      <c r="N37" s="472" t="s">
        <v>571</v>
      </c>
    </row>
    <row r="38" spans="1:14">
      <c r="A38" s="47">
        <v>6.04</v>
      </c>
      <c r="B38" s="56" t="s">
        <v>53</v>
      </c>
      <c r="C38" s="54" t="s">
        <v>54</v>
      </c>
      <c r="D38" s="55" t="s">
        <v>30</v>
      </c>
      <c r="E38" s="51">
        <v>1</v>
      </c>
      <c r="F38" s="52">
        <v>7500</v>
      </c>
      <c r="G38" s="22">
        <f t="shared" si="12"/>
        <v>7500</v>
      </c>
      <c r="H38" s="25">
        <v>0</v>
      </c>
      <c r="I38" s="25">
        <f t="shared" si="13"/>
        <v>0</v>
      </c>
      <c r="J38" s="471">
        <v>1</v>
      </c>
      <c r="K38" s="513">
        <f t="shared" si="14"/>
        <v>7500</v>
      </c>
      <c r="L38" s="25">
        <f t="shared" si="15"/>
        <v>1</v>
      </c>
      <c r="M38" s="25">
        <f t="shared" si="16"/>
        <v>7500</v>
      </c>
      <c r="N38" s="472" t="s">
        <v>571</v>
      </c>
    </row>
    <row r="39" spans="1:14">
      <c r="A39" s="47">
        <v>6.05</v>
      </c>
      <c r="B39" s="56" t="s">
        <v>55</v>
      </c>
      <c r="C39" s="54" t="s">
        <v>56</v>
      </c>
      <c r="D39" s="55" t="s">
        <v>30</v>
      </c>
      <c r="E39" s="51">
        <v>0</v>
      </c>
      <c r="F39" s="52">
        <v>0</v>
      </c>
      <c r="G39" s="22">
        <f t="shared" si="12"/>
        <v>0</v>
      </c>
      <c r="H39" s="25"/>
      <c r="I39" s="25">
        <f t="shared" si="13"/>
        <v>0</v>
      </c>
      <c r="J39" s="25"/>
      <c r="K39" s="25">
        <f t="shared" si="14"/>
        <v>0</v>
      </c>
      <c r="L39" s="25">
        <f t="shared" si="15"/>
        <v>0</v>
      </c>
      <c r="M39" s="25">
        <f t="shared" si="16"/>
        <v>0</v>
      </c>
    </row>
    <row r="40" spans="1:14">
      <c r="A40" s="47">
        <v>6.06</v>
      </c>
      <c r="B40" s="56" t="s">
        <v>55</v>
      </c>
      <c r="C40" s="54" t="s">
        <v>57</v>
      </c>
      <c r="D40" s="55" t="s">
        <v>30</v>
      </c>
      <c r="E40" s="51">
        <v>1</v>
      </c>
      <c r="F40" s="52">
        <v>9800</v>
      </c>
      <c r="G40" s="22">
        <f t="shared" si="12"/>
        <v>9800</v>
      </c>
      <c r="H40" s="25">
        <v>0</v>
      </c>
      <c r="I40" s="25">
        <f t="shared" si="13"/>
        <v>0</v>
      </c>
      <c r="J40" s="471">
        <v>1</v>
      </c>
      <c r="K40" s="513">
        <f t="shared" si="14"/>
        <v>9800</v>
      </c>
      <c r="L40" s="25">
        <f t="shared" si="15"/>
        <v>1</v>
      </c>
      <c r="M40" s="25">
        <f t="shared" si="16"/>
        <v>9800</v>
      </c>
      <c r="N40" s="472" t="s">
        <v>571</v>
      </c>
    </row>
    <row r="41" spans="1:14" ht="30">
      <c r="A41" s="47">
        <v>6.07</v>
      </c>
      <c r="B41" s="56" t="s">
        <v>58</v>
      </c>
      <c r="C41" s="54" t="s">
        <v>59</v>
      </c>
      <c r="D41" s="55" t="s">
        <v>30</v>
      </c>
      <c r="E41" s="51">
        <v>4</v>
      </c>
      <c r="F41" s="52">
        <v>500</v>
      </c>
      <c r="G41" s="22">
        <f t="shared" si="12"/>
        <v>2000</v>
      </c>
      <c r="H41" s="25">
        <v>0</v>
      </c>
      <c r="I41" s="25">
        <f t="shared" si="13"/>
        <v>0</v>
      </c>
      <c r="J41" s="25">
        <v>0</v>
      </c>
      <c r="K41" s="25">
        <f t="shared" si="14"/>
        <v>0</v>
      </c>
      <c r="L41" s="25">
        <f t="shared" si="15"/>
        <v>0</v>
      </c>
      <c r="M41" s="25">
        <f t="shared" si="16"/>
        <v>0</v>
      </c>
    </row>
    <row r="42" spans="1:14" ht="30">
      <c r="A42" s="47">
        <v>6.08</v>
      </c>
      <c r="B42" s="57" t="s">
        <v>60</v>
      </c>
      <c r="C42" s="54" t="s">
        <v>61</v>
      </c>
      <c r="D42" s="55" t="s">
        <v>30</v>
      </c>
      <c r="E42" s="51">
        <v>1</v>
      </c>
      <c r="F42" s="52">
        <v>7500</v>
      </c>
      <c r="G42" s="22">
        <f t="shared" si="12"/>
        <v>7500</v>
      </c>
      <c r="H42" s="25">
        <v>1</v>
      </c>
      <c r="I42" s="25">
        <f t="shared" si="13"/>
        <v>7500</v>
      </c>
      <c r="J42" s="25"/>
      <c r="K42" s="25">
        <f t="shared" si="14"/>
        <v>0</v>
      </c>
      <c r="L42" s="25">
        <f t="shared" si="15"/>
        <v>1</v>
      </c>
      <c r="M42" s="25">
        <f t="shared" si="16"/>
        <v>7500</v>
      </c>
    </row>
    <row r="43" spans="1:14" ht="45">
      <c r="A43" s="47">
        <v>6.09</v>
      </c>
      <c r="B43" s="58" t="s">
        <v>62</v>
      </c>
      <c r="C43" s="54" t="s">
        <v>63</v>
      </c>
      <c r="D43" s="55" t="s">
        <v>30</v>
      </c>
      <c r="E43" s="51">
        <v>1</v>
      </c>
      <c r="F43" s="52">
        <v>5500</v>
      </c>
      <c r="G43" s="22">
        <f t="shared" si="12"/>
        <v>5500</v>
      </c>
      <c r="H43" s="25">
        <v>1</v>
      </c>
      <c r="I43" s="25">
        <f t="shared" si="13"/>
        <v>5500</v>
      </c>
      <c r="J43" s="25"/>
      <c r="K43" s="25">
        <f t="shared" si="14"/>
        <v>0</v>
      </c>
      <c r="L43" s="25">
        <f t="shared" si="15"/>
        <v>1</v>
      </c>
      <c r="M43" s="25">
        <f t="shared" si="16"/>
        <v>5500</v>
      </c>
    </row>
    <row r="44" spans="1:14">
      <c r="A44" s="47">
        <v>6.1</v>
      </c>
      <c r="B44" s="59" t="s">
        <v>64</v>
      </c>
      <c r="C44" s="60" t="s">
        <v>64</v>
      </c>
      <c r="D44" s="55" t="s">
        <v>30</v>
      </c>
      <c r="E44" s="51"/>
      <c r="F44" s="52">
        <v>0</v>
      </c>
      <c r="G44" s="22">
        <f t="shared" si="12"/>
        <v>0</v>
      </c>
      <c r="H44" s="25"/>
      <c r="I44" s="25">
        <f t="shared" si="13"/>
        <v>0</v>
      </c>
      <c r="J44" s="25"/>
      <c r="K44" s="25">
        <f t="shared" si="14"/>
        <v>0</v>
      </c>
      <c r="L44" s="25">
        <f t="shared" si="15"/>
        <v>0</v>
      </c>
      <c r="M44" s="25">
        <f t="shared" si="16"/>
        <v>0</v>
      </c>
    </row>
    <row r="45" spans="1:14" ht="30">
      <c r="A45" s="47">
        <v>6.11</v>
      </c>
      <c r="B45" s="58" t="s">
        <v>65</v>
      </c>
      <c r="C45" s="54" t="s">
        <v>66</v>
      </c>
      <c r="D45" s="55" t="s">
        <v>30</v>
      </c>
      <c r="E45" s="51"/>
      <c r="F45" s="52">
        <v>0</v>
      </c>
      <c r="G45" s="22">
        <f t="shared" si="12"/>
        <v>0</v>
      </c>
      <c r="H45" s="25"/>
      <c r="I45" s="25">
        <f t="shared" si="13"/>
        <v>0</v>
      </c>
      <c r="J45" s="25"/>
      <c r="K45" s="25">
        <f t="shared" si="14"/>
        <v>0</v>
      </c>
      <c r="L45" s="25">
        <f t="shared" si="15"/>
        <v>0</v>
      </c>
      <c r="M45" s="25">
        <f t="shared" si="16"/>
        <v>0</v>
      </c>
    </row>
    <row r="46" spans="1:14" ht="30">
      <c r="A46" s="47">
        <v>6.12</v>
      </c>
      <c r="B46" s="58" t="s">
        <v>67</v>
      </c>
      <c r="C46" s="54" t="s">
        <v>68</v>
      </c>
      <c r="D46" s="55" t="s">
        <v>30</v>
      </c>
      <c r="E46" s="51">
        <v>1</v>
      </c>
      <c r="F46" s="52">
        <v>12500</v>
      </c>
      <c r="G46" s="22">
        <f t="shared" si="12"/>
        <v>12500</v>
      </c>
      <c r="H46" s="25">
        <v>0</v>
      </c>
      <c r="I46" s="25">
        <f t="shared" si="13"/>
        <v>0</v>
      </c>
      <c r="J46" s="25"/>
      <c r="K46" s="25">
        <f t="shared" si="14"/>
        <v>0</v>
      </c>
      <c r="L46" s="25">
        <f t="shared" si="15"/>
        <v>0</v>
      </c>
      <c r="M46" s="25">
        <f t="shared" si="16"/>
        <v>0</v>
      </c>
    </row>
    <row r="47" spans="1:14" ht="45">
      <c r="A47" s="47">
        <v>6.13</v>
      </c>
      <c r="B47" s="59" t="s">
        <v>69</v>
      </c>
      <c r="C47" s="54" t="s">
        <v>70</v>
      </c>
      <c r="D47" s="55" t="s">
        <v>30</v>
      </c>
      <c r="E47" s="51">
        <v>0</v>
      </c>
      <c r="F47" s="52">
        <v>0</v>
      </c>
      <c r="G47" s="22">
        <f t="shared" si="12"/>
        <v>0</v>
      </c>
      <c r="H47" s="25"/>
      <c r="I47" s="25">
        <f t="shared" si="13"/>
        <v>0</v>
      </c>
      <c r="J47" s="25"/>
      <c r="K47" s="25">
        <f t="shared" si="14"/>
        <v>0</v>
      </c>
      <c r="L47" s="25">
        <f t="shared" si="15"/>
        <v>0</v>
      </c>
      <c r="M47" s="25">
        <f t="shared" si="16"/>
        <v>0</v>
      </c>
    </row>
    <row r="48" spans="1:14" ht="135">
      <c r="A48" s="47">
        <v>6.14</v>
      </c>
      <c r="B48" s="61" t="s">
        <v>71</v>
      </c>
      <c r="C48" s="54" t="s">
        <v>72</v>
      </c>
      <c r="D48" s="55" t="s">
        <v>73</v>
      </c>
      <c r="E48" s="51">
        <v>6</v>
      </c>
      <c r="F48" s="52">
        <v>2500</v>
      </c>
      <c r="G48" s="22">
        <f t="shared" si="12"/>
        <v>15000</v>
      </c>
      <c r="H48" s="25">
        <v>0</v>
      </c>
      <c r="I48" s="25">
        <f t="shared" si="13"/>
        <v>0</v>
      </c>
      <c r="J48" s="25"/>
      <c r="K48" s="25">
        <f t="shared" si="14"/>
        <v>0</v>
      </c>
      <c r="L48" s="25">
        <f t="shared" si="15"/>
        <v>0</v>
      </c>
      <c r="M48" s="25">
        <f t="shared" si="16"/>
        <v>0</v>
      </c>
    </row>
    <row r="49" spans="1:13">
      <c r="A49" s="62"/>
      <c r="B49" s="534" t="s">
        <v>18</v>
      </c>
      <c r="C49" s="535"/>
      <c r="D49" s="535"/>
      <c r="E49" s="535"/>
      <c r="F49" s="536"/>
      <c r="G49" s="63">
        <f>SUM(G35:G48)</f>
        <v>64800</v>
      </c>
      <c r="H49" s="37" t="s">
        <v>26</v>
      </c>
      <c r="I49" s="63">
        <f>SUM(I35:I48)</f>
        <v>13000</v>
      </c>
      <c r="J49" s="37" t="s">
        <v>26</v>
      </c>
      <c r="K49" s="63">
        <f>SUM(K35:K48)</f>
        <v>24800</v>
      </c>
      <c r="L49" s="37" t="s">
        <v>26</v>
      </c>
      <c r="M49" s="63">
        <f>SUM(M35:M48)</f>
        <v>37800</v>
      </c>
    </row>
    <row r="50" spans="1:13">
      <c r="A50" s="64"/>
      <c r="B50" s="27"/>
      <c r="C50" s="27"/>
      <c r="D50" s="27"/>
      <c r="E50" s="27"/>
      <c r="F50" s="27"/>
      <c r="G50" s="65"/>
      <c r="H50" s="14"/>
      <c r="I50" s="14"/>
      <c r="J50" s="14"/>
      <c r="K50" s="14"/>
      <c r="L50" s="14"/>
      <c r="M50" s="14"/>
    </row>
    <row r="51" spans="1:13" ht="16" thickBot="1">
      <c r="A51" s="66"/>
      <c r="B51" s="537" t="s">
        <v>74</v>
      </c>
      <c r="C51" s="538"/>
      <c r="D51" s="538"/>
      <c r="E51" s="538"/>
      <c r="F51" s="539"/>
      <c r="G51" s="67">
        <f>G49+G33+G26+G23+G16+G9</f>
        <v>151425</v>
      </c>
      <c r="H51" s="14"/>
      <c r="I51" s="67">
        <f>I49+I33+I26+I23+I16+I9</f>
        <v>52480</v>
      </c>
      <c r="J51" s="68"/>
      <c r="K51" s="67">
        <f>K49+K33+K26+K23+K16+K9</f>
        <v>68595</v>
      </c>
      <c r="L51" s="31"/>
      <c r="M51" s="67">
        <f>M49+M33+M26+M23+M16+M9</f>
        <v>121075</v>
      </c>
    </row>
    <row r="52" spans="1:13">
      <c r="A52" s="69"/>
      <c r="B52" s="69"/>
      <c r="C52" s="69"/>
      <c r="D52" s="69"/>
      <c r="E52" s="69"/>
      <c r="F52" s="69"/>
      <c r="G52" s="69"/>
      <c r="H52" s="69"/>
      <c r="I52" s="69"/>
      <c r="J52" s="69"/>
      <c r="K52" s="69"/>
      <c r="L52" s="69"/>
      <c r="M52" s="69"/>
    </row>
    <row r="53" spans="1:13">
      <c r="H53" s="474" t="s">
        <v>572</v>
      </c>
      <c r="I53" s="474">
        <v>109041</v>
      </c>
      <c r="K53" s="521"/>
    </row>
    <row r="54" spans="1:13">
      <c r="H54" s="474" t="s">
        <v>573</v>
      </c>
      <c r="I54" s="510">
        <v>-56561</v>
      </c>
    </row>
    <row r="55" spans="1:13">
      <c r="I55" s="521">
        <f>I54*0.18</f>
        <v>-10180.98</v>
      </c>
      <c r="K55" s="474"/>
    </row>
    <row r="56" spans="1:13">
      <c r="F56" s="1">
        <v>2241013.4</v>
      </c>
      <c r="K56" s="474"/>
    </row>
    <row r="57" spans="1:13">
      <c r="I57" s="474"/>
      <c r="K57" s="474"/>
    </row>
    <row r="58" spans="1:13">
      <c r="K58" s="474"/>
    </row>
    <row r="59" spans="1:13">
      <c r="K59" s="474"/>
    </row>
    <row r="60" spans="1:13">
      <c r="K60" s="474"/>
    </row>
    <row r="61" spans="1:13">
      <c r="K61" s="474"/>
    </row>
    <row r="62" spans="1:13">
      <c r="K62" s="474"/>
    </row>
    <row r="63" spans="1:13">
      <c r="K63" s="474"/>
    </row>
    <row r="64" spans="1:13">
      <c r="K64" s="474"/>
    </row>
    <row r="65" spans="11:11">
      <c r="K65" s="474"/>
    </row>
  </sheetData>
  <mergeCells count="12">
    <mergeCell ref="H1:I1"/>
    <mergeCell ref="J1:K1"/>
    <mergeCell ref="L1:M1"/>
    <mergeCell ref="B49:F49"/>
    <mergeCell ref="B51:F51"/>
    <mergeCell ref="A1:G1"/>
    <mergeCell ref="B9:F9"/>
    <mergeCell ref="B16:F16"/>
    <mergeCell ref="B23:F23"/>
    <mergeCell ref="B26:F26"/>
    <mergeCell ref="B33:F33"/>
    <mergeCell ref="D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F140"/>
  <sheetViews>
    <sheetView topLeftCell="A16" zoomScale="70" zoomScaleNormal="70" workbookViewId="0">
      <pane ySplit="2" topLeftCell="A126" activePane="bottomLeft" state="frozen"/>
      <selection activeCell="A16" sqref="A16"/>
      <selection pane="bottomLeft" activeCell="J141" sqref="J141"/>
    </sheetView>
  </sheetViews>
  <sheetFormatPr defaultRowHeight="14.5"/>
  <cols>
    <col min="2" max="2" width="63.90625" bestFit="1" customWidth="1"/>
    <col min="5" max="5" width="11.54296875" bestFit="1" customWidth="1"/>
    <col min="6" max="6" width="14.54296875" bestFit="1" customWidth="1"/>
    <col min="7" max="7" width="21.453125" customWidth="1"/>
    <col min="8" max="8" width="15" bestFit="1" customWidth="1"/>
    <col min="9" max="9" width="14" customWidth="1"/>
    <col min="10" max="10" width="12.453125" bestFit="1" customWidth="1"/>
    <col min="11" max="11" width="7.08984375" bestFit="1" customWidth="1"/>
    <col min="12" max="12" width="22" customWidth="1"/>
  </cols>
  <sheetData>
    <row r="1" spans="1:12" ht="16" thickBot="1">
      <c r="A1" s="548" t="s">
        <v>242</v>
      </c>
      <c r="B1" s="549"/>
      <c r="C1" s="549"/>
      <c r="D1" s="549"/>
      <c r="E1" s="550"/>
      <c r="F1" s="551"/>
      <c r="G1" s="551"/>
      <c r="H1" s="551"/>
      <c r="I1" s="551"/>
      <c r="J1" s="551"/>
      <c r="K1" s="551"/>
      <c r="L1" s="552"/>
    </row>
    <row r="2" spans="1:12" ht="16" thickBot="1">
      <c r="A2" s="553" t="s">
        <v>243</v>
      </c>
      <c r="B2" s="554"/>
      <c r="C2" s="554"/>
      <c r="D2" s="554"/>
      <c r="E2" s="555"/>
      <c r="F2" s="556"/>
      <c r="G2" s="556"/>
      <c r="H2" s="556"/>
      <c r="I2" s="556"/>
      <c r="J2" s="556"/>
      <c r="K2" s="556"/>
      <c r="L2" s="557"/>
    </row>
    <row r="3" spans="1:12" ht="16" thickBot="1">
      <c r="A3" s="333"/>
      <c r="B3" s="334"/>
      <c r="C3" s="334"/>
      <c r="D3" s="334"/>
      <c r="E3" s="335"/>
      <c r="F3" s="336"/>
      <c r="G3" s="336"/>
      <c r="H3" s="336"/>
      <c r="I3" s="336"/>
      <c r="J3" s="336"/>
      <c r="K3" s="336"/>
      <c r="L3" s="337"/>
    </row>
    <row r="4" spans="1:12">
      <c r="A4" s="82" t="s">
        <v>244</v>
      </c>
      <c r="B4" s="558" t="s">
        <v>245</v>
      </c>
      <c r="C4" s="558"/>
      <c r="D4" s="558"/>
      <c r="E4" s="558"/>
      <c r="F4" s="75">
        <v>114000</v>
      </c>
      <c r="G4" s="340"/>
      <c r="H4" s="340"/>
      <c r="I4" s="340"/>
      <c r="J4" s="340"/>
      <c r="K4" s="304"/>
      <c r="L4" s="75">
        <v>114000</v>
      </c>
    </row>
    <row r="5" spans="1:12">
      <c r="A5" s="72"/>
      <c r="B5" s="559"/>
      <c r="C5" s="559"/>
      <c r="D5" s="559"/>
      <c r="E5" s="559"/>
      <c r="F5" s="104"/>
      <c r="G5" s="341"/>
      <c r="H5" s="341"/>
      <c r="I5" s="341"/>
      <c r="J5" s="341"/>
      <c r="K5" s="305"/>
      <c r="L5" s="104"/>
    </row>
    <row r="6" spans="1:12">
      <c r="A6" s="72" t="s">
        <v>246</v>
      </c>
      <c r="B6" s="560" t="s">
        <v>247</v>
      </c>
      <c r="C6" s="560"/>
      <c r="D6" s="560"/>
      <c r="E6" s="560"/>
      <c r="F6" s="104">
        <v>447600</v>
      </c>
      <c r="G6" s="341"/>
      <c r="H6" s="341"/>
      <c r="I6" s="341"/>
      <c r="J6" s="341"/>
      <c r="K6" s="306"/>
      <c r="L6" s="104">
        <v>357886</v>
      </c>
    </row>
    <row r="7" spans="1:12">
      <c r="A7" s="72"/>
      <c r="B7" s="559"/>
      <c r="C7" s="559"/>
      <c r="D7" s="559"/>
      <c r="E7" s="559"/>
      <c r="F7" s="104"/>
      <c r="G7" s="341"/>
      <c r="H7" s="341"/>
      <c r="I7" s="341"/>
      <c r="J7" s="341"/>
      <c r="K7" s="305"/>
      <c r="L7" s="104"/>
    </row>
    <row r="8" spans="1:12">
      <c r="A8" s="72" t="s">
        <v>248</v>
      </c>
      <c r="B8" s="560" t="s">
        <v>249</v>
      </c>
      <c r="C8" s="560"/>
      <c r="D8" s="560"/>
      <c r="E8" s="560"/>
      <c r="F8" s="104">
        <v>36600</v>
      </c>
      <c r="G8" s="341"/>
      <c r="H8" s="341"/>
      <c r="I8" s="341"/>
      <c r="J8" s="341"/>
      <c r="K8" s="306"/>
      <c r="L8" s="104">
        <v>36600</v>
      </c>
    </row>
    <row r="9" spans="1:12" ht="15" thickBot="1">
      <c r="A9" s="115"/>
      <c r="B9" s="582"/>
      <c r="C9" s="582"/>
      <c r="D9" s="582"/>
      <c r="E9" s="582"/>
      <c r="F9" s="96"/>
      <c r="G9" s="342"/>
      <c r="H9" s="342"/>
      <c r="I9" s="342"/>
      <c r="J9" s="342"/>
      <c r="K9" s="307"/>
      <c r="L9" s="96"/>
    </row>
    <row r="10" spans="1:12" ht="15" thickBot="1">
      <c r="A10" s="583" t="s">
        <v>250</v>
      </c>
      <c r="B10" s="584"/>
      <c r="C10" s="584"/>
      <c r="D10" s="584"/>
      <c r="E10" s="585"/>
      <c r="F10" s="78">
        <v>598200</v>
      </c>
      <c r="G10" s="343"/>
      <c r="H10" s="343"/>
      <c r="I10" s="343"/>
      <c r="J10" s="343"/>
      <c r="K10" s="303"/>
      <c r="L10" s="78">
        <f>SUM(L4:L8)</f>
        <v>508486</v>
      </c>
    </row>
    <row r="11" spans="1:12" ht="15" thickBot="1">
      <c r="A11" s="586" t="s">
        <v>251</v>
      </c>
      <c r="B11" s="587"/>
      <c r="C11" s="587"/>
      <c r="D11" s="587"/>
      <c r="E11" s="587"/>
      <c r="F11" s="80">
        <v>107676</v>
      </c>
      <c r="G11" s="344"/>
      <c r="H11" s="344"/>
      <c r="I11" s="344"/>
      <c r="J11" s="344"/>
      <c r="K11" s="303"/>
      <c r="L11" s="80">
        <f>L10*0.18</f>
        <v>91527.48</v>
      </c>
    </row>
    <row r="12" spans="1:12" ht="15" thickBot="1">
      <c r="A12" s="586" t="s">
        <v>74</v>
      </c>
      <c r="B12" s="587"/>
      <c r="C12" s="587"/>
      <c r="D12" s="587"/>
      <c r="E12" s="587"/>
      <c r="F12" s="80">
        <v>705876</v>
      </c>
      <c r="G12" s="344"/>
      <c r="H12" s="344"/>
      <c r="I12" s="344"/>
      <c r="J12" s="344"/>
      <c r="K12" s="303"/>
      <c r="L12" s="80">
        <f>SUM(L10:L11)</f>
        <v>600013.48</v>
      </c>
    </row>
    <row r="13" spans="1:12" ht="16" thickBot="1">
      <c r="A13" s="563" t="s">
        <v>242</v>
      </c>
      <c r="B13" s="564"/>
      <c r="C13" s="564"/>
      <c r="D13" s="564"/>
      <c r="E13" s="565"/>
      <c r="F13" s="566"/>
      <c r="G13" s="566"/>
      <c r="H13" s="566"/>
      <c r="I13" s="566"/>
      <c r="J13" s="566"/>
      <c r="K13" s="566"/>
      <c r="L13" s="567"/>
    </row>
    <row r="14" spans="1:12" ht="16" thickBot="1">
      <c r="A14" s="588" t="s">
        <v>243</v>
      </c>
      <c r="B14" s="589"/>
      <c r="C14" s="589"/>
      <c r="D14" s="589"/>
      <c r="E14" s="590"/>
      <c r="F14" s="591"/>
      <c r="G14" s="591"/>
      <c r="H14" s="591"/>
      <c r="I14" s="591"/>
      <c r="J14" s="591"/>
      <c r="K14" s="591"/>
      <c r="L14" s="592"/>
    </row>
    <row r="15" spans="1:12" ht="60" customHeight="1" thickBot="1">
      <c r="A15" s="572" t="s">
        <v>252</v>
      </c>
      <c r="B15" s="573"/>
      <c r="C15" s="573"/>
      <c r="D15" s="573"/>
      <c r="E15" s="574"/>
      <c r="F15" s="575"/>
      <c r="G15" s="576"/>
      <c r="H15" s="576"/>
      <c r="I15" s="576"/>
      <c r="J15" s="576"/>
      <c r="K15" s="576"/>
      <c r="L15" s="577"/>
    </row>
    <row r="16" spans="1:12" ht="16" thickBot="1">
      <c r="A16" s="338"/>
      <c r="B16" s="339"/>
      <c r="C16" s="568" t="s">
        <v>3</v>
      </c>
      <c r="D16" s="569"/>
      <c r="E16" s="569"/>
      <c r="F16" s="569"/>
      <c r="G16" s="561" t="s">
        <v>1</v>
      </c>
      <c r="H16" s="562"/>
      <c r="I16" s="578" t="s">
        <v>564</v>
      </c>
      <c r="J16" s="579"/>
      <c r="K16" s="580" t="s">
        <v>2</v>
      </c>
      <c r="L16" s="581"/>
    </row>
    <row r="17" spans="1:12" ht="15" thickBot="1">
      <c r="A17" s="77" t="s">
        <v>253</v>
      </c>
      <c r="B17" s="70" t="s">
        <v>79</v>
      </c>
      <c r="C17" s="71" t="s">
        <v>80</v>
      </c>
      <c r="D17" s="71" t="s">
        <v>254</v>
      </c>
      <c r="E17" s="89" t="s">
        <v>255</v>
      </c>
      <c r="F17" s="92" t="s">
        <v>256</v>
      </c>
      <c r="G17" s="346" t="s">
        <v>81</v>
      </c>
      <c r="H17" s="346" t="s">
        <v>256</v>
      </c>
      <c r="I17" s="346"/>
      <c r="J17" s="346"/>
      <c r="K17" s="346" t="s">
        <v>81</v>
      </c>
      <c r="L17" s="347" t="s">
        <v>256</v>
      </c>
    </row>
    <row r="18" spans="1:12" ht="15" thickBot="1">
      <c r="A18" s="79" t="s">
        <v>257</v>
      </c>
      <c r="B18" s="70" t="s">
        <v>258</v>
      </c>
      <c r="C18" s="73"/>
      <c r="D18" s="73"/>
      <c r="E18" s="88"/>
      <c r="F18" s="308"/>
      <c r="G18" s="308"/>
      <c r="H18" s="308"/>
      <c r="I18" s="308"/>
      <c r="J18" s="308"/>
      <c r="K18" s="308"/>
      <c r="L18" s="91"/>
    </row>
    <row r="19" spans="1:12">
      <c r="A19" s="90">
        <v>1</v>
      </c>
      <c r="B19" s="117" t="s">
        <v>259</v>
      </c>
      <c r="C19" s="98"/>
      <c r="D19" s="98"/>
      <c r="E19" s="86"/>
      <c r="F19" s="309"/>
      <c r="G19" s="309"/>
      <c r="H19" s="309"/>
      <c r="I19" s="309"/>
      <c r="J19" s="309"/>
      <c r="K19" s="309"/>
      <c r="L19" s="102"/>
    </row>
    <row r="20" spans="1:12" ht="137.5">
      <c r="A20" s="112"/>
      <c r="B20" s="94" t="s">
        <v>260</v>
      </c>
      <c r="C20" s="108"/>
      <c r="D20" s="108"/>
      <c r="E20" s="118"/>
      <c r="F20" s="310"/>
      <c r="G20" s="310"/>
      <c r="H20" s="310"/>
      <c r="I20" s="310"/>
      <c r="J20" s="310"/>
      <c r="K20" s="310"/>
      <c r="L20" s="99"/>
    </row>
    <row r="21" spans="1:12">
      <c r="A21" s="87"/>
      <c r="B21" s="111" t="s">
        <v>261</v>
      </c>
      <c r="C21" s="108"/>
      <c r="D21" s="108"/>
      <c r="E21" s="120"/>
      <c r="F21" s="311"/>
      <c r="G21" s="311"/>
      <c r="H21" s="311"/>
      <c r="I21" s="311"/>
      <c r="J21" s="311"/>
      <c r="K21" s="311"/>
      <c r="L21" s="101"/>
    </row>
    <row r="22" spans="1:12">
      <c r="A22" s="87"/>
      <c r="B22" s="111" t="s">
        <v>262</v>
      </c>
      <c r="C22" s="108"/>
      <c r="D22" s="108"/>
      <c r="E22" s="120"/>
      <c r="F22" s="311"/>
      <c r="G22" s="311"/>
      <c r="H22" s="311"/>
      <c r="I22" s="311"/>
      <c r="J22" s="311"/>
      <c r="K22" s="311"/>
      <c r="L22" s="101"/>
    </row>
    <row r="23" spans="1:12" ht="26">
      <c r="A23" s="87"/>
      <c r="B23" s="111" t="s">
        <v>263</v>
      </c>
      <c r="C23" s="108"/>
      <c r="D23" s="108"/>
      <c r="E23" s="120"/>
      <c r="F23" s="311"/>
      <c r="G23" s="311"/>
      <c r="H23" s="311"/>
      <c r="I23" s="311"/>
      <c r="J23" s="311"/>
      <c r="K23" s="311"/>
      <c r="L23" s="101"/>
    </row>
    <row r="24" spans="1:12">
      <c r="A24" s="93">
        <v>1.1000000000000001</v>
      </c>
      <c r="B24" s="103" t="s">
        <v>264</v>
      </c>
      <c r="C24" s="114"/>
      <c r="D24" s="114"/>
      <c r="E24" s="95"/>
      <c r="F24" s="312"/>
      <c r="G24" s="312"/>
      <c r="H24" s="312"/>
      <c r="I24" s="312"/>
      <c r="J24" s="312"/>
      <c r="K24" s="312"/>
      <c r="L24" s="106"/>
    </row>
    <row r="25" spans="1:12" ht="25">
      <c r="A25" s="87" t="s">
        <v>112</v>
      </c>
      <c r="B25" s="84" t="s">
        <v>265</v>
      </c>
      <c r="C25" s="108" t="s">
        <v>183</v>
      </c>
      <c r="D25" s="108">
        <v>1</v>
      </c>
      <c r="E25" s="116">
        <v>85000</v>
      </c>
      <c r="F25" s="313">
        <f>D25*E25</f>
        <v>85000</v>
      </c>
      <c r="G25" s="313">
        <v>0</v>
      </c>
      <c r="H25" s="313">
        <f>G25*E25</f>
        <v>0</v>
      </c>
      <c r="I25" s="313">
        <v>1</v>
      </c>
      <c r="J25" s="313">
        <f>I25*E25</f>
        <v>85000</v>
      </c>
      <c r="K25" s="313">
        <f>I25+G25</f>
        <v>1</v>
      </c>
      <c r="L25" s="99">
        <f>K25*E25</f>
        <v>85000</v>
      </c>
    </row>
    <row r="26" spans="1:12">
      <c r="A26" s="87"/>
      <c r="B26" s="84"/>
      <c r="C26" s="108"/>
      <c r="D26" s="108"/>
      <c r="E26" s="116"/>
      <c r="F26" s="313"/>
      <c r="G26" s="313"/>
      <c r="H26" s="313"/>
      <c r="I26" s="313"/>
      <c r="J26" s="313"/>
      <c r="K26" s="313"/>
      <c r="L26" s="99"/>
    </row>
    <row r="27" spans="1:12">
      <c r="A27" s="97">
        <v>1.2</v>
      </c>
      <c r="B27" s="84" t="s">
        <v>266</v>
      </c>
      <c r="C27" s="108" t="s">
        <v>30</v>
      </c>
      <c r="D27" s="108">
        <v>1</v>
      </c>
      <c r="E27" s="116">
        <v>9500</v>
      </c>
      <c r="F27" s="313">
        <f>D27*E27</f>
        <v>9500</v>
      </c>
      <c r="G27" s="313">
        <v>0</v>
      </c>
      <c r="H27" s="313">
        <f>G27*E27</f>
        <v>0</v>
      </c>
      <c r="I27" s="313">
        <v>1</v>
      </c>
      <c r="J27" s="313">
        <f>I27*E27</f>
        <v>9500</v>
      </c>
      <c r="K27" s="313">
        <f>I27+G27</f>
        <v>1</v>
      </c>
      <c r="L27" s="99">
        <f>K27*E27</f>
        <v>9500</v>
      </c>
    </row>
    <row r="28" spans="1:12">
      <c r="A28" s="87"/>
      <c r="B28" s="84"/>
      <c r="C28" s="108"/>
      <c r="D28" s="108"/>
      <c r="E28" s="116"/>
      <c r="F28" s="313"/>
      <c r="G28" s="313"/>
      <c r="H28" s="313"/>
      <c r="I28" s="313"/>
      <c r="J28" s="313"/>
      <c r="K28" s="313"/>
      <c r="L28" s="99"/>
    </row>
    <row r="29" spans="1:12">
      <c r="A29" s="93">
        <v>1.3</v>
      </c>
      <c r="B29" s="117" t="s">
        <v>267</v>
      </c>
      <c r="C29" s="114"/>
      <c r="D29" s="114"/>
      <c r="E29" s="83"/>
      <c r="F29" s="314"/>
      <c r="G29" s="314"/>
      <c r="H29" s="314"/>
      <c r="I29" s="314"/>
      <c r="J29" s="314"/>
      <c r="K29" s="314"/>
      <c r="L29" s="76"/>
    </row>
    <row r="30" spans="1:12" ht="25">
      <c r="A30" s="87" t="s">
        <v>129</v>
      </c>
      <c r="B30" s="84" t="s">
        <v>268</v>
      </c>
      <c r="C30" s="108" t="s">
        <v>269</v>
      </c>
      <c r="D30" s="108">
        <v>5</v>
      </c>
      <c r="E30" s="116">
        <v>3900</v>
      </c>
      <c r="F30" s="313">
        <f>D30*E30</f>
        <v>19500</v>
      </c>
      <c r="G30" s="313">
        <v>0</v>
      </c>
      <c r="H30" s="313">
        <f>G30*E30</f>
        <v>0</v>
      </c>
      <c r="I30" s="313">
        <v>5</v>
      </c>
      <c r="J30" s="313">
        <f>I30*E30</f>
        <v>19500</v>
      </c>
      <c r="K30" s="313">
        <f>I30+G30</f>
        <v>5</v>
      </c>
      <c r="L30" s="99">
        <f>K30*E30</f>
        <v>19500</v>
      </c>
    </row>
    <row r="31" spans="1:12" ht="15" thickBot="1">
      <c r="A31" s="87"/>
      <c r="B31" s="94"/>
      <c r="C31" s="108"/>
      <c r="D31" s="108"/>
      <c r="E31" s="120"/>
      <c r="F31" s="311"/>
      <c r="G31" s="311"/>
      <c r="H31" s="311"/>
      <c r="I31" s="311"/>
      <c r="J31" s="311"/>
      <c r="K31" s="311"/>
      <c r="L31" s="101"/>
    </row>
    <row r="32" spans="1:12" ht="15" thickBot="1">
      <c r="A32" s="570" t="s">
        <v>270</v>
      </c>
      <c r="B32" s="571"/>
      <c r="C32" s="571"/>
      <c r="D32" s="571"/>
      <c r="E32" s="571"/>
      <c r="F32" s="74">
        <f>SUM(F20:F31)</f>
        <v>114000</v>
      </c>
      <c r="G32" s="345"/>
      <c r="H32" s="345"/>
      <c r="I32" s="345"/>
      <c r="J32" s="74">
        <f>SUM(J20:J31)</f>
        <v>114000</v>
      </c>
      <c r="K32" s="315"/>
      <c r="L32" s="74">
        <f>SUM(L20:L31)</f>
        <v>114000</v>
      </c>
    </row>
    <row r="33" spans="1:240">
      <c r="A33" s="221" t="s">
        <v>271</v>
      </c>
      <c r="B33" s="222" t="s">
        <v>272</v>
      </c>
      <c r="C33" s="223"/>
      <c r="D33" s="223"/>
      <c r="E33" s="224"/>
      <c r="F33" s="316"/>
      <c r="G33" s="316"/>
      <c r="H33" s="316"/>
      <c r="I33" s="316"/>
      <c r="J33" s="316"/>
      <c r="K33" s="316"/>
      <c r="L33" s="22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5"/>
      <c r="FB33" s="105"/>
      <c r="FC33" s="105"/>
      <c r="FD33" s="105"/>
      <c r="FE33" s="105"/>
      <c r="FF33" s="105"/>
      <c r="FG33" s="105"/>
      <c r="FH33" s="105"/>
      <c r="FI33" s="105"/>
      <c r="FJ33" s="105"/>
      <c r="FK33" s="105"/>
      <c r="FL33" s="105"/>
      <c r="FM33" s="105"/>
      <c r="FN33" s="105"/>
      <c r="FO33" s="105"/>
      <c r="FP33" s="105"/>
      <c r="FQ33" s="105"/>
      <c r="FR33" s="105"/>
      <c r="FS33" s="105"/>
      <c r="FT33" s="105"/>
      <c r="FU33" s="105"/>
      <c r="FV33" s="105"/>
      <c r="FW33" s="105"/>
      <c r="FX33" s="105"/>
      <c r="FY33" s="105"/>
      <c r="FZ33" s="105"/>
      <c r="GA33" s="105"/>
      <c r="GB33" s="105"/>
      <c r="GC33" s="105"/>
      <c r="GD33" s="105"/>
      <c r="GE33" s="105"/>
      <c r="GF33" s="105"/>
      <c r="GG33" s="105"/>
      <c r="GH33" s="105"/>
      <c r="GI33" s="105"/>
      <c r="GJ33" s="105"/>
      <c r="GK33" s="105"/>
      <c r="GL33" s="105"/>
      <c r="GM33" s="105"/>
      <c r="GN33" s="105"/>
      <c r="GO33" s="105"/>
      <c r="GP33" s="105"/>
      <c r="GQ33" s="105"/>
      <c r="GR33" s="105"/>
      <c r="GS33" s="105"/>
      <c r="GT33" s="105"/>
      <c r="GU33" s="105"/>
      <c r="GV33" s="105"/>
      <c r="GW33" s="105"/>
      <c r="GX33" s="105"/>
      <c r="GY33" s="105"/>
      <c r="GZ33" s="105"/>
      <c r="HA33" s="105"/>
      <c r="HB33" s="105"/>
      <c r="HC33" s="105"/>
      <c r="HD33" s="105"/>
      <c r="HE33" s="105"/>
      <c r="HF33" s="105"/>
      <c r="HG33" s="105"/>
      <c r="HH33" s="105"/>
      <c r="HI33" s="105"/>
      <c r="HJ33" s="105"/>
      <c r="HK33" s="105"/>
      <c r="HL33" s="105"/>
      <c r="HM33" s="105"/>
      <c r="HN33" s="105"/>
      <c r="HO33" s="105"/>
      <c r="HP33" s="105"/>
      <c r="HQ33" s="105"/>
      <c r="HR33" s="105"/>
      <c r="HS33" s="105"/>
      <c r="HT33" s="105"/>
      <c r="HU33" s="105"/>
      <c r="HV33" s="105"/>
      <c r="HW33" s="105"/>
      <c r="HX33" s="105"/>
      <c r="HY33" s="105"/>
      <c r="HZ33" s="105"/>
      <c r="IA33" s="105"/>
      <c r="IB33" s="105"/>
      <c r="IC33" s="105"/>
      <c r="ID33" s="105"/>
      <c r="IE33" s="105"/>
      <c r="IF33" s="105"/>
    </row>
    <row r="34" spans="1:240">
      <c r="A34" s="226"/>
      <c r="B34" s="94"/>
      <c r="C34" s="108"/>
      <c r="D34" s="108"/>
      <c r="E34" s="120"/>
      <c r="F34" s="311"/>
      <c r="G34" s="311"/>
      <c r="H34" s="311"/>
      <c r="I34" s="311"/>
      <c r="J34" s="311"/>
      <c r="K34" s="311"/>
      <c r="L34" s="101"/>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5"/>
      <c r="FB34" s="105"/>
      <c r="FC34" s="105"/>
      <c r="FD34" s="105"/>
      <c r="FE34" s="105"/>
      <c r="FF34" s="105"/>
      <c r="FG34" s="105"/>
      <c r="FH34" s="105"/>
      <c r="FI34" s="105"/>
      <c r="FJ34" s="105"/>
      <c r="FK34" s="105"/>
      <c r="FL34" s="105"/>
      <c r="FM34" s="105"/>
      <c r="FN34" s="105"/>
      <c r="FO34" s="105"/>
      <c r="FP34" s="105"/>
      <c r="FQ34" s="105"/>
      <c r="FR34" s="105"/>
      <c r="FS34" s="105"/>
      <c r="FT34" s="105"/>
      <c r="FU34" s="105"/>
      <c r="FV34" s="105"/>
      <c r="FW34" s="105"/>
      <c r="FX34" s="105"/>
      <c r="FY34" s="105"/>
      <c r="FZ34" s="105"/>
      <c r="GA34" s="105"/>
      <c r="GB34" s="105"/>
      <c r="GC34" s="105"/>
      <c r="GD34" s="105"/>
      <c r="GE34" s="105"/>
      <c r="GF34" s="105"/>
      <c r="GG34" s="105"/>
      <c r="GH34" s="105"/>
      <c r="GI34" s="105"/>
      <c r="GJ34" s="105"/>
      <c r="GK34" s="105"/>
      <c r="GL34" s="105"/>
      <c r="GM34" s="105"/>
      <c r="GN34" s="105"/>
      <c r="GO34" s="105"/>
      <c r="GP34" s="105"/>
      <c r="GQ34" s="105"/>
      <c r="GR34" s="105"/>
      <c r="GS34" s="105"/>
      <c r="GT34" s="105"/>
      <c r="GU34" s="105"/>
      <c r="GV34" s="105"/>
      <c r="GW34" s="105"/>
      <c r="GX34" s="105"/>
      <c r="GY34" s="105"/>
      <c r="GZ34" s="105"/>
      <c r="HA34" s="105"/>
      <c r="HB34" s="105"/>
      <c r="HC34" s="105"/>
      <c r="HD34" s="105"/>
      <c r="HE34" s="105"/>
      <c r="HF34" s="105"/>
      <c r="HG34" s="105"/>
      <c r="HH34" s="105"/>
      <c r="HI34" s="105"/>
      <c r="HJ34" s="105"/>
      <c r="HK34" s="105"/>
      <c r="HL34" s="105"/>
      <c r="HM34" s="105"/>
      <c r="HN34" s="105"/>
      <c r="HO34" s="105"/>
      <c r="HP34" s="105"/>
      <c r="HQ34" s="105"/>
      <c r="HR34" s="105"/>
      <c r="HS34" s="105"/>
      <c r="HT34" s="105"/>
      <c r="HU34" s="105"/>
      <c r="HV34" s="105"/>
      <c r="HW34" s="105"/>
      <c r="HX34" s="105"/>
      <c r="HY34" s="105"/>
      <c r="HZ34" s="105"/>
      <c r="IA34" s="105"/>
      <c r="IB34" s="105"/>
      <c r="IC34" s="105"/>
      <c r="ID34" s="105"/>
      <c r="IE34" s="105"/>
      <c r="IF34" s="105"/>
    </row>
    <row r="35" spans="1:240" ht="28">
      <c r="A35" s="227">
        <v>1</v>
      </c>
      <c r="B35" s="228" t="s">
        <v>273</v>
      </c>
      <c r="C35" s="229"/>
      <c r="D35" s="230"/>
      <c r="E35" s="231"/>
      <c r="F35" s="317"/>
      <c r="G35" s="317"/>
      <c r="H35" s="317"/>
      <c r="I35" s="317"/>
      <c r="J35" s="317"/>
      <c r="K35" s="317"/>
      <c r="L35" s="232"/>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row>
    <row r="36" spans="1:240">
      <c r="A36" s="87"/>
      <c r="B36" s="94"/>
      <c r="C36" s="108"/>
      <c r="D36" s="108"/>
      <c r="E36" s="120"/>
      <c r="F36" s="311"/>
      <c r="G36" s="311"/>
      <c r="H36" s="311"/>
      <c r="I36" s="311"/>
      <c r="J36" s="311"/>
      <c r="K36" s="311"/>
      <c r="L36" s="101"/>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5"/>
      <c r="FC36" s="105"/>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row>
    <row r="37" spans="1:240" ht="201.5">
      <c r="A37" s="87"/>
      <c r="B37" s="233" t="s">
        <v>274</v>
      </c>
      <c r="C37" s="108"/>
      <c r="D37" s="108"/>
      <c r="E37" s="118"/>
      <c r="F37" s="310"/>
      <c r="G37" s="310"/>
      <c r="H37" s="310"/>
      <c r="I37" s="310"/>
      <c r="J37" s="310"/>
      <c r="K37" s="310"/>
      <c r="L37" s="234"/>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105"/>
      <c r="DU37" s="105"/>
      <c r="DV37" s="105"/>
      <c r="DW37" s="105"/>
      <c r="DX37" s="105"/>
      <c r="DY37" s="105"/>
      <c r="DZ37" s="105"/>
      <c r="EA37" s="105"/>
      <c r="EB37" s="105"/>
      <c r="EC37" s="105"/>
      <c r="ED37" s="105"/>
      <c r="EE37" s="105"/>
      <c r="EF37" s="105"/>
      <c r="EG37" s="105"/>
      <c r="EH37" s="105"/>
      <c r="EI37" s="105"/>
      <c r="EJ37" s="105"/>
      <c r="EK37" s="105"/>
      <c r="EL37" s="105"/>
      <c r="EM37" s="105"/>
      <c r="EN37" s="105"/>
      <c r="EO37" s="105"/>
      <c r="EP37" s="105"/>
      <c r="EQ37" s="105"/>
      <c r="ER37" s="105"/>
      <c r="ES37" s="105"/>
      <c r="ET37" s="105"/>
      <c r="EU37" s="105"/>
      <c r="EV37" s="105"/>
      <c r="EW37" s="105"/>
      <c r="EX37" s="105"/>
      <c r="EY37" s="105"/>
      <c r="EZ37" s="105"/>
      <c r="FA37" s="105"/>
      <c r="FB37" s="105"/>
      <c r="FC37" s="105"/>
      <c r="FD37" s="105"/>
      <c r="FE37" s="105"/>
      <c r="FF37" s="105"/>
      <c r="FG37" s="105"/>
      <c r="FH37" s="105"/>
      <c r="FI37" s="105"/>
      <c r="FJ37" s="105"/>
      <c r="FK37" s="105"/>
      <c r="FL37" s="105"/>
      <c r="FM37" s="105"/>
      <c r="FN37" s="105"/>
      <c r="FO37" s="105"/>
      <c r="FP37" s="105"/>
      <c r="FQ37" s="105"/>
      <c r="FR37" s="105"/>
      <c r="FS37" s="105"/>
      <c r="FT37" s="105"/>
      <c r="FU37" s="105"/>
      <c r="FV37" s="105"/>
      <c r="FW37" s="105"/>
      <c r="FX37" s="105"/>
      <c r="FY37" s="105"/>
      <c r="FZ37" s="105"/>
      <c r="GA37" s="105"/>
      <c r="GB37" s="105"/>
      <c r="GC37" s="105"/>
      <c r="GD37" s="105"/>
      <c r="GE37" s="105"/>
      <c r="GF37" s="105"/>
      <c r="GG37" s="105"/>
      <c r="GH37" s="105"/>
      <c r="GI37" s="105"/>
      <c r="GJ37" s="105"/>
      <c r="GK37" s="105"/>
      <c r="GL37" s="105"/>
      <c r="GM37" s="105"/>
      <c r="GN37" s="105"/>
      <c r="GO37" s="105"/>
      <c r="GP37" s="105"/>
      <c r="GQ37" s="105"/>
      <c r="GR37" s="10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row>
    <row r="38" spans="1:240" ht="25">
      <c r="A38" s="235" t="s">
        <v>101</v>
      </c>
      <c r="B38" s="94" t="s">
        <v>275</v>
      </c>
      <c r="C38" s="108" t="s">
        <v>276</v>
      </c>
      <c r="D38" s="108">
        <v>15</v>
      </c>
      <c r="E38" s="236">
        <v>750</v>
      </c>
      <c r="F38" s="318">
        <f>D38*E38</f>
        <v>11250</v>
      </c>
      <c r="G38" s="318">
        <v>0</v>
      </c>
      <c r="H38" s="313">
        <f>G38*E38</f>
        <v>0</v>
      </c>
      <c r="I38" s="313">
        <v>14</v>
      </c>
      <c r="J38" s="313">
        <f>I38*E38</f>
        <v>10500</v>
      </c>
      <c r="K38" s="313">
        <f>I38+G38</f>
        <v>14</v>
      </c>
      <c r="L38" s="99">
        <f>K38*E38</f>
        <v>10500</v>
      </c>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105"/>
      <c r="DU38" s="105"/>
      <c r="DV38" s="105"/>
      <c r="DW38" s="105"/>
      <c r="DX38" s="105"/>
      <c r="DY38" s="105"/>
      <c r="DZ38" s="105"/>
      <c r="EA38" s="105"/>
      <c r="EB38" s="105"/>
      <c r="EC38" s="105"/>
      <c r="ED38" s="105"/>
      <c r="EE38" s="105"/>
      <c r="EF38" s="105"/>
      <c r="EG38" s="105"/>
      <c r="EH38" s="105"/>
      <c r="EI38" s="105"/>
      <c r="EJ38" s="105"/>
      <c r="EK38" s="105"/>
      <c r="EL38" s="105"/>
      <c r="EM38" s="105"/>
      <c r="EN38" s="105"/>
      <c r="EO38" s="105"/>
      <c r="EP38" s="105"/>
      <c r="EQ38" s="105"/>
      <c r="ER38" s="105"/>
      <c r="ES38" s="105"/>
      <c r="ET38" s="105"/>
      <c r="EU38" s="105"/>
      <c r="EV38" s="105"/>
      <c r="EW38" s="105"/>
      <c r="EX38" s="105"/>
      <c r="EY38" s="105"/>
      <c r="EZ38" s="105"/>
      <c r="FA38" s="105"/>
      <c r="FB38" s="105"/>
      <c r="FC38" s="105"/>
      <c r="FD38" s="105"/>
      <c r="FE38" s="105"/>
      <c r="FF38" s="105"/>
      <c r="FG38" s="105"/>
      <c r="FH38" s="105"/>
      <c r="FI38" s="105"/>
      <c r="FJ38" s="105"/>
      <c r="FK38" s="105"/>
      <c r="FL38" s="105"/>
      <c r="FM38" s="105"/>
      <c r="FN38" s="105"/>
      <c r="FO38" s="105"/>
      <c r="FP38" s="105"/>
      <c r="FQ38" s="105"/>
      <c r="FR38" s="105"/>
      <c r="FS38" s="105"/>
      <c r="FT38" s="105"/>
      <c r="FU38" s="105"/>
      <c r="FV38" s="105"/>
      <c r="FW38" s="105"/>
      <c r="FX38" s="105"/>
      <c r="FY38" s="105"/>
      <c r="FZ38" s="105"/>
      <c r="GA38" s="105"/>
      <c r="GB38" s="105"/>
      <c r="GC38" s="105"/>
      <c r="GD38" s="105"/>
      <c r="GE38" s="105"/>
      <c r="GF38" s="105"/>
      <c r="GG38" s="105"/>
      <c r="GH38" s="105"/>
      <c r="GI38" s="105"/>
      <c r="GJ38" s="105"/>
      <c r="GK38" s="105"/>
      <c r="GL38" s="105"/>
      <c r="GM38" s="105"/>
      <c r="GN38" s="105"/>
      <c r="GO38" s="105"/>
      <c r="GP38" s="105"/>
      <c r="GQ38" s="105"/>
      <c r="GR38" s="10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c r="IB38" s="105"/>
      <c r="IC38" s="105"/>
      <c r="ID38" s="105"/>
      <c r="IE38" s="105"/>
      <c r="IF38" s="105"/>
    </row>
    <row r="39" spans="1:240" ht="25">
      <c r="A39" s="235" t="s">
        <v>277</v>
      </c>
      <c r="B39" s="94" t="s">
        <v>278</v>
      </c>
      <c r="C39" s="108" t="s">
        <v>276</v>
      </c>
      <c r="D39" s="108" t="s">
        <v>279</v>
      </c>
      <c r="E39" s="236"/>
      <c r="F39" s="318"/>
      <c r="G39" s="318"/>
      <c r="H39" s="318"/>
      <c r="I39" s="318"/>
      <c r="J39" s="318"/>
      <c r="K39" s="318"/>
      <c r="L39" s="237"/>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c r="CW39" s="105"/>
      <c r="CX39" s="105"/>
      <c r="CY39" s="105"/>
      <c r="CZ39" s="105"/>
      <c r="DA39" s="105"/>
      <c r="DB39" s="105"/>
      <c r="DC39" s="105"/>
      <c r="DD39" s="105"/>
      <c r="DE39" s="105"/>
      <c r="DF39" s="105"/>
      <c r="DG39" s="105"/>
      <c r="DH39" s="105"/>
      <c r="DI39" s="105"/>
      <c r="DJ39" s="105"/>
      <c r="DK39" s="105"/>
      <c r="DL39" s="105"/>
      <c r="DM39" s="105"/>
      <c r="DN39" s="105"/>
      <c r="DO39" s="105"/>
      <c r="DP39" s="105"/>
      <c r="DQ39" s="105"/>
      <c r="DR39" s="105"/>
      <c r="DS39" s="105"/>
      <c r="DT39" s="105"/>
      <c r="DU39" s="105"/>
      <c r="DV39" s="105"/>
      <c r="DW39" s="105"/>
      <c r="DX39" s="105"/>
      <c r="DY39" s="105"/>
      <c r="DZ39" s="105"/>
      <c r="EA39" s="105"/>
      <c r="EB39" s="105"/>
      <c r="EC39" s="105"/>
      <c r="ED39" s="105"/>
      <c r="EE39" s="105"/>
      <c r="EF39" s="105"/>
      <c r="EG39" s="105"/>
      <c r="EH39" s="105"/>
      <c r="EI39" s="105"/>
      <c r="EJ39" s="105"/>
      <c r="EK39" s="105"/>
      <c r="EL39" s="105"/>
      <c r="EM39" s="105"/>
      <c r="EN39" s="105"/>
      <c r="EO39" s="105"/>
      <c r="EP39" s="105"/>
      <c r="EQ39" s="105"/>
      <c r="ER39" s="105"/>
      <c r="ES39" s="105"/>
      <c r="ET39" s="105"/>
      <c r="EU39" s="105"/>
      <c r="EV39" s="105"/>
      <c r="EW39" s="105"/>
      <c r="EX39" s="105"/>
      <c r="EY39" s="105"/>
      <c r="EZ39" s="105"/>
      <c r="FA39" s="105"/>
      <c r="FB39" s="105"/>
      <c r="FC39" s="105"/>
      <c r="FD39" s="105"/>
      <c r="FE39" s="105"/>
      <c r="FF39" s="105"/>
      <c r="FG39" s="105"/>
      <c r="FH39" s="105"/>
      <c r="FI39" s="105"/>
      <c r="FJ39" s="105"/>
      <c r="FK39" s="105"/>
      <c r="FL39" s="105"/>
      <c r="FM39" s="105"/>
      <c r="FN39" s="105"/>
      <c r="FO39" s="105"/>
      <c r="FP39" s="105"/>
      <c r="FQ39" s="105"/>
      <c r="FR39" s="105"/>
      <c r="FS39" s="105"/>
      <c r="FT39" s="105"/>
      <c r="FU39" s="105"/>
      <c r="FV39" s="105"/>
      <c r="FW39" s="105"/>
      <c r="FX39" s="105"/>
      <c r="FY39" s="105"/>
      <c r="FZ39" s="105"/>
      <c r="GA39" s="105"/>
      <c r="GB39" s="105"/>
      <c r="GC39" s="105"/>
      <c r="GD39" s="105"/>
      <c r="GE39" s="105"/>
      <c r="GF39" s="105"/>
      <c r="GG39" s="105"/>
      <c r="GH39" s="105"/>
      <c r="GI39" s="105"/>
      <c r="GJ39" s="105"/>
      <c r="GK39" s="105"/>
      <c r="GL39" s="105"/>
      <c r="GM39" s="105"/>
      <c r="GN39" s="105"/>
      <c r="GO39" s="105"/>
      <c r="GP39" s="105"/>
      <c r="GQ39" s="105"/>
      <c r="GR39" s="10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c r="IB39" s="105"/>
      <c r="IC39" s="105"/>
      <c r="ID39" s="105"/>
      <c r="IE39" s="105"/>
      <c r="IF39" s="105"/>
    </row>
    <row r="40" spans="1:240">
      <c r="A40" s="87"/>
      <c r="B40" s="94"/>
      <c r="C40" s="108"/>
      <c r="D40" s="108"/>
      <c r="E40" s="120"/>
      <c r="F40" s="311"/>
      <c r="G40" s="311"/>
      <c r="H40" s="311"/>
      <c r="I40" s="311"/>
      <c r="J40" s="311"/>
      <c r="K40" s="311"/>
      <c r="L40" s="101"/>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c r="DD40" s="105"/>
      <c r="DE40" s="105"/>
      <c r="DF40" s="105"/>
      <c r="DG40" s="105"/>
      <c r="DH40" s="105"/>
      <c r="DI40" s="105"/>
      <c r="DJ40" s="105"/>
      <c r="DK40" s="105"/>
      <c r="DL40" s="105"/>
      <c r="DM40" s="105"/>
      <c r="DN40" s="105"/>
      <c r="DO40" s="105"/>
      <c r="DP40" s="105"/>
      <c r="DQ40" s="105"/>
      <c r="DR40" s="105"/>
      <c r="DS40" s="105"/>
      <c r="DT40" s="105"/>
      <c r="DU40" s="105"/>
      <c r="DV40" s="105"/>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105"/>
      <c r="FK40" s="105"/>
      <c r="FL40" s="105"/>
      <c r="FM40" s="105"/>
      <c r="FN40" s="105"/>
      <c r="FO40" s="105"/>
      <c r="FP40" s="105"/>
      <c r="FQ40" s="105"/>
      <c r="FR40" s="105"/>
      <c r="FS40" s="105"/>
      <c r="FT40" s="105"/>
      <c r="FU40" s="105"/>
      <c r="FV40" s="105"/>
      <c r="FW40" s="105"/>
      <c r="FX40" s="105"/>
      <c r="FY40" s="105"/>
      <c r="FZ40" s="105"/>
      <c r="GA40" s="105"/>
      <c r="GB40" s="105"/>
      <c r="GC40" s="105"/>
      <c r="GD40" s="105"/>
      <c r="GE40" s="105"/>
      <c r="GF40" s="105"/>
      <c r="GG40" s="105"/>
      <c r="GH40" s="105"/>
      <c r="GI40" s="105"/>
      <c r="GJ40" s="105"/>
      <c r="GK40" s="105"/>
      <c r="GL40" s="105"/>
      <c r="GM40" s="105"/>
      <c r="GN40" s="105"/>
      <c r="GO40" s="105"/>
      <c r="GP40" s="105"/>
      <c r="GQ40" s="105"/>
      <c r="GR40" s="105"/>
      <c r="GS40" s="105"/>
      <c r="GT40" s="105"/>
      <c r="GU40" s="105"/>
      <c r="GV40" s="105"/>
      <c r="GW40" s="105"/>
      <c r="GX40" s="105"/>
      <c r="GY40" s="105"/>
      <c r="GZ40" s="105"/>
      <c r="HA40" s="105"/>
      <c r="HB40" s="105"/>
      <c r="HC40" s="105"/>
      <c r="HD40" s="105"/>
      <c r="HE40" s="105"/>
      <c r="HF40" s="105"/>
      <c r="HG40" s="105"/>
      <c r="HH40" s="105"/>
      <c r="HI40" s="105"/>
      <c r="HJ40" s="105"/>
      <c r="HK40" s="105"/>
      <c r="HL40" s="105"/>
      <c r="HM40" s="105"/>
      <c r="HN40" s="105"/>
      <c r="HO40" s="105"/>
      <c r="HP40" s="105"/>
      <c r="HQ40" s="105"/>
      <c r="HR40" s="105"/>
      <c r="HS40" s="105"/>
      <c r="HT40" s="105"/>
      <c r="HU40" s="105"/>
      <c r="HV40" s="105"/>
      <c r="HW40" s="105"/>
      <c r="HX40" s="105"/>
      <c r="HY40" s="105"/>
      <c r="HZ40" s="105"/>
      <c r="IA40" s="105"/>
      <c r="IB40" s="105"/>
      <c r="IC40" s="105"/>
      <c r="ID40" s="105"/>
      <c r="IE40" s="105"/>
      <c r="IF40" s="105"/>
    </row>
    <row r="41" spans="1:240">
      <c r="A41" s="227">
        <v>2</v>
      </c>
      <c r="B41" s="228" t="s">
        <v>280</v>
      </c>
      <c r="C41" s="229"/>
      <c r="D41" s="230"/>
      <c r="E41" s="231"/>
      <c r="F41" s="317"/>
      <c r="G41" s="317"/>
      <c r="H41" s="317"/>
      <c r="I41" s="317"/>
      <c r="J41" s="317"/>
      <c r="K41" s="317"/>
      <c r="L41" s="232"/>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row>
    <row r="42" spans="1:240">
      <c r="A42" s="227">
        <v>2.1</v>
      </c>
      <c r="B42" s="228" t="s">
        <v>281</v>
      </c>
      <c r="C42" s="238"/>
      <c r="D42" s="238"/>
      <c r="E42" s="239"/>
      <c r="F42" s="319"/>
      <c r="G42" s="319"/>
      <c r="H42" s="319"/>
      <c r="I42" s="319"/>
      <c r="J42" s="319"/>
      <c r="K42" s="319"/>
      <c r="L42" s="24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row>
    <row r="43" spans="1:240" ht="112.5">
      <c r="A43" s="112"/>
      <c r="B43" s="241" t="s">
        <v>282</v>
      </c>
      <c r="C43" s="108"/>
      <c r="D43" s="108"/>
      <c r="E43" s="242"/>
      <c r="F43" s="320"/>
      <c r="G43" s="320"/>
      <c r="H43" s="320"/>
      <c r="I43" s="320"/>
      <c r="J43" s="320"/>
      <c r="K43" s="320"/>
      <c r="L43" s="243"/>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5"/>
      <c r="DV43" s="105"/>
      <c r="DW43" s="105"/>
      <c r="DX43" s="105"/>
      <c r="DY43" s="105"/>
      <c r="DZ43" s="105"/>
      <c r="EA43" s="105"/>
      <c r="EB43" s="105"/>
      <c r="EC43" s="105"/>
      <c r="ED43" s="105"/>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c r="IB43" s="105"/>
      <c r="IC43" s="105"/>
      <c r="ID43" s="105"/>
      <c r="IE43" s="105"/>
      <c r="IF43" s="105"/>
    </row>
    <row r="44" spans="1:240">
      <c r="A44" s="87" t="s">
        <v>101</v>
      </c>
      <c r="B44" s="94" t="s">
        <v>283</v>
      </c>
      <c r="C44" s="108" t="s">
        <v>30</v>
      </c>
      <c r="D44" s="108">
        <v>1</v>
      </c>
      <c r="E44" s="116">
        <v>15000</v>
      </c>
      <c r="F44" s="318">
        <f>D44*E44</f>
        <v>15000</v>
      </c>
      <c r="G44" s="318">
        <v>0</v>
      </c>
      <c r="H44" s="313">
        <f>G44*E44</f>
        <v>0</v>
      </c>
      <c r="I44" s="313">
        <v>1</v>
      </c>
      <c r="J44" s="313">
        <f>I44*E44</f>
        <v>15000</v>
      </c>
      <c r="K44" s="313">
        <f>I44+G44</f>
        <v>1</v>
      </c>
      <c r="L44" s="99">
        <f>K44*E44</f>
        <v>15000</v>
      </c>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5"/>
      <c r="EB44" s="105"/>
      <c r="EC44" s="105"/>
      <c r="ED44" s="105"/>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c r="IB44" s="105"/>
      <c r="IC44" s="105"/>
      <c r="ID44" s="105"/>
      <c r="IE44" s="105"/>
      <c r="IF44" s="105"/>
    </row>
    <row r="45" spans="1:240">
      <c r="A45" s="87"/>
      <c r="B45" s="94"/>
      <c r="C45" s="108"/>
      <c r="D45" s="108"/>
      <c r="E45" s="120"/>
      <c r="F45" s="311"/>
      <c r="G45" s="311"/>
      <c r="H45" s="311"/>
      <c r="I45" s="311"/>
      <c r="J45" s="311"/>
      <c r="K45" s="311"/>
      <c r="L45" s="101"/>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19"/>
      <c r="DV45" s="119"/>
      <c r="DW45" s="119"/>
      <c r="DX45" s="119"/>
      <c r="DY45" s="119"/>
      <c r="DZ45" s="119"/>
      <c r="EA45" s="119"/>
      <c r="EB45" s="119"/>
      <c r="EC45" s="119"/>
      <c r="ED45" s="119"/>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row>
    <row r="46" spans="1:240" ht="25">
      <c r="A46" s="244">
        <v>2.2000000000000002</v>
      </c>
      <c r="B46" s="241" t="s">
        <v>284</v>
      </c>
      <c r="C46" s="108"/>
      <c r="D46" s="108"/>
      <c r="E46" s="116"/>
      <c r="F46" s="313"/>
      <c r="G46" s="313"/>
      <c r="H46" s="313"/>
      <c r="I46" s="313"/>
      <c r="J46" s="313"/>
      <c r="K46" s="313"/>
      <c r="L46" s="99"/>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row>
    <row r="47" spans="1:240">
      <c r="A47" s="87" t="s">
        <v>285</v>
      </c>
      <c r="B47" s="84" t="s">
        <v>286</v>
      </c>
      <c r="C47" s="108" t="s">
        <v>30</v>
      </c>
      <c r="D47" s="108">
        <v>2</v>
      </c>
      <c r="E47" s="116">
        <v>2800</v>
      </c>
      <c r="F47" s="318">
        <f>D47*E47</f>
        <v>5600</v>
      </c>
      <c r="G47" s="318">
        <v>0</v>
      </c>
      <c r="H47" s="313">
        <f>G47*E47</f>
        <v>0</v>
      </c>
      <c r="I47" s="313">
        <v>2</v>
      </c>
      <c r="J47" s="313">
        <f>I47*E47</f>
        <v>5600</v>
      </c>
      <c r="K47" s="313">
        <f>I47+G47</f>
        <v>2</v>
      </c>
      <c r="L47" s="99">
        <f>K47*E47</f>
        <v>5600</v>
      </c>
      <c r="M47" s="246"/>
      <c r="N47" s="246"/>
      <c r="O47" s="248"/>
      <c r="P47" s="248"/>
      <c r="Q47" s="249"/>
      <c r="R47" s="245"/>
      <c r="S47" s="246"/>
      <c r="T47" s="246"/>
      <c r="U47" s="248"/>
      <c r="V47" s="248"/>
      <c r="W47" s="249"/>
      <c r="X47" s="245"/>
      <c r="Y47" s="246"/>
      <c r="Z47" s="246"/>
      <c r="AA47" s="248"/>
      <c r="AB47" s="248"/>
      <c r="AC47" s="249"/>
      <c r="AD47" s="245"/>
      <c r="AE47" s="246"/>
      <c r="AF47" s="246"/>
      <c r="AG47" s="248"/>
      <c r="AH47" s="248"/>
      <c r="AI47" s="249"/>
      <c r="AJ47" s="245"/>
      <c r="AK47" s="246"/>
      <c r="AL47" s="246"/>
      <c r="AM47" s="248"/>
      <c r="AN47" s="248"/>
      <c r="AO47" s="249"/>
      <c r="AP47" s="245"/>
      <c r="AQ47" s="246"/>
      <c r="AR47" s="246"/>
      <c r="AS47" s="248"/>
      <c r="AT47" s="248"/>
      <c r="AU47" s="249"/>
      <c r="AV47" s="245"/>
      <c r="AW47" s="246"/>
      <c r="AX47" s="246"/>
      <c r="AY47" s="248"/>
      <c r="AZ47" s="248"/>
      <c r="BA47" s="249"/>
      <c r="BB47" s="245"/>
      <c r="BC47" s="246"/>
      <c r="BD47" s="246"/>
      <c r="BE47" s="248"/>
      <c r="BF47" s="248"/>
      <c r="BG47" s="249"/>
      <c r="BH47" s="245"/>
      <c r="BI47" s="246"/>
      <c r="BJ47" s="246"/>
      <c r="BK47" s="248"/>
      <c r="BL47" s="248"/>
      <c r="BM47" s="249"/>
      <c r="BN47" s="245"/>
      <c r="BO47" s="246"/>
      <c r="BP47" s="246"/>
      <c r="BQ47" s="248"/>
      <c r="BR47" s="248"/>
      <c r="BS47" s="249"/>
      <c r="BT47" s="245"/>
      <c r="BU47" s="246"/>
      <c r="BV47" s="246"/>
      <c r="BW47" s="248"/>
      <c r="BX47" s="248"/>
      <c r="BY47" s="249"/>
      <c r="BZ47" s="245"/>
      <c r="CA47" s="246"/>
      <c r="CB47" s="246"/>
      <c r="CC47" s="248"/>
      <c r="CD47" s="248"/>
      <c r="CE47" s="249"/>
      <c r="CF47" s="245"/>
      <c r="CG47" s="246"/>
      <c r="CH47" s="246"/>
      <c r="CI47" s="248"/>
      <c r="CJ47" s="248"/>
      <c r="CK47" s="249"/>
      <c r="CL47" s="245"/>
      <c r="CM47" s="246"/>
      <c r="CN47" s="246"/>
      <c r="CO47" s="248"/>
      <c r="CP47" s="248"/>
      <c r="CQ47" s="249"/>
      <c r="CR47" s="245"/>
      <c r="CS47" s="246"/>
      <c r="CT47" s="246"/>
      <c r="CU47" s="248"/>
      <c r="CV47" s="248"/>
      <c r="CW47" s="249"/>
      <c r="CX47" s="245"/>
      <c r="CY47" s="246"/>
      <c r="CZ47" s="246"/>
      <c r="DA47" s="248"/>
      <c r="DB47" s="248"/>
      <c r="DC47" s="249"/>
      <c r="DD47" s="245"/>
      <c r="DE47" s="246"/>
      <c r="DF47" s="246"/>
      <c r="DG47" s="248"/>
      <c r="DH47" s="248"/>
      <c r="DI47" s="249"/>
      <c r="DJ47" s="245"/>
      <c r="DK47" s="246"/>
      <c r="DL47" s="246"/>
      <c r="DM47" s="248"/>
      <c r="DN47" s="248"/>
      <c r="DO47" s="249"/>
      <c r="DP47" s="245"/>
      <c r="DQ47" s="246"/>
      <c r="DR47" s="246"/>
      <c r="DS47" s="248"/>
      <c r="DT47" s="248"/>
      <c r="DU47" s="249"/>
      <c r="DV47" s="245"/>
      <c r="DW47" s="246"/>
      <c r="DX47" s="246"/>
      <c r="DY47" s="248"/>
      <c r="DZ47" s="248"/>
      <c r="EA47" s="249"/>
      <c r="EB47" s="245"/>
      <c r="EC47" s="246"/>
      <c r="ED47" s="246"/>
      <c r="EE47" s="248"/>
      <c r="EF47" s="248"/>
      <c r="EG47" s="249"/>
      <c r="EH47" s="245"/>
      <c r="EI47" s="246"/>
      <c r="EJ47" s="246"/>
      <c r="EK47" s="248"/>
      <c r="EL47" s="248"/>
      <c r="EM47" s="249"/>
      <c r="EN47" s="245"/>
      <c r="EO47" s="246"/>
      <c r="EP47" s="246"/>
      <c r="EQ47" s="248"/>
      <c r="ER47" s="248"/>
      <c r="ES47" s="249"/>
      <c r="ET47" s="245"/>
      <c r="EU47" s="246"/>
      <c r="EV47" s="246"/>
      <c r="EW47" s="248"/>
      <c r="EX47" s="248"/>
      <c r="EY47" s="249"/>
      <c r="EZ47" s="245"/>
      <c r="FA47" s="246"/>
      <c r="FB47" s="246"/>
      <c r="FC47" s="248"/>
      <c r="FD47" s="248"/>
      <c r="FE47" s="249"/>
      <c r="FF47" s="245"/>
      <c r="FG47" s="246"/>
      <c r="FH47" s="246"/>
      <c r="FI47" s="248"/>
      <c r="FJ47" s="248"/>
      <c r="FK47" s="249"/>
      <c r="FL47" s="245"/>
      <c r="FM47" s="246"/>
      <c r="FN47" s="246"/>
      <c r="FO47" s="248"/>
      <c r="FP47" s="248"/>
      <c r="FQ47" s="249"/>
      <c r="FR47" s="245"/>
      <c r="FS47" s="246"/>
      <c r="FT47" s="246"/>
      <c r="FU47" s="248"/>
      <c r="FV47" s="248"/>
      <c r="FW47" s="249"/>
      <c r="FX47" s="245"/>
      <c r="FY47" s="246"/>
      <c r="FZ47" s="246"/>
      <c r="GA47" s="248"/>
      <c r="GB47" s="248"/>
      <c r="GC47" s="249"/>
      <c r="GD47" s="245"/>
      <c r="GE47" s="246"/>
      <c r="GF47" s="246"/>
      <c r="GG47" s="248"/>
      <c r="GH47" s="248"/>
      <c r="GI47" s="249"/>
      <c r="GJ47" s="245"/>
      <c r="GK47" s="246"/>
      <c r="GL47" s="246"/>
      <c r="GM47" s="248"/>
      <c r="GN47" s="248"/>
      <c r="GO47" s="249"/>
      <c r="GP47" s="245"/>
      <c r="GQ47" s="246"/>
      <c r="GR47" s="246"/>
      <c r="GS47" s="248"/>
      <c r="GT47" s="248"/>
      <c r="GU47" s="249"/>
      <c r="GV47" s="245"/>
      <c r="GW47" s="246"/>
      <c r="GX47" s="246"/>
      <c r="GY47" s="248"/>
      <c r="GZ47" s="248"/>
      <c r="HA47" s="249"/>
      <c r="HB47" s="245"/>
      <c r="HC47" s="246"/>
      <c r="HD47" s="246"/>
      <c r="HE47" s="248"/>
      <c r="HF47" s="248"/>
      <c r="HG47" s="249"/>
      <c r="HH47" s="245"/>
      <c r="HI47" s="246"/>
      <c r="HJ47" s="246"/>
      <c r="HK47" s="248"/>
      <c r="HL47" s="248"/>
      <c r="HM47" s="249"/>
      <c r="HN47" s="245"/>
      <c r="HO47" s="246"/>
      <c r="HP47" s="246"/>
      <c r="HQ47" s="248"/>
      <c r="HR47" s="248"/>
      <c r="HS47" s="249"/>
      <c r="HT47" s="245"/>
      <c r="HU47" s="246"/>
      <c r="HV47" s="246"/>
      <c r="HW47" s="248"/>
      <c r="HX47" s="248"/>
      <c r="HY47" s="249"/>
      <c r="HZ47" s="245"/>
      <c r="IA47" s="246"/>
      <c r="IB47" s="246"/>
      <c r="IC47" s="248"/>
      <c r="ID47" s="248"/>
      <c r="IE47" s="249"/>
      <c r="IF47" s="245"/>
    </row>
    <row r="48" spans="1:240">
      <c r="A48" s="87"/>
      <c r="B48" s="94"/>
      <c r="C48" s="108"/>
      <c r="D48" s="108"/>
      <c r="E48" s="120"/>
      <c r="F48" s="311"/>
      <c r="G48" s="311"/>
      <c r="H48" s="311"/>
      <c r="I48" s="311"/>
      <c r="J48" s="311"/>
      <c r="K48" s="311"/>
      <c r="L48" s="101"/>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19"/>
      <c r="DV48" s="119"/>
      <c r="DW48" s="119"/>
      <c r="DX48" s="119"/>
      <c r="DY48" s="119"/>
      <c r="DZ48" s="119"/>
      <c r="EA48" s="119"/>
      <c r="EB48" s="119"/>
      <c r="EC48" s="119"/>
      <c r="ED48" s="119"/>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row>
    <row r="49" spans="1:240">
      <c r="A49" s="227">
        <v>2.2999999999999998</v>
      </c>
      <c r="B49" s="228" t="s">
        <v>287</v>
      </c>
      <c r="C49" s="238"/>
      <c r="D49" s="238"/>
      <c r="E49" s="239"/>
      <c r="F49" s="319"/>
      <c r="G49" s="319"/>
      <c r="H49" s="319"/>
      <c r="I49" s="319"/>
      <c r="J49" s="319"/>
      <c r="K49" s="319"/>
      <c r="L49" s="24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row>
    <row r="50" spans="1:240" ht="37.5">
      <c r="A50" s="235"/>
      <c r="B50" s="241" t="s">
        <v>288</v>
      </c>
      <c r="C50" s="108"/>
      <c r="D50" s="108"/>
      <c r="E50" s="116"/>
      <c r="F50" s="313"/>
      <c r="G50" s="313"/>
      <c r="H50" s="313"/>
      <c r="I50" s="313"/>
      <c r="J50" s="313"/>
      <c r="K50" s="313"/>
      <c r="L50" s="9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19"/>
      <c r="DV50" s="119"/>
      <c r="DW50" s="119"/>
      <c r="DX50" s="119"/>
      <c r="DY50" s="119"/>
      <c r="DZ50" s="119"/>
      <c r="EA50" s="119"/>
      <c r="EB50" s="119"/>
      <c r="EC50" s="119"/>
      <c r="ED50" s="119"/>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row>
    <row r="51" spans="1:240">
      <c r="A51" s="87" t="s">
        <v>289</v>
      </c>
      <c r="B51" s="94" t="s">
        <v>290</v>
      </c>
      <c r="C51" s="108" t="s">
        <v>183</v>
      </c>
      <c r="D51" s="108">
        <v>1</v>
      </c>
      <c r="E51" s="116">
        <v>4500</v>
      </c>
      <c r="F51" s="318">
        <f>D51*E51</f>
        <v>4500</v>
      </c>
      <c r="G51" s="318">
        <v>0</v>
      </c>
      <c r="H51" s="313">
        <f>G51*E51</f>
        <v>0</v>
      </c>
      <c r="I51" s="313">
        <v>1</v>
      </c>
      <c r="J51" s="313">
        <f>I51*E51</f>
        <v>4500</v>
      </c>
      <c r="K51" s="313">
        <f>I51+G51</f>
        <v>1</v>
      </c>
      <c r="L51" s="99">
        <f>K51*E51</f>
        <v>4500</v>
      </c>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3"/>
      <c r="DV51" s="113"/>
      <c r="DW51" s="113"/>
      <c r="DX51" s="113"/>
      <c r="DY51" s="113"/>
      <c r="DZ51" s="113"/>
      <c r="EA51" s="113"/>
      <c r="EB51" s="113"/>
      <c r="EC51" s="113"/>
      <c r="ED51" s="113"/>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3"/>
      <c r="GZ51" s="113"/>
      <c r="HA51" s="113"/>
      <c r="HB51" s="113"/>
      <c r="HC51" s="113"/>
      <c r="HD51" s="113"/>
      <c r="HE51" s="113"/>
      <c r="HF51" s="113"/>
      <c r="HG51" s="113"/>
      <c r="HH51" s="113"/>
      <c r="HI51" s="113"/>
      <c r="HJ51" s="113"/>
      <c r="HK51" s="113"/>
      <c r="HL51" s="113"/>
      <c r="HM51" s="113"/>
      <c r="HN51" s="113"/>
      <c r="HO51" s="113"/>
      <c r="HP51" s="113"/>
      <c r="HQ51" s="113"/>
      <c r="HR51" s="113"/>
      <c r="HS51" s="113"/>
      <c r="HT51" s="113"/>
      <c r="HU51" s="113"/>
      <c r="HV51" s="113"/>
      <c r="HW51" s="113"/>
      <c r="HX51" s="113"/>
      <c r="HY51" s="113"/>
      <c r="HZ51" s="113"/>
      <c r="IA51" s="113"/>
      <c r="IB51" s="113"/>
      <c r="IC51" s="113"/>
      <c r="ID51" s="113"/>
      <c r="IE51" s="113"/>
      <c r="IF51" s="113"/>
    </row>
    <row r="52" spans="1:240">
      <c r="A52" s="87"/>
      <c r="B52" s="94"/>
      <c r="C52" s="108"/>
      <c r="D52" s="108"/>
      <c r="E52" s="120"/>
      <c r="F52" s="311"/>
      <c r="G52" s="311"/>
      <c r="H52" s="311"/>
      <c r="I52" s="311"/>
      <c r="J52" s="311"/>
      <c r="K52" s="311"/>
      <c r="L52" s="101"/>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119"/>
      <c r="DW52" s="119"/>
      <c r="DX52" s="119"/>
      <c r="DY52" s="119"/>
      <c r="DZ52" s="119"/>
      <c r="EA52" s="119"/>
      <c r="EB52" s="119"/>
      <c r="EC52" s="119"/>
      <c r="ED52" s="119"/>
      <c r="EE52" s="119"/>
      <c r="EF52" s="119"/>
      <c r="EG52" s="119"/>
      <c r="EH52" s="119"/>
      <c r="EI52" s="119"/>
      <c r="EJ52" s="119"/>
      <c r="EK52" s="119"/>
      <c r="EL52" s="119"/>
      <c r="EM52" s="119"/>
      <c r="EN52" s="119"/>
      <c r="EO52" s="119"/>
      <c r="EP52" s="119"/>
      <c r="EQ52" s="119"/>
      <c r="ER52" s="119"/>
      <c r="ES52" s="119"/>
      <c r="ET52" s="119"/>
      <c r="EU52" s="119"/>
      <c r="EV52" s="119"/>
      <c r="EW52" s="119"/>
      <c r="EX52" s="119"/>
      <c r="EY52" s="119"/>
      <c r="EZ52" s="119"/>
      <c r="FA52" s="119"/>
      <c r="FB52" s="119"/>
      <c r="FC52" s="119"/>
      <c r="FD52" s="119"/>
      <c r="FE52" s="119"/>
      <c r="FF52" s="119"/>
      <c r="FG52" s="119"/>
      <c r="FH52" s="119"/>
      <c r="FI52" s="119"/>
      <c r="FJ52" s="119"/>
      <c r="FK52" s="119"/>
      <c r="FL52" s="119"/>
      <c r="FM52" s="119"/>
      <c r="FN52" s="119"/>
      <c r="FO52" s="119"/>
      <c r="FP52" s="119"/>
      <c r="FQ52" s="119"/>
      <c r="FR52" s="119"/>
      <c r="FS52" s="119"/>
      <c r="FT52" s="119"/>
      <c r="FU52" s="119"/>
      <c r="FV52" s="119"/>
      <c r="FW52" s="119"/>
      <c r="FX52" s="119"/>
      <c r="FY52" s="119"/>
      <c r="FZ52" s="119"/>
      <c r="GA52" s="119"/>
      <c r="GB52" s="119"/>
      <c r="GC52" s="119"/>
      <c r="GD52" s="119"/>
      <c r="GE52" s="119"/>
      <c r="GF52" s="119"/>
      <c r="GG52" s="119"/>
      <c r="GH52" s="119"/>
      <c r="GI52" s="119"/>
      <c r="GJ52" s="119"/>
      <c r="GK52" s="119"/>
      <c r="GL52" s="119"/>
      <c r="GM52" s="119"/>
      <c r="GN52" s="119"/>
      <c r="GO52" s="119"/>
      <c r="GP52" s="119"/>
      <c r="GQ52" s="119"/>
      <c r="GR52" s="119"/>
      <c r="GS52" s="119"/>
      <c r="GT52" s="119"/>
      <c r="GU52" s="119"/>
      <c r="GV52" s="119"/>
      <c r="GW52" s="119"/>
      <c r="GX52" s="119"/>
      <c r="GY52" s="119"/>
      <c r="GZ52" s="119"/>
      <c r="HA52" s="119"/>
      <c r="HB52" s="119"/>
      <c r="HC52" s="119"/>
      <c r="HD52" s="119"/>
      <c r="HE52" s="119"/>
      <c r="HF52" s="119"/>
      <c r="HG52" s="119"/>
      <c r="HH52" s="119"/>
      <c r="HI52" s="119"/>
      <c r="HJ52" s="119"/>
      <c r="HK52" s="119"/>
      <c r="HL52" s="119"/>
      <c r="HM52" s="119"/>
      <c r="HN52" s="119"/>
      <c r="HO52" s="119"/>
      <c r="HP52" s="119"/>
      <c r="HQ52" s="119"/>
      <c r="HR52" s="119"/>
      <c r="HS52" s="119"/>
      <c r="HT52" s="119"/>
      <c r="HU52" s="119"/>
      <c r="HV52" s="119"/>
      <c r="HW52" s="119"/>
      <c r="HX52" s="119"/>
      <c r="HY52" s="119"/>
      <c r="HZ52" s="119"/>
      <c r="IA52" s="119"/>
      <c r="IB52" s="119"/>
      <c r="IC52" s="119"/>
      <c r="ID52" s="119"/>
      <c r="IE52" s="119"/>
      <c r="IF52" s="119"/>
    </row>
    <row r="53" spans="1:240">
      <c r="A53" s="227">
        <v>2.4</v>
      </c>
      <c r="B53" s="228" t="s">
        <v>291</v>
      </c>
      <c r="C53" s="238"/>
      <c r="D53" s="238"/>
      <c r="E53" s="239"/>
      <c r="F53" s="319"/>
      <c r="G53" s="319"/>
      <c r="H53" s="319"/>
      <c r="I53" s="319"/>
      <c r="J53" s="319"/>
      <c r="K53" s="319"/>
      <c r="L53" s="24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c r="EO53" s="110"/>
      <c r="EP53" s="110"/>
      <c r="EQ53" s="110"/>
      <c r="ER53" s="110"/>
      <c r="ES53" s="110"/>
      <c r="ET53" s="110"/>
      <c r="EU53" s="110"/>
      <c r="EV53" s="110"/>
      <c r="EW53" s="110"/>
      <c r="EX53" s="110"/>
      <c r="EY53" s="110"/>
      <c r="EZ53" s="110"/>
      <c r="FA53" s="110"/>
      <c r="FB53" s="110"/>
      <c r="FC53" s="110"/>
      <c r="FD53" s="110"/>
      <c r="FE53" s="110"/>
      <c r="FF53" s="110"/>
      <c r="FG53" s="110"/>
      <c r="FH53" s="110"/>
      <c r="FI53" s="110"/>
      <c r="FJ53" s="110"/>
      <c r="FK53" s="110"/>
      <c r="FL53" s="110"/>
      <c r="FM53" s="110"/>
      <c r="FN53" s="110"/>
      <c r="FO53" s="110"/>
      <c r="FP53" s="110"/>
      <c r="FQ53" s="110"/>
      <c r="FR53" s="110"/>
      <c r="FS53" s="110"/>
      <c r="FT53" s="110"/>
      <c r="FU53" s="110"/>
      <c r="FV53" s="110"/>
      <c r="FW53" s="110"/>
      <c r="FX53" s="110"/>
      <c r="FY53" s="110"/>
      <c r="FZ53" s="110"/>
      <c r="GA53" s="110"/>
      <c r="GB53" s="110"/>
      <c r="GC53" s="110"/>
      <c r="GD53" s="110"/>
      <c r="GE53" s="110"/>
      <c r="GF53" s="110"/>
      <c r="GG53" s="110"/>
      <c r="GH53" s="110"/>
      <c r="GI53" s="110"/>
      <c r="GJ53" s="110"/>
      <c r="GK53" s="110"/>
      <c r="GL53" s="110"/>
      <c r="GM53" s="110"/>
      <c r="GN53" s="110"/>
      <c r="GO53" s="110"/>
      <c r="GP53" s="110"/>
      <c r="GQ53" s="110"/>
      <c r="GR53" s="110"/>
      <c r="GS53" s="110"/>
      <c r="GT53" s="110"/>
      <c r="GU53" s="110"/>
      <c r="GV53" s="110"/>
      <c r="GW53" s="110"/>
      <c r="GX53" s="110"/>
      <c r="GY53" s="110"/>
      <c r="GZ53" s="110"/>
      <c r="HA53" s="110"/>
      <c r="HB53" s="110"/>
      <c r="HC53" s="110"/>
      <c r="HD53" s="110"/>
      <c r="HE53" s="110"/>
      <c r="HF53" s="110"/>
      <c r="HG53" s="110"/>
      <c r="HH53" s="110"/>
      <c r="HI53" s="110"/>
      <c r="HJ53" s="110"/>
      <c r="HK53" s="110"/>
      <c r="HL53" s="110"/>
      <c r="HM53" s="110"/>
      <c r="HN53" s="110"/>
      <c r="HO53" s="110"/>
      <c r="HP53" s="110"/>
      <c r="HQ53" s="110"/>
      <c r="HR53" s="110"/>
      <c r="HS53" s="110"/>
      <c r="HT53" s="110"/>
      <c r="HU53" s="110"/>
      <c r="HV53" s="110"/>
      <c r="HW53" s="110"/>
      <c r="HX53" s="110"/>
      <c r="HY53" s="110"/>
      <c r="HZ53" s="110"/>
      <c r="IA53" s="110"/>
      <c r="IB53" s="110"/>
      <c r="IC53" s="110"/>
      <c r="ID53" s="110"/>
      <c r="IE53" s="110"/>
      <c r="IF53" s="110"/>
    </row>
    <row r="54" spans="1:240" ht="37.5">
      <c r="A54" s="235"/>
      <c r="B54" s="241" t="s">
        <v>288</v>
      </c>
      <c r="C54" s="108"/>
      <c r="D54" s="108"/>
      <c r="E54" s="116"/>
      <c r="F54" s="313"/>
      <c r="G54" s="313"/>
      <c r="H54" s="313">
        <f>G54*E54</f>
        <v>0</v>
      </c>
      <c r="I54" s="313"/>
      <c r="J54" s="313"/>
      <c r="K54" s="313"/>
      <c r="L54" s="237">
        <v>0</v>
      </c>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9"/>
      <c r="DB54" s="119"/>
      <c r="DC54" s="119"/>
      <c r="DD54" s="119"/>
      <c r="DE54" s="119"/>
      <c r="DF54" s="119"/>
      <c r="DG54" s="119"/>
      <c r="DH54" s="119"/>
      <c r="DI54" s="119"/>
      <c r="DJ54" s="119"/>
      <c r="DK54" s="119"/>
      <c r="DL54" s="119"/>
      <c r="DM54" s="119"/>
      <c r="DN54" s="119"/>
      <c r="DO54" s="119"/>
      <c r="DP54" s="119"/>
      <c r="DQ54" s="119"/>
      <c r="DR54" s="119"/>
      <c r="DS54" s="119"/>
      <c r="DT54" s="119"/>
      <c r="DU54" s="119"/>
      <c r="DV54" s="119"/>
      <c r="DW54" s="119"/>
      <c r="DX54" s="119"/>
      <c r="DY54" s="119"/>
      <c r="DZ54" s="119"/>
      <c r="EA54" s="119"/>
      <c r="EB54" s="119"/>
      <c r="EC54" s="119"/>
      <c r="ED54" s="119"/>
      <c r="EE54" s="119"/>
      <c r="EF54" s="119"/>
      <c r="EG54" s="119"/>
      <c r="EH54" s="119"/>
      <c r="EI54" s="119"/>
      <c r="EJ54" s="119"/>
      <c r="EK54" s="119"/>
      <c r="EL54" s="119"/>
      <c r="EM54" s="119"/>
      <c r="EN54" s="119"/>
      <c r="EO54" s="119"/>
      <c r="EP54" s="119"/>
      <c r="EQ54" s="119"/>
      <c r="ER54" s="119"/>
      <c r="ES54" s="119"/>
      <c r="ET54" s="119"/>
      <c r="EU54" s="119"/>
      <c r="EV54" s="119"/>
      <c r="EW54" s="119"/>
      <c r="EX54" s="119"/>
      <c r="EY54" s="119"/>
      <c r="EZ54" s="119"/>
      <c r="FA54" s="119"/>
      <c r="FB54" s="119"/>
      <c r="FC54" s="119"/>
      <c r="FD54" s="119"/>
      <c r="FE54" s="119"/>
      <c r="FF54" s="119"/>
      <c r="FG54" s="119"/>
      <c r="FH54" s="119"/>
      <c r="FI54" s="119"/>
      <c r="FJ54" s="119"/>
      <c r="FK54" s="119"/>
      <c r="FL54" s="119"/>
      <c r="FM54" s="119"/>
      <c r="FN54" s="119"/>
      <c r="FO54" s="119"/>
      <c r="FP54" s="119"/>
      <c r="FQ54" s="119"/>
      <c r="FR54" s="119"/>
      <c r="FS54" s="119"/>
      <c r="FT54" s="119"/>
      <c r="FU54" s="119"/>
      <c r="FV54" s="119"/>
      <c r="FW54" s="119"/>
      <c r="FX54" s="119"/>
      <c r="FY54" s="119"/>
      <c r="FZ54" s="119"/>
      <c r="GA54" s="119"/>
      <c r="GB54" s="119"/>
      <c r="GC54" s="119"/>
      <c r="GD54" s="119"/>
      <c r="GE54" s="119"/>
      <c r="GF54" s="119"/>
      <c r="GG54" s="119"/>
      <c r="GH54" s="119"/>
      <c r="GI54" s="119"/>
      <c r="GJ54" s="119"/>
      <c r="GK54" s="119"/>
      <c r="GL54" s="119"/>
      <c r="GM54" s="119"/>
      <c r="GN54" s="119"/>
      <c r="GO54" s="119"/>
      <c r="GP54" s="119"/>
      <c r="GQ54" s="119"/>
      <c r="GR54" s="119"/>
      <c r="GS54" s="119"/>
      <c r="GT54" s="119"/>
      <c r="GU54" s="119"/>
      <c r="GV54" s="119"/>
      <c r="GW54" s="119"/>
      <c r="GX54" s="119"/>
      <c r="GY54" s="119"/>
      <c r="GZ54" s="119"/>
      <c r="HA54" s="119"/>
      <c r="HB54" s="119"/>
      <c r="HC54" s="119"/>
      <c r="HD54" s="119"/>
      <c r="HE54" s="119"/>
      <c r="HF54" s="119"/>
      <c r="HG54" s="119"/>
      <c r="HH54" s="119"/>
      <c r="HI54" s="119"/>
      <c r="HJ54" s="119"/>
      <c r="HK54" s="119"/>
      <c r="HL54" s="119"/>
      <c r="HM54" s="119"/>
      <c r="HN54" s="119"/>
      <c r="HO54" s="119"/>
      <c r="HP54" s="119"/>
      <c r="HQ54" s="119"/>
      <c r="HR54" s="119"/>
      <c r="HS54" s="119"/>
      <c r="HT54" s="119"/>
      <c r="HU54" s="119"/>
      <c r="HV54" s="119"/>
      <c r="HW54" s="119"/>
      <c r="HX54" s="119"/>
      <c r="HY54" s="119"/>
      <c r="HZ54" s="119"/>
      <c r="IA54" s="119"/>
      <c r="IB54" s="119"/>
      <c r="IC54" s="119"/>
      <c r="ID54" s="119"/>
      <c r="IE54" s="119"/>
      <c r="IF54" s="119"/>
    </row>
    <row r="55" spans="1:240">
      <c r="A55" s="87" t="s">
        <v>292</v>
      </c>
      <c r="B55" s="94" t="s">
        <v>290</v>
      </c>
      <c r="C55" s="108" t="s">
        <v>183</v>
      </c>
      <c r="D55" s="108">
        <v>1</v>
      </c>
      <c r="E55" s="116">
        <v>4500</v>
      </c>
      <c r="F55" s="318">
        <f>D55*E55</f>
        <v>4500</v>
      </c>
      <c r="G55" s="318">
        <v>0</v>
      </c>
      <c r="H55" s="313">
        <f>G55*E55</f>
        <v>0</v>
      </c>
      <c r="I55" s="313">
        <v>1</v>
      </c>
      <c r="J55" s="313">
        <f>I55*E55</f>
        <v>4500</v>
      </c>
      <c r="K55" s="313">
        <f>I55+G55</f>
        <v>1</v>
      </c>
      <c r="L55" s="99">
        <f>K55*E55</f>
        <v>4500</v>
      </c>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3"/>
      <c r="CV55" s="113"/>
      <c r="CW55" s="113"/>
      <c r="CX55" s="113"/>
      <c r="CY55" s="113"/>
      <c r="CZ55" s="113"/>
      <c r="DA55" s="113"/>
      <c r="DB55" s="113"/>
      <c r="DC55" s="113"/>
      <c r="DD55" s="113"/>
      <c r="DE55" s="113"/>
      <c r="DF55" s="113"/>
      <c r="DG55" s="113"/>
      <c r="DH55" s="113"/>
      <c r="DI55" s="113"/>
      <c r="DJ55" s="113"/>
      <c r="DK55" s="113"/>
      <c r="DL55" s="113"/>
      <c r="DM55" s="113"/>
      <c r="DN55" s="113"/>
      <c r="DO55" s="113"/>
      <c r="DP55" s="113"/>
      <c r="DQ55" s="113"/>
      <c r="DR55" s="113"/>
      <c r="DS55" s="113"/>
      <c r="DT55" s="113"/>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c r="ES55" s="113"/>
      <c r="ET55" s="113"/>
      <c r="EU55" s="113"/>
      <c r="EV55" s="113"/>
      <c r="EW55" s="113"/>
      <c r="EX55" s="113"/>
      <c r="EY55" s="113"/>
      <c r="EZ55" s="113"/>
      <c r="FA55" s="113"/>
      <c r="FB55" s="113"/>
      <c r="FC55" s="113"/>
      <c r="FD55" s="113"/>
      <c r="FE55" s="113"/>
      <c r="FF55" s="113"/>
      <c r="FG55" s="113"/>
      <c r="FH55" s="113"/>
      <c r="FI55" s="113"/>
      <c r="FJ55" s="113"/>
      <c r="FK55" s="113"/>
      <c r="FL55" s="113"/>
      <c r="FM55" s="113"/>
      <c r="FN55" s="113"/>
      <c r="FO55" s="113"/>
      <c r="FP55" s="113"/>
      <c r="FQ55" s="113"/>
      <c r="FR55" s="113"/>
      <c r="FS55" s="113"/>
      <c r="FT55" s="113"/>
      <c r="FU55" s="113"/>
      <c r="FV55" s="113"/>
      <c r="FW55" s="113"/>
      <c r="FX55" s="113"/>
      <c r="FY55" s="113"/>
      <c r="FZ55" s="113"/>
      <c r="GA55" s="113"/>
      <c r="GB55" s="113"/>
      <c r="GC55" s="113"/>
      <c r="GD55" s="113"/>
      <c r="GE55" s="113"/>
      <c r="GF55" s="113"/>
      <c r="GG55" s="113"/>
      <c r="GH55" s="113"/>
      <c r="GI55" s="113"/>
      <c r="GJ55" s="113"/>
      <c r="GK55" s="113"/>
      <c r="GL55" s="113"/>
      <c r="GM55" s="113"/>
      <c r="GN55" s="113"/>
      <c r="GO55" s="113"/>
      <c r="GP55" s="113"/>
      <c r="GQ55" s="113"/>
      <c r="GR55" s="113"/>
      <c r="GS55" s="113"/>
      <c r="GT55" s="113"/>
      <c r="GU55" s="113"/>
      <c r="GV55" s="113"/>
      <c r="GW55" s="113"/>
      <c r="GX55" s="113"/>
      <c r="GY55" s="113"/>
      <c r="GZ55" s="113"/>
      <c r="HA55" s="113"/>
      <c r="HB55" s="113"/>
      <c r="HC55" s="113"/>
      <c r="HD55" s="113"/>
      <c r="HE55" s="113"/>
      <c r="HF55" s="113"/>
      <c r="HG55" s="113"/>
      <c r="HH55" s="113"/>
      <c r="HI55" s="113"/>
      <c r="HJ55" s="113"/>
      <c r="HK55" s="113"/>
      <c r="HL55" s="113"/>
      <c r="HM55" s="113"/>
      <c r="HN55" s="113"/>
      <c r="HO55" s="113"/>
      <c r="HP55" s="113"/>
      <c r="HQ55" s="113"/>
      <c r="HR55" s="113"/>
      <c r="HS55" s="113"/>
      <c r="HT55" s="113"/>
      <c r="HU55" s="113"/>
      <c r="HV55" s="113"/>
      <c r="HW55" s="113"/>
      <c r="HX55" s="113"/>
      <c r="HY55" s="113"/>
      <c r="HZ55" s="113"/>
      <c r="IA55" s="113"/>
      <c r="IB55" s="113"/>
      <c r="IC55" s="113"/>
      <c r="ID55" s="113"/>
      <c r="IE55" s="113"/>
      <c r="IF55" s="113"/>
    </row>
    <row r="56" spans="1:240">
      <c r="A56" s="87"/>
      <c r="B56" s="94"/>
      <c r="C56" s="108"/>
      <c r="D56" s="108"/>
      <c r="E56" s="120"/>
      <c r="F56" s="311"/>
      <c r="G56" s="311"/>
      <c r="H56" s="311"/>
      <c r="I56" s="311"/>
      <c r="J56" s="311"/>
      <c r="K56" s="311"/>
      <c r="L56" s="101"/>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05"/>
      <c r="DI56" s="105"/>
      <c r="DJ56" s="105"/>
      <c r="DK56" s="105"/>
      <c r="DL56" s="105"/>
      <c r="DM56" s="105"/>
      <c r="DN56" s="105"/>
      <c r="DO56" s="105"/>
      <c r="DP56" s="105"/>
      <c r="DQ56" s="105"/>
      <c r="DR56" s="105"/>
      <c r="DS56" s="105"/>
      <c r="DT56" s="105"/>
      <c r="DU56" s="105"/>
      <c r="DV56" s="105"/>
      <c r="DW56" s="105"/>
      <c r="DX56" s="105"/>
      <c r="DY56" s="105"/>
      <c r="DZ56" s="105"/>
      <c r="EA56" s="105"/>
      <c r="EB56" s="105"/>
      <c r="EC56" s="105"/>
      <c r="ED56" s="105"/>
      <c r="EE56" s="105"/>
      <c r="EF56" s="105"/>
      <c r="EG56" s="105"/>
      <c r="EH56" s="105"/>
      <c r="EI56" s="105"/>
      <c r="EJ56" s="105"/>
      <c r="EK56" s="105"/>
      <c r="EL56" s="105"/>
      <c r="EM56" s="105"/>
      <c r="EN56" s="105"/>
      <c r="EO56" s="105"/>
      <c r="EP56" s="105"/>
      <c r="EQ56" s="105"/>
      <c r="ER56" s="105"/>
      <c r="ES56" s="105"/>
      <c r="ET56" s="105"/>
      <c r="EU56" s="105"/>
      <c r="EV56" s="105"/>
      <c r="EW56" s="105"/>
      <c r="EX56" s="105"/>
      <c r="EY56" s="105"/>
      <c r="EZ56" s="105"/>
      <c r="FA56" s="105"/>
      <c r="FB56" s="105"/>
      <c r="FC56" s="105"/>
      <c r="FD56" s="105"/>
      <c r="FE56" s="105"/>
      <c r="FF56" s="105"/>
      <c r="FG56" s="105"/>
      <c r="FH56" s="105"/>
      <c r="FI56" s="105"/>
      <c r="FJ56" s="105"/>
      <c r="FK56" s="105"/>
      <c r="FL56" s="105"/>
      <c r="FM56" s="105"/>
      <c r="FN56" s="105"/>
      <c r="FO56" s="105"/>
      <c r="FP56" s="105"/>
      <c r="FQ56" s="105"/>
      <c r="FR56" s="105"/>
      <c r="FS56" s="105"/>
      <c r="FT56" s="105"/>
      <c r="FU56" s="105"/>
      <c r="FV56" s="105"/>
      <c r="FW56" s="105"/>
      <c r="FX56" s="105"/>
      <c r="FY56" s="105"/>
      <c r="FZ56" s="105"/>
      <c r="GA56" s="105"/>
      <c r="GB56" s="105"/>
      <c r="GC56" s="105"/>
      <c r="GD56" s="105"/>
      <c r="GE56" s="105"/>
      <c r="GF56" s="105"/>
      <c r="GG56" s="105"/>
      <c r="GH56" s="105"/>
      <c r="GI56" s="105"/>
      <c r="GJ56" s="105"/>
      <c r="GK56" s="105"/>
      <c r="GL56" s="105"/>
      <c r="GM56" s="105"/>
      <c r="GN56" s="105"/>
      <c r="GO56" s="105"/>
      <c r="GP56" s="105"/>
      <c r="GQ56" s="105"/>
      <c r="GR56" s="105"/>
      <c r="GS56" s="105"/>
      <c r="GT56" s="105"/>
      <c r="GU56" s="105"/>
      <c r="GV56" s="105"/>
      <c r="GW56" s="105"/>
      <c r="GX56" s="105"/>
      <c r="GY56" s="105"/>
      <c r="GZ56" s="105"/>
      <c r="HA56" s="105"/>
      <c r="HB56" s="105"/>
      <c r="HC56" s="105"/>
      <c r="HD56" s="105"/>
      <c r="HE56" s="105"/>
      <c r="HF56" s="105"/>
      <c r="HG56" s="105"/>
      <c r="HH56" s="105"/>
      <c r="HI56" s="105"/>
      <c r="HJ56" s="105"/>
      <c r="HK56" s="105"/>
      <c r="HL56" s="105"/>
      <c r="HM56" s="105"/>
      <c r="HN56" s="105"/>
      <c r="HO56" s="105"/>
      <c r="HP56" s="105"/>
      <c r="HQ56" s="105"/>
      <c r="HR56" s="105"/>
      <c r="HS56" s="105"/>
      <c r="HT56" s="105"/>
      <c r="HU56" s="105"/>
      <c r="HV56" s="105"/>
      <c r="HW56" s="105"/>
      <c r="HX56" s="105"/>
      <c r="HY56" s="105"/>
      <c r="HZ56" s="105"/>
      <c r="IA56" s="105"/>
      <c r="IB56" s="105"/>
      <c r="IC56" s="105"/>
      <c r="ID56" s="105"/>
      <c r="IE56" s="105"/>
      <c r="IF56" s="105"/>
    </row>
    <row r="57" spans="1:240" ht="56">
      <c r="A57" s="227">
        <v>2.5</v>
      </c>
      <c r="B57" s="228" t="s">
        <v>293</v>
      </c>
      <c r="C57" s="238"/>
      <c r="D57" s="238"/>
      <c r="E57" s="239"/>
      <c r="F57" s="319"/>
      <c r="G57" s="319"/>
      <c r="H57" s="319"/>
      <c r="I57" s="319"/>
      <c r="J57" s="319"/>
      <c r="K57" s="319"/>
      <c r="L57" s="240"/>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107"/>
      <c r="FG57" s="107"/>
      <c r="FH57" s="107"/>
      <c r="FI57" s="107"/>
      <c r="FJ57" s="107"/>
      <c r="FK57" s="107"/>
      <c r="FL57" s="107"/>
      <c r="FM57" s="107"/>
      <c r="FN57" s="107"/>
      <c r="FO57" s="107"/>
      <c r="FP57" s="107"/>
      <c r="FQ57" s="107"/>
      <c r="FR57" s="107"/>
      <c r="FS57" s="107"/>
      <c r="FT57" s="107"/>
      <c r="FU57" s="107"/>
      <c r="FV57" s="107"/>
      <c r="FW57" s="107"/>
      <c r="FX57" s="107"/>
      <c r="FY57" s="107"/>
      <c r="FZ57" s="107"/>
      <c r="GA57" s="107"/>
      <c r="GB57" s="107"/>
      <c r="GC57" s="107"/>
      <c r="GD57" s="107"/>
      <c r="GE57" s="107"/>
      <c r="GF57" s="107"/>
      <c r="GG57" s="107"/>
      <c r="GH57" s="107"/>
      <c r="GI57" s="107"/>
      <c r="GJ57" s="107"/>
      <c r="GK57" s="107"/>
      <c r="GL57" s="107"/>
      <c r="GM57" s="107"/>
      <c r="GN57" s="107"/>
      <c r="GO57" s="107"/>
      <c r="GP57" s="107"/>
      <c r="GQ57" s="107"/>
      <c r="GR57" s="107"/>
      <c r="GS57" s="107"/>
      <c r="GT57" s="107"/>
      <c r="GU57" s="107"/>
      <c r="GV57" s="107"/>
      <c r="GW57" s="107"/>
      <c r="GX57" s="107"/>
      <c r="GY57" s="107"/>
      <c r="GZ57" s="107"/>
      <c r="HA57" s="107"/>
      <c r="HB57" s="107"/>
      <c r="HC57" s="107"/>
      <c r="HD57" s="107"/>
      <c r="HE57" s="107"/>
      <c r="HF57" s="107"/>
      <c r="HG57" s="107"/>
      <c r="HH57" s="107"/>
      <c r="HI57" s="107"/>
      <c r="HJ57" s="107"/>
      <c r="HK57" s="107"/>
      <c r="HL57" s="107"/>
      <c r="HM57" s="107"/>
      <c r="HN57" s="107"/>
      <c r="HO57" s="107"/>
      <c r="HP57" s="107"/>
      <c r="HQ57" s="107"/>
      <c r="HR57" s="107"/>
      <c r="HS57" s="107"/>
      <c r="HT57" s="107"/>
      <c r="HU57" s="107"/>
      <c r="HV57" s="107"/>
      <c r="HW57" s="107"/>
      <c r="HX57" s="107"/>
      <c r="HY57" s="107"/>
      <c r="HZ57" s="107"/>
      <c r="IA57" s="107"/>
      <c r="IB57" s="107"/>
      <c r="IC57" s="107"/>
      <c r="ID57" s="107"/>
      <c r="IE57" s="107"/>
      <c r="IF57" s="107"/>
    </row>
    <row r="58" spans="1:240">
      <c r="A58" s="87" t="s">
        <v>289</v>
      </c>
      <c r="B58" s="84" t="s">
        <v>294</v>
      </c>
      <c r="C58" s="108" t="s">
        <v>30</v>
      </c>
      <c r="D58" s="108">
        <v>2</v>
      </c>
      <c r="E58" s="116">
        <v>11000</v>
      </c>
      <c r="F58" s="318">
        <f>D58*E58</f>
        <v>22000</v>
      </c>
      <c r="G58" s="318">
        <v>0</v>
      </c>
      <c r="H58" s="313">
        <f>G58*E58</f>
        <v>0</v>
      </c>
      <c r="I58" s="313">
        <v>2</v>
      </c>
      <c r="J58" s="313">
        <f>I58*E58</f>
        <v>22000</v>
      </c>
      <c r="K58" s="313">
        <f>I58+G58</f>
        <v>2</v>
      </c>
      <c r="L58" s="99">
        <f>K58*E58</f>
        <v>22000</v>
      </c>
      <c r="M58" s="246"/>
      <c r="N58" s="246"/>
      <c r="O58" s="248"/>
      <c r="P58" s="248"/>
      <c r="Q58" s="249"/>
      <c r="R58" s="245"/>
      <c r="S58" s="246"/>
      <c r="T58" s="246"/>
      <c r="U58" s="248"/>
      <c r="V58" s="248"/>
      <c r="W58" s="249"/>
      <c r="X58" s="245"/>
      <c r="Y58" s="246"/>
      <c r="Z58" s="246"/>
      <c r="AA58" s="248"/>
      <c r="AB58" s="248"/>
      <c r="AC58" s="249"/>
      <c r="AD58" s="245"/>
      <c r="AE58" s="246"/>
      <c r="AF58" s="246"/>
      <c r="AG58" s="248"/>
      <c r="AH58" s="248"/>
      <c r="AI58" s="249"/>
      <c r="AJ58" s="245"/>
      <c r="AK58" s="246"/>
      <c r="AL58" s="246"/>
      <c r="AM58" s="248"/>
      <c r="AN58" s="248"/>
      <c r="AO58" s="249"/>
      <c r="AP58" s="245"/>
      <c r="AQ58" s="246"/>
      <c r="AR58" s="246"/>
      <c r="AS58" s="248"/>
      <c r="AT58" s="248"/>
      <c r="AU58" s="249"/>
      <c r="AV58" s="245"/>
      <c r="AW58" s="246"/>
      <c r="AX58" s="246"/>
      <c r="AY58" s="248"/>
      <c r="AZ58" s="248"/>
      <c r="BA58" s="249"/>
      <c r="BB58" s="245"/>
      <c r="BC58" s="246"/>
      <c r="BD58" s="246"/>
      <c r="BE58" s="248"/>
      <c r="BF58" s="248"/>
      <c r="BG58" s="249"/>
      <c r="BH58" s="245"/>
      <c r="BI58" s="246"/>
      <c r="BJ58" s="246"/>
      <c r="BK58" s="248"/>
      <c r="BL58" s="248"/>
      <c r="BM58" s="249"/>
      <c r="BN58" s="245"/>
      <c r="BO58" s="246"/>
      <c r="BP58" s="246"/>
      <c r="BQ58" s="248"/>
      <c r="BR58" s="248"/>
      <c r="BS58" s="249"/>
      <c r="BT58" s="245"/>
      <c r="BU58" s="246"/>
      <c r="BV58" s="246"/>
      <c r="BW58" s="248"/>
      <c r="BX58" s="248"/>
      <c r="BY58" s="249"/>
      <c r="BZ58" s="245"/>
      <c r="CA58" s="246"/>
      <c r="CB58" s="246"/>
      <c r="CC58" s="248"/>
      <c r="CD58" s="248"/>
      <c r="CE58" s="249"/>
      <c r="CF58" s="245"/>
      <c r="CG58" s="246"/>
      <c r="CH58" s="246"/>
      <c r="CI58" s="248"/>
      <c r="CJ58" s="248"/>
      <c r="CK58" s="249"/>
      <c r="CL58" s="245"/>
      <c r="CM58" s="246"/>
      <c r="CN58" s="246"/>
      <c r="CO58" s="248"/>
      <c r="CP58" s="248"/>
      <c r="CQ58" s="249"/>
      <c r="CR58" s="245"/>
      <c r="CS58" s="246"/>
      <c r="CT58" s="246"/>
      <c r="CU58" s="248"/>
      <c r="CV58" s="248"/>
      <c r="CW58" s="249"/>
      <c r="CX58" s="245"/>
      <c r="CY58" s="246"/>
      <c r="CZ58" s="246"/>
      <c r="DA58" s="248"/>
      <c r="DB58" s="248"/>
      <c r="DC58" s="249"/>
      <c r="DD58" s="245"/>
      <c r="DE58" s="246"/>
      <c r="DF58" s="246"/>
      <c r="DG58" s="248"/>
      <c r="DH58" s="248"/>
      <c r="DI58" s="249"/>
      <c r="DJ58" s="245"/>
      <c r="DK58" s="246"/>
      <c r="DL58" s="246"/>
      <c r="DM58" s="248"/>
      <c r="DN58" s="248"/>
      <c r="DO58" s="249"/>
      <c r="DP58" s="245"/>
      <c r="DQ58" s="246"/>
      <c r="DR58" s="246"/>
      <c r="DS58" s="248"/>
      <c r="DT58" s="248"/>
      <c r="DU58" s="249"/>
      <c r="DV58" s="245"/>
      <c r="DW58" s="246"/>
      <c r="DX58" s="246"/>
      <c r="DY58" s="248"/>
      <c r="DZ58" s="248"/>
      <c r="EA58" s="249"/>
      <c r="EB58" s="245"/>
      <c r="EC58" s="246"/>
      <c r="ED58" s="246"/>
      <c r="EE58" s="248"/>
      <c r="EF58" s="248"/>
      <c r="EG58" s="249"/>
      <c r="EH58" s="245"/>
      <c r="EI58" s="246"/>
      <c r="EJ58" s="246"/>
      <c r="EK58" s="248"/>
      <c r="EL58" s="248"/>
      <c r="EM58" s="249"/>
      <c r="EN58" s="245"/>
      <c r="EO58" s="246"/>
      <c r="EP58" s="246"/>
      <c r="EQ58" s="248"/>
      <c r="ER58" s="248"/>
      <c r="ES58" s="249"/>
      <c r="ET58" s="245"/>
      <c r="EU58" s="246"/>
      <c r="EV58" s="246"/>
      <c r="EW58" s="248"/>
      <c r="EX58" s="248"/>
      <c r="EY58" s="249"/>
      <c r="EZ58" s="245"/>
      <c r="FA58" s="246"/>
      <c r="FB58" s="246"/>
      <c r="FC58" s="248"/>
      <c r="FD58" s="248"/>
      <c r="FE58" s="249"/>
      <c r="FF58" s="245"/>
      <c r="FG58" s="246"/>
      <c r="FH58" s="246"/>
      <c r="FI58" s="248"/>
      <c r="FJ58" s="248"/>
      <c r="FK58" s="249"/>
      <c r="FL58" s="245"/>
      <c r="FM58" s="246"/>
      <c r="FN58" s="246"/>
      <c r="FO58" s="248"/>
      <c r="FP58" s="248"/>
      <c r="FQ58" s="249"/>
      <c r="FR58" s="245"/>
      <c r="FS58" s="246"/>
      <c r="FT58" s="246"/>
      <c r="FU58" s="248"/>
      <c r="FV58" s="248"/>
      <c r="FW58" s="249"/>
      <c r="FX58" s="245"/>
      <c r="FY58" s="246"/>
      <c r="FZ58" s="246"/>
      <c r="GA58" s="248"/>
      <c r="GB58" s="248"/>
      <c r="GC58" s="249"/>
      <c r="GD58" s="245"/>
      <c r="GE58" s="246"/>
      <c r="GF58" s="246"/>
      <c r="GG58" s="248"/>
      <c r="GH58" s="248"/>
      <c r="GI58" s="249"/>
      <c r="GJ58" s="245"/>
      <c r="GK58" s="246"/>
      <c r="GL58" s="246"/>
      <c r="GM58" s="248"/>
      <c r="GN58" s="248"/>
      <c r="GO58" s="249"/>
      <c r="GP58" s="245"/>
      <c r="GQ58" s="246"/>
      <c r="GR58" s="246"/>
      <c r="GS58" s="248"/>
      <c r="GT58" s="248"/>
      <c r="GU58" s="249"/>
      <c r="GV58" s="245"/>
      <c r="GW58" s="246"/>
      <c r="GX58" s="246"/>
      <c r="GY58" s="248"/>
      <c r="GZ58" s="248"/>
      <c r="HA58" s="249"/>
      <c r="HB58" s="245"/>
      <c r="HC58" s="246"/>
      <c r="HD58" s="246"/>
      <c r="HE58" s="248"/>
      <c r="HF58" s="248"/>
      <c r="HG58" s="249"/>
      <c r="HH58" s="245"/>
      <c r="HI58" s="246"/>
      <c r="HJ58" s="246"/>
      <c r="HK58" s="248"/>
      <c r="HL58" s="248"/>
      <c r="HM58" s="249"/>
      <c r="HN58" s="245"/>
      <c r="HO58" s="246"/>
      <c r="HP58" s="246"/>
      <c r="HQ58" s="248"/>
      <c r="HR58" s="248"/>
      <c r="HS58" s="249"/>
      <c r="HT58" s="245"/>
      <c r="HU58" s="246"/>
      <c r="HV58" s="246"/>
      <c r="HW58" s="248"/>
      <c r="HX58" s="248"/>
      <c r="HY58" s="249"/>
      <c r="HZ58" s="245"/>
      <c r="IA58" s="246"/>
      <c r="IB58" s="246"/>
      <c r="IC58" s="248"/>
      <c r="ID58" s="248"/>
      <c r="IE58" s="249"/>
      <c r="IF58" s="245"/>
    </row>
    <row r="59" spans="1:240">
      <c r="A59" s="87"/>
      <c r="B59" s="94"/>
      <c r="C59" s="108"/>
      <c r="D59" s="108"/>
      <c r="E59" s="120"/>
      <c r="F59" s="311"/>
      <c r="G59" s="311"/>
      <c r="H59" s="311"/>
      <c r="I59" s="311"/>
      <c r="J59" s="311"/>
      <c r="K59" s="311"/>
      <c r="L59" s="101"/>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119"/>
      <c r="CQ59" s="119"/>
      <c r="CR59" s="119"/>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119"/>
      <c r="GE59" s="119"/>
      <c r="GF59" s="119"/>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row>
    <row r="60" spans="1:240" ht="28">
      <c r="A60" s="227">
        <v>2.6</v>
      </c>
      <c r="B60" s="228" t="s">
        <v>295</v>
      </c>
      <c r="C60" s="238"/>
      <c r="D60" s="238"/>
      <c r="E60" s="239"/>
      <c r="F60" s="319"/>
      <c r="G60" s="319"/>
      <c r="H60" s="319"/>
      <c r="I60" s="319"/>
      <c r="J60" s="319"/>
      <c r="K60" s="319"/>
      <c r="L60" s="240"/>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row>
    <row r="61" spans="1:240">
      <c r="A61" s="87" t="s">
        <v>296</v>
      </c>
      <c r="B61" s="84" t="s">
        <v>16</v>
      </c>
      <c r="C61" s="108" t="s">
        <v>30</v>
      </c>
      <c r="D61" s="108">
        <v>2</v>
      </c>
      <c r="E61" s="116">
        <v>7000</v>
      </c>
      <c r="F61" s="318">
        <f>D61*E61</f>
        <v>14000</v>
      </c>
      <c r="G61" s="318">
        <v>0</v>
      </c>
      <c r="H61" s="313">
        <f>G61*E61</f>
        <v>0</v>
      </c>
      <c r="I61" s="313">
        <v>2</v>
      </c>
      <c r="J61" s="313">
        <f>I61*E61</f>
        <v>14000</v>
      </c>
      <c r="K61" s="313">
        <f>I61+G61</f>
        <v>2</v>
      </c>
      <c r="L61" s="99">
        <f>K61*E61</f>
        <v>14000</v>
      </c>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row>
    <row r="62" spans="1:240">
      <c r="A62" s="87"/>
      <c r="B62" s="94"/>
      <c r="C62" s="108"/>
      <c r="D62" s="108"/>
      <c r="E62" s="120"/>
      <c r="F62" s="311"/>
      <c r="G62" s="311"/>
      <c r="H62" s="311"/>
      <c r="I62" s="311"/>
      <c r="J62" s="311"/>
      <c r="K62" s="311"/>
      <c r="L62" s="101"/>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row>
    <row r="63" spans="1:240">
      <c r="A63" s="227">
        <v>3</v>
      </c>
      <c r="B63" s="228" t="s">
        <v>297</v>
      </c>
      <c r="C63" s="238"/>
      <c r="D63" s="238"/>
      <c r="E63" s="239"/>
      <c r="F63" s="319"/>
      <c r="G63" s="319"/>
      <c r="H63" s="319"/>
      <c r="I63" s="319"/>
      <c r="J63" s="319"/>
      <c r="K63" s="319"/>
      <c r="L63" s="24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c r="EO63" s="110"/>
      <c r="EP63" s="110"/>
      <c r="EQ63" s="110"/>
      <c r="ER63" s="110"/>
      <c r="ES63" s="110"/>
      <c r="ET63" s="110"/>
      <c r="EU63" s="110"/>
      <c r="EV63" s="110"/>
      <c r="EW63" s="110"/>
      <c r="EX63" s="110"/>
      <c r="EY63" s="110"/>
      <c r="EZ63" s="110"/>
      <c r="FA63" s="110"/>
      <c r="FB63" s="110"/>
      <c r="FC63" s="110"/>
      <c r="FD63" s="110"/>
      <c r="FE63" s="110"/>
      <c r="FF63" s="110"/>
      <c r="FG63" s="110"/>
      <c r="FH63" s="110"/>
      <c r="FI63" s="110"/>
      <c r="FJ63" s="110"/>
      <c r="FK63" s="110"/>
      <c r="FL63" s="110"/>
      <c r="FM63" s="110"/>
      <c r="FN63" s="110"/>
      <c r="FO63" s="110"/>
      <c r="FP63" s="110"/>
      <c r="FQ63" s="110"/>
      <c r="FR63" s="110"/>
      <c r="FS63" s="110"/>
      <c r="FT63" s="110"/>
      <c r="FU63" s="110"/>
      <c r="FV63" s="110"/>
      <c r="FW63" s="110"/>
      <c r="FX63" s="110"/>
      <c r="FY63" s="110"/>
      <c r="FZ63" s="110"/>
      <c r="GA63" s="110"/>
      <c r="GB63" s="110"/>
      <c r="GC63" s="110"/>
      <c r="GD63" s="110"/>
      <c r="GE63" s="110"/>
      <c r="GF63" s="110"/>
      <c r="GG63" s="110"/>
      <c r="GH63" s="110"/>
      <c r="GI63" s="110"/>
      <c r="GJ63" s="110"/>
      <c r="GK63" s="110"/>
      <c r="GL63" s="110"/>
      <c r="GM63" s="110"/>
      <c r="GN63" s="110"/>
      <c r="GO63" s="110"/>
      <c r="GP63" s="110"/>
      <c r="GQ63" s="110"/>
      <c r="GR63" s="110"/>
      <c r="GS63" s="110"/>
      <c r="GT63" s="110"/>
      <c r="GU63" s="110"/>
      <c r="GV63" s="110"/>
      <c r="GW63" s="110"/>
      <c r="GX63" s="110"/>
      <c r="GY63" s="110"/>
      <c r="GZ63" s="110"/>
      <c r="HA63" s="110"/>
      <c r="HB63" s="110"/>
      <c r="HC63" s="110"/>
      <c r="HD63" s="110"/>
      <c r="HE63" s="110"/>
      <c r="HF63" s="110"/>
      <c r="HG63" s="110"/>
      <c r="HH63" s="110"/>
      <c r="HI63" s="110"/>
      <c r="HJ63" s="110"/>
      <c r="HK63" s="110"/>
      <c r="HL63" s="110"/>
      <c r="HM63" s="110"/>
      <c r="HN63" s="110"/>
      <c r="HO63" s="110"/>
      <c r="HP63" s="110"/>
      <c r="HQ63" s="110"/>
      <c r="HR63" s="110"/>
      <c r="HS63" s="110"/>
      <c r="HT63" s="110"/>
      <c r="HU63" s="110"/>
      <c r="HV63" s="110"/>
      <c r="HW63" s="110"/>
      <c r="HX63" s="110"/>
      <c r="HY63" s="110"/>
      <c r="HZ63" s="110"/>
      <c r="IA63" s="110"/>
      <c r="IB63" s="110"/>
      <c r="IC63" s="110"/>
      <c r="ID63" s="110"/>
      <c r="IE63" s="110"/>
      <c r="IF63" s="110"/>
    </row>
    <row r="64" spans="1:240" ht="50">
      <c r="A64" s="112"/>
      <c r="B64" s="247" t="s">
        <v>298</v>
      </c>
      <c r="C64" s="108"/>
      <c r="D64" s="108"/>
      <c r="E64" s="242"/>
      <c r="F64" s="320"/>
      <c r="G64" s="320"/>
      <c r="H64" s="320"/>
      <c r="I64" s="320"/>
      <c r="J64" s="320"/>
      <c r="K64" s="320"/>
      <c r="L64" s="243"/>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5"/>
      <c r="BR64" s="105"/>
      <c r="BS64" s="105"/>
      <c r="BT64" s="105"/>
      <c r="BU64" s="105"/>
      <c r="BV64" s="105"/>
      <c r="BW64" s="105"/>
      <c r="BX64" s="105"/>
      <c r="BY64" s="105"/>
      <c r="BZ64" s="105"/>
      <c r="CA64" s="105"/>
      <c r="CB64" s="105"/>
      <c r="CC64" s="105"/>
      <c r="CD64" s="105"/>
      <c r="CE64" s="105"/>
      <c r="CF64" s="105"/>
      <c r="CG64" s="105"/>
      <c r="CH64" s="105"/>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05"/>
      <c r="DM64" s="105"/>
      <c r="DN64" s="105"/>
      <c r="DO64" s="105"/>
      <c r="DP64" s="105"/>
      <c r="DQ64" s="105"/>
      <c r="DR64" s="105"/>
      <c r="DS64" s="105"/>
      <c r="DT64" s="105"/>
      <c r="DU64" s="105"/>
      <c r="DV64" s="105"/>
      <c r="DW64" s="105"/>
      <c r="DX64" s="105"/>
      <c r="DY64" s="105"/>
      <c r="DZ64" s="105"/>
      <c r="EA64" s="105"/>
      <c r="EB64" s="105"/>
      <c r="EC64" s="105"/>
      <c r="ED64" s="105"/>
      <c r="EE64" s="105"/>
      <c r="EF64" s="105"/>
      <c r="EG64" s="105"/>
      <c r="EH64" s="105"/>
      <c r="EI64" s="105"/>
      <c r="EJ64" s="105"/>
      <c r="EK64" s="105"/>
      <c r="EL64" s="105"/>
      <c r="EM64" s="105"/>
      <c r="EN64" s="105"/>
      <c r="EO64" s="105"/>
      <c r="EP64" s="105"/>
      <c r="EQ64" s="105"/>
      <c r="ER64" s="105"/>
      <c r="ES64" s="105"/>
      <c r="ET64" s="105"/>
      <c r="EU64" s="105"/>
      <c r="EV64" s="105"/>
      <c r="EW64" s="105"/>
      <c r="EX64" s="105"/>
      <c r="EY64" s="105"/>
      <c r="EZ64" s="105"/>
      <c r="FA64" s="105"/>
      <c r="FB64" s="105"/>
      <c r="FC64" s="105"/>
      <c r="FD64" s="105"/>
      <c r="FE64" s="105"/>
      <c r="FF64" s="105"/>
      <c r="FG64" s="105"/>
      <c r="FH64" s="105"/>
      <c r="FI64" s="105"/>
      <c r="FJ64" s="105"/>
      <c r="FK64" s="105"/>
      <c r="FL64" s="105"/>
      <c r="FM64" s="105"/>
      <c r="FN64" s="105"/>
      <c r="FO64" s="105"/>
      <c r="FP64" s="105"/>
      <c r="FQ64" s="105"/>
      <c r="FR64" s="105"/>
      <c r="FS64" s="105"/>
      <c r="FT64" s="105"/>
      <c r="FU64" s="105"/>
      <c r="FV64" s="105"/>
      <c r="FW64" s="105"/>
      <c r="FX64" s="105"/>
      <c r="FY64" s="105"/>
      <c r="FZ64" s="105"/>
      <c r="GA64" s="105"/>
      <c r="GB64" s="105"/>
      <c r="GC64" s="105"/>
      <c r="GD64" s="105"/>
      <c r="GE64" s="105"/>
      <c r="GF64" s="105"/>
      <c r="GG64" s="105"/>
      <c r="GH64" s="105"/>
      <c r="GI64" s="105"/>
      <c r="GJ64" s="105"/>
      <c r="GK64" s="105"/>
      <c r="GL64" s="105"/>
      <c r="GM64" s="105"/>
      <c r="GN64" s="105"/>
      <c r="GO64" s="105"/>
      <c r="GP64" s="105"/>
      <c r="GQ64" s="105"/>
      <c r="GR64" s="105"/>
      <c r="GS64" s="105"/>
      <c r="GT64" s="105"/>
      <c r="GU64" s="105"/>
      <c r="GV64" s="105"/>
      <c r="GW64" s="105"/>
      <c r="GX64" s="105"/>
      <c r="GY64" s="105"/>
      <c r="GZ64" s="105"/>
      <c r="HA64" s="105"/>
      <c r="HB64" s="105"/>
      <c r="HC64" s="105"/>
      <c r="HD64" s="105"/>
      <c r="HE64" s="105"/>
      <c r="HF64" s="105"/>
      <c r="HG64" s="105"/>
      <c r="HH64" s="105"/>
      <c r="HI64" s="105"/>
      <c r="HJ64" s="105"/>
      <c r="HK64" s="105"/>
      <c r="HL64" s="105"/>
      <c r="HM64" s="105"/>
      <c r="HN64" s="105"/>
      <c r="HO64" s="105"/>
      <c r="HP64" s="105"/>
      <c r="HQ64" s="105"/>
      <c r="HR64" s="105"/>
      <c r="HS64" s="105"/>
      <c r="HT64" s="105"/>
      <c r="HU64" s="105"/>
      <c r="HV64" s="105"/>
      <c r="HW64" s="105"/>
      <c r="HX64" s="105"/>
      <c r="HY64" s="105"/>
      <c r="HZ64" s="105"/>
      <c r="IA64" s="105"/>
      <c r="IB64" s="105"/>
      <c r="IC64" s="105"/>
      <c r="ID64" s="105"/>
      <c r="IE64" s="105"/>
      <c r="IF64" s="105"/>
    </row>
    <row r="65" spans="1:12">
      <c r="A65" s="87">
        <v>3.1</v>
      </c>
      <c r="B65" s="84" t="s">
        <v>299</v>
      </c>
      <c r="C65" s="108" t="s">
        <v>276</v>
      </c>
      <c r="D65" s="108" t="s">
        <v>279</v>
      </c>
      <c r="E65" s="116"/>
      <c r="F65" s="313"/>
      <c r="G65" s="313"/>
      <c r="H65" s="313"/>
      <c r="I65" s="313"/>
      <c r="J65" s="313"/>
      <c r="K65" s="313"/>
      <c r="L65" s="99"/>
    </row>
    <row r="66" spans="1:12">
      <c r="A66" s="87">
        <v>3.2</v>
      </c>
      <c r="B66" s="84" t="s">
        <v>300</v>
      </c>
      <c r="C66" s="108" t="s">
        <v>276</v>
      </c>
      <c r="D66" s="108">
        <v>10</v>
      </c>
      <c r="E66" s="116">
        <v>400</v>
      </c>
      <c r="F66" s="318">
        <f>D66*E66</f>
        <v>4000</v>
      </c>
      <c r="G66" s="318">
        <v>0</v>
      </c>
      <c r="H66" s="313">
        <f>G66*E66</f>
        <v>0</v>
      </c>
      <c r="I66" s="313">
        <v>9</v>
      </c>
      <c r="J66" s="313">
        <f>I66*E66</f>
        <v>3600</v>
      </c>
      <c r="K66" s="313">
        <f>I66+G66</f>
        <v>9</v>
      </c>
      <c r="L66" s="99">
        <f>K66*E66</f>
        <v>3600</v>
      </c>
    </row>
    <row r="67" spans="1:12">
      <c r="A67" s="87"/>
      <c r="B67" s="94"/>
      <c r="C67" s="108"/>
      <c r="D67" s="108"/>
      <c r="E67" s="120"/>
      <c r="F67" s="311"/>
      <c r="G67" s="311"/>
      <c r="H67" s="311"/>
      <c r="I67" s="311"/>
      <c r="J67" s="311"/>
      <c r="K67" s="311"/>
      <c r="L67" s="101"/>
    </row>
    <row r="68" spans="1:12">
      <c r="A68" s="227">
        <v>4</v>
      </c>
      <c r="B68" s="228" t="s">
        <v>301</v>
      </c>
      <c r="C68" s="238"/>
      <c r="D68" s="238"/>
      <c r="E68" s="239"/>
      <c r="F68" s="319"/>
      <c r="G68" s="319"/>
      <c r="H68" s="319"/>
      <c r="I68" s="319"/>
      <c r="J68" s="319"/>
      <c r="K68" s="319"/>
      <c r="L68" s="240"/>
    </row>
    <row r="69" spans="1:12">
      <c r="A69" s="250">
        <v>4.0999999999999996</v>
      </c>
      <c r="B69" s="251" t="s">
        <v>302</v>
      </c>
      <c r="C69" s="252"/>
      <c r="D69" s="253"/>
      <c r="E69" s="83"/>
      <c r="F69" s="314"/>
      <c r="G69" s="314"/>
      <c r="H69" s="314"/>
      <c r="I69" s="314"/>
      <c r="J69" s="314"/>
      <c r="K69" s="314"/>
      <c r="L69" s="254"/>
    </row>
    <row r="70" spans="1:12" ht="62.5">
      <c r="A70" s="255"/>
      <c r="B70" s="256" t="s">
        <v>303</v>
      </c>
      <c r="C70" s="257"/>
      <c r="D70" s="258"/>
      <c r="E70" s="259"/>
      <c r="F70" s="321"/>
      <c r="G70" s="321"/>
      <c r="H70" s="321"/>
      <c r="I70" s="321"/>
      <c r="J70" s="321"/>
      <c r="K70" s="321"/>
      <c r="L70" s="237"/>
    </row>
    <row r="71" spans="1:12">
      <c r="A71" s="260" t="s">
        <v>193</v>
      </c>
      <c r="B71" s="261" t="s">
        <v>304</v>
      </c>
      <c r="C71" s="257" t="s">
        <v>305</v>
      </c>
      <c r="D71" s="258">
        <v>10</v>
      </c>
      <c r="E71" s="236">
        <v>1350</v>
      </c>
      <c r="F71" s="318">
        <f t="shared" ref="F71:F73" si="0">D71*E71</f>
        <v>13500</v>
      </c>
      <c r="G71" s="318"/>
      <c r="H71" s="313">
        <f>G71*E71</f>
        <v>0</v>
      </c>
      <c r="I71" s="313">
        <v>0</v>
      </c>
      <c r="J71" s="313">
        <f>I71*E71</f>
        <v>0</v>
      </c>
      <c r="K71" s="313">
        <f>I71+G71</f>
        <v>0</v>
      </c>
      <c r="L71" s="99">
        <f>K71*E71</f>
        <v>0</v>
      </c>
    </row>
    <row r="72" spans="1:12">
      <c r="A72" s="260" t="s">
        <v>196</v>
      </c>
      <c r="B72" s="261" t="s">
        <v>306</v>
      </c>
      <c r="C72" s="257" t="s">
        <v>305</v>
      </c>
      <c r="D72" s="258">
        <v>60</v>
      </c>
      <c r="E72" s="236">
        <v>1350</v>
      </c>
      <c r="F72" s="318">
        <f t="shared" si="0"/>
        <v>81000</v>
      </c>
      <c r="G72" s="318">
        <v>25.370000000000008</v>
      </c>
      <c r="H72" s="313">
        <f>G72*E72</f>
        <v>34249.500000000015</v>
      </c>
      <c r="I72" s="313">
        <v>27.770000000000007</v>
      </c>
      <c r="J72" s="313">
        <f>I72*E72</f>
        <v>37489.500000000007</v>
      </c>
      <c r="K72" s="313">
        <f>I72+G72</f>
        <v>53.140000000000015</v>
      </c>
      <c r="L72" s="99">
        <f>K72*E72</f>
        <v>71739.000000000015</v>
      </c>
    </row>
    <row r="73" spans="1:12">
      <c r="A73" s="260" t="s">
        <v>199</v>
      </c>
      <c r="B73" s="261" t="s">
        <v>307</v>
      </c>
      <c r="C73" s="257" t="s">
        <v>305</v>
      </c>
      <c r="D73" s="258">
        <v>10</v>
      </c>
      <c r="E73" s="236">
        <v>1450</v>
      </c>
      <c r="F73" s="318">
        <f t="shared" si="0"/>
        <v>14500</v>
      </c>
      <c r="G73" s="318"/>
      <c r="H73" s="313">
        <f>G73*E73</f>
        <v>0</v>
      </c>
      <c r="I73" s="313">
        <v>0</v>
      </c>
      <c r="J73" s="313">
        <f>I73*E73</f>
        <v>0</v>
      </c>
      <c r="K73" s="313">
        <f>I73+G73</f>
        <v>0</v>
      </c>
      <c r="L73" s="99">
        <f>K73*E73</f>
        <v>0</v>
      </c>
    </row>
    <row r="74" spans="1:12">
      <c r="A74" s="260" t="s">
        <v>202</v>
      </c>
      <c r="B74" s="261" t="s">
        <v>308</v>
      </c>
      <c r="C74" s="257" t="s">
        <v>305</v>
      </c>
      <c r="D74" s="258" t="s">
        <v>309</v>
      </c>
      <c r="E74" s="236"/>
      <c r="F74" s="318"/>
      <c r="G74" s="318"/>
      <c r="H74" s="318"/>
      <c r="I74" s="318"/>
      <c r="J74" s="318"/>
      <c r="K74" s="318"/>
      <c r="L74" s="237"/>
    </row>
    <row r="75" spans="1:12">
      <c r="A75" s="260" t="s">
        <v>205</v>
      </c>
      <c r="B75" s="261" t="s">
        <v>310</v>
      </c>
      <c r="C75" s="257" t="s">
        <v>305</v>
      </c>
      <c r="D75" s="258" t="s">
        <v>309</v>
      </c>
      <c r="E75" s="120"/>
      <c r="F75" s="311"/>
      <c r="G75" s="311"/>
      <c r="H75" s="311"/>
      <c r="I75" s="311"/>
      <c r="J75" s="311"/>
      <c r="K75" s="311"/>
      <c r="L75" s="237"/>
    </row>
    <row r="76" spans="1:12">
      <c r="A76" s="235"/>
      <c r="B76" s="262"/>
      <c r="C76" s="257"/>
      <c r="D76" s="258"/>
      <c r="E76" s="236"/>
      <c r="F76" s="318"/>
      <c r="G76" s="318"/>
      <c r="H76" s="318"/>
      <c r="I76" s="318"/>
      <c r="J76" s="318"/>
      <c r="K76" s="318"/>
      <c r="L76" s="263"/>
    </row>
    <row r="77" spans="1:12">
      <c r="A77" s="72">
        <v>4.2</v>
      </c>
      <c r="B77" s="251" t="s">
        <v>311</v>
      </c>
      <c r="C77" s="114"/>
      <c r="D77" s="114"/>
      <c r="E77" s="264"/>
      <c r="F77" s="322"/>
      <c r="G77" s="322"/>
      <c r="H77" s="322"/>
      <c r="I77" s="322"/>
      <c r="J77" s="322"/>
      <c r="K77" s="322"/>
      <c r="L77" s="76"/>
    </row>
    <row r="78" spans="1:12" ht="50">
      <c r="A78" s="265"/>
      <c r="B78" s="247" t="s">
        <v>312</v>
      </c>
      <c r="C78" s="108"/>
      <c r="D78" s="108"/>
      <c r="E78" s="236"/>
      <c r="F78" s="318"/>
      <c r="G78" s="318"/>
      <c r="H78" s="318"/>
      <c r="I78" s="318"/>
      <c r="J78" s="318"/>
      <c r="K78" s="318"/>
      <c r="L78" s="99"/>
    </row>
    <row r="79" spans="1:12">
      <c r="A79" s="265" t="s">
        <v>313</v>
      </c>
      <c r="B79" s="94" t="s">
        <v>314</v>
      </c>
      <c r="C79" s="108" t="s">
        <v>269</v>
      </c>
      <c r="D79" s="108">
        <v>10</v>
      </c>
      <c r="E79" s="236">
        <v>1050</v>
      </c>
      <c r="F79" s="318">
        <f>D79*E79</f>
        <v>10500</v>
      </c>
      <c r="G79" s="318"/>
      <c r="H79" s="313">
        <f>G79*E79</f>
        <v>0</v>
      </c>
      <c r="I79" s="313">
        <v>2</v>
      </c>
      <c r="J79" s="313">
        <f>I79*E79</f>
        <v>2100</v>
      </c>
      <c r="K79" s="313">
        <f>I79+G79</f>
        <v>2</v>
      </c>
      <c r="L79" s="99">
        <f>K79*E79</f>
        <v>2100</v>
      </c>
    </row>
    <row r="80" spans="1:12">
      <c r="A80" s="265" t="s">
        <v>315</v>
      </c>
      <c r="B80" s="94" t="s">
        <v>316</v>
      </c>
      <c r="C80" s="108" t="s">
        <v>269</v>
      </c>
      <c r="D80" s="108" t="s">
        <v>309</v>
      </c>
      <c r="E80" s="236"/>
      <c r="F80" s="318"/>
      <c r="G80" s="318"/>
      <c r="H80" s="318"/>
      <c r="I80" s="318"/>
      <c r="J80" s="318"/>
      <c r="K80" s="318"/>
      <c r="L80" s="237"/>
    </row>
    <row r="81" spans="1:12">
      <c r="A81" s="226"/>
      <c r="B81" s="94"/>
      <c r="C81" s="108"/>
      <c r="D81" s="108"/>
      <c r="E81" s="120"/>
      <c r="F81" s="311"/>
      <c r="G81" s="311"/>
      <c r="H81" s="311"/>
      <c r="I81" s="311"/>
      <c r="J81" s="311"/>
      <c r="K81" s="311"/>
      <c r="L81" s="101"/>
    </row>
    <row r="82" spans="1:12">
      <c r="A82" s="266">
        <v>4.3</v>
      </c>
      <c r="B82" s="251" t="s">
        <v>317</v>
      </c>
      <c r="C82" s="252"/>
      <c r="D82" s="253"/>
      <c r="E82" s="264"/>
      <c r="F82" s="322"/>
      <c r="G82" s="322"/>
      <c r="H82" s="322"/>
      <c r="I82" s="322"/>
      <c r="J82" s="322"/>
      <c r="K82" s="322"/>
      <c r="L82" s="254"/>
    </row>
    <row r="83" spans="1:12">
      <c r="A83" s="226"/>
      <c r="B83" s="267"/>
      <c r="C83" s="257"/>
      <c r="D83" s="257"/>
      <c r="E83" s="261"/>
      <c r="F83" s="323"/>
      <c r="G83" s="323"/>
      <c r="H83" s="323"/>
      <c r="I83" s="323"/>
      <c r="J83" s="323"/>
      <c r="K83" s="323"/>
      <c r="L83" s="268"/>
    </row>
    <row r="84" spans="1:12" ht="125">
      <c r="A84" s="97"/>
      <c r="B84" s="247" t="s">
        <v>318</v>
      </c>
      <c r="C84" s="269"/>
      <c r="D84" s="269"/>
      <c r="E84" s="270"/>
      <c r="F84" s="324"/>
      <c r="G84" s="324"/>
      <c r="H84" s="324"/>
      <c r="I84" s="324"/>
      <c r="J84" s="324"/>
      <c r="K84" s="324"/>
      <c r="L84" s="271"/>
    </row>
    <row r="85" spans="1:12" ht="50.5">
      <c r="A85" s="235" t="s">
        <v>319</v>
      </c>
      <c r="B85" s="84" t="s">
        <v>320</v>
      </c>
      <c r="C85" s="108" t="s">
        <v>269</v>
      </c>
      <c r="D85" s="108">
        <v>35</v>
      </c>
      <c r="E85" s="236">
        <v>2300</v>
      </c>
      <c r="F85" s="318">
        <f>D85*E85</f>
        <v>80500</v>
      </c>
      <c r="G85" s="318">
        <v>20</v>
      </c>
      <c r="H85" s="313">
        <f>G85*E85</f>
        <v>46000</v>
      </c>
      <c r="I85" s="313">
        <v>15</v>
      </c>
      <c r="J85" s="313">
        <f>I85*E85</f>
        <v>34500</v>
      </c>
      <c r="K85" s="313">
        <f>I85+G85</f>
        <v>35</v>
      </c>
      <c r="L85" s="99">
        <f>K85*E85</f>
        <v>80500</v>
      </c>
    </row>
    <row r="86" spans="1:12">
      <c r="A86" s="226"/>
      <c r="B86" s="94"/>
      <c r="C86" s="108"/>
      <c r="D86" s="108"/>
      <c r="E86" s="120"/>
      <c r="F86" s="311"/>
      <c r="G86" s="311"/>
      <c r="H86" s="311"/>
      <c r="I86" s="311"/>
      <c r="J86" s="311"/>
      <c r="K86" s="311"/>
      <c r="L86" s="101"/>
    </row>
    <row r="87" spans="1:12">
      <c r="A87" s="227">
        <v>5</v>
      </c>
      <c r="B87" s="228" t="s">
        <v>321</v>
      </c>
      <c r="C87" s="238"/>
      <c r="D87" s="238"/>
      <c r="E87" s="239"/>
      <c r="F87" s="319"/>
      <c r="G87" s="319"/>
      <c r="H87" s="319"/>
      <c r="I87" s="319"/>
      <c r="J87" s="319"/>
      <c r="K87" s="319"/>
      <c r="L87" s="240"/>
    </row>
    <row r="88" spans="1:12">
      <c r="A88" s="72">
        <v>5.0999999999999996</v>
      </c>
      <c r="B88" s="272" t="s">
        <v>322</v>
      </c>
      <c r="C88" s="273"/>
      <c r="D88" s="114"/>
      <c r="E88" s="264"/>
      <c r="F88" s="322"/>
      <c r="G88" s="322"/>
      <c r="H88" s="322"/>
      <c r="I88" s="322"/>
      <c r="J88" s="322"/>
      <c r="K88" s="322"/>
      <c r="L88" s="76"/>
    </row>
    <row r="89" spans="1:12" ht="50">
      <c r="A89" s="265"/>
      <c r="B89" s="274" t="s">
        <v>323</v>
      </c>
      <c r="C89" s="261"/>
      <c r="D89" s="108"/>
      <c r="E89" s="236"/>
      <c r="F89" s="318"/>
      <c r="G89" s="318"/>
      <c r="H89" s="318"/>
      <c r="I89" s="318"/>
      <c r="J89" s="318"/>
      <c r="K89" s="318"/>
      <c r="L89" s="99"/>
    </row>
    <row r="90" spans="1:12">
      <c r="A90" s="265" t="s">
        <v>324</v>
      </c>
      <c r="B90" s="261" t="s">
        <v>325</v>
      </c>
      <c r="C90" s="257" t="s">
        <v>115</v>
      </c>
      <c r="D90" s="258">
        <v>75</v>
      </c>
      <c r="E90" s="259">
        <v>1050</v>
      </c>
      <c r="F90" s="318">
        <f>D90*E90</f>
        <v>78750</v>
      </c>
      <c r="G90" s="318"/>
      <c r="H90" s="313">
        <f>G90*E90</f>
        <v>0</v>
      </c>
      <c r="I90" s="313">
        <v>53.14</v>
      </c>
      <c r="J90" s="313">
        <f>I90*E90</f>
        <v>55797</v>
      </c>
      <c r="K90" s="313">
        <f>I90+G90</f>
        <v>53.14</v>
      </c>
      <c r="L90" s="99">
        <f>K90*E90</f>
        <v>55797</v>
      </c>
    </row>
    <row r="91" spans="1:12">
      <c r="A91" s="265"/>
      <c r="B91" s="261"/>
      <c r="C91" s="257"/>
      <c r="D91" s="258"/>
      <c r="E91" s="259"/>
      <c r="F91" s="318"/>
      <c r="G91" s="318"/>
      <c r="H91" s="318"/>
      <c r="I91" s="318"/>
      <c r="J91" s="318"/>
      <c r="K91" s="321"/>
      <c r="L91" s="99"/>
    </row>
    <row r="92" spans="1:12">
      <c r="A92" s="87"/>
      <c r="B92" s="94"/>
      <c r="C92" s="108"/>
      <c r="D92" s="108"/>
      <c r="E92" s="120"/>
      <c r="F92" s="311"/>
      <c r="G92" s="311"/>
      <c r="H92" s="311"/>
      <c r="I92" s="311"/>
      <c r="J92" s="311"/>
      <c r="K92" s="311"/>
      <c r="L92" s="101"/>
    </row>
    <row r="93" spans="1:12">
      <c r="A93" s="227">
        <v>5.2</v>
      </c>
      <c r="B93" s="228" t="s">
        <v>326</v>
      </c>
      <c r="C93" s="238"/>
      <c r="D93" s="238"/>
      <c r="E93" s="239"/>
      <c r="F93" s="319"/>
      <c r="G93" s="319"/>
      <c r="H93" s="319"/>
      <c r="I93" s="319"/>
      <c r="J93" s="319"/>
      <c r="K93" s="319"/>
      <c r="L93" s="240"/>
    </row>
    <row r="94" spans="1:12" ht="37.5">
      <c r="A94" s="235"/>
      <c r="B94" s="274" t="s">
        <v>327</v>
      </c>
      <c r="C94" s="108"/>
      <c r="D94" s="108"/>
      <c r="E94" s="236"/>
      <c r="F94" s="318"/>
      <c r="G94" s="318"/>
      <c r="H94" s="318"/>
      <c r="I94" s="318"/>
      <c r="J94" s="318"/>
      <c r="K94" s="318"/>
      <c r="L94" s="99"/>
    </row>
    <row r="95" spans="1:12">
      <c r="A95" s="235" t="s">
        <v>328</v>
      </c>
      <c r="B95" s="94" t="s">
        <v>329</v>
      </c>
      <c r="C95" s="108" t="s">
        <v>115</v>
      </c>
      <c r="D95" s="108">
        <v>5</v>
      </c>
      <c r="E95" s="236">
        <v>1100</v>
      </c>
      <c r="F95" s="318">
        <f>D95*E95</f>
        <v>5500</v>
      </c>
      <c r="G95" s="318"/>
      <c r="H95" s="313">
        <f>G95*E95</f>
        <v>0</v>
      </c>
      <c r="I95" s="313">
        <v>3</v>
      </c>
      <c r="J95" s="313">
        <f>I95*E95</f>
        <v>3300</v>
      </c>
      <c r="K95" s="313">
        <f>I95+G95</f>
        <v>3</v>
      </c>
      <c r="L95" s="99">
        <f>K95*E95</f>
        <v>3300</v>
      </c>
    </row>
    <row r="96" spans="1:12">
      <c r="A96" s="226"/>
      <c r="B96" s="94"/>
      <c r="C96" s="108"/>
      <c r="D96" s="108"/>
      <c r="E96" s="120"/>
      <c r="F96" s="311"/>
      <c r="G96" s="311"/>
      <c r="H96" s="311"/>
      <c r="I96" s="311"/>
      <c r="J96" s="311"/>
      <c r="K96" s="311"/>
      <c r="L96" s="101"/>
    </row>
    <row r="97" spans="1:12">
      <c r="A97" s="276">
        <v>6</v>
      </c>
      <c r="B97" s="228" t="s">
        <v>330</v>
      </c>
      <c r="C97" s="261"/>
      <c r="D97" s="108"/>
      <c r="E97" s="236"/>
      <c r="F97" s="318"/>
      <c r="G97" s="318"/>
      <c r="H97" s="318"/>
      <c r="I97" s="318"/>
      <c r="J97" s="318"/>
      <c r="K97" s="318"/>
      <c r="L97" s="99"/>
    </row>
    <row r="98" spans="1:12">
      <c r="A98" s="277"/>
      <c r="B98" s="278"/>
      <c r="C98" s="257"/>
      <c r="D98" s="258"/>
      <c r="E98" s="259"/>
      <c r="F98" s="321"/>
      <c r="G98" s="321"/>
      <c r="H98" s="321"/>
      <c r="I98" s="321"/>
      <c r="J98" s="321"/>
      <c r="K98" s="321"/>
      <c r="L98" s="237"/>
    </row>
    <row r="99" spans="1:12" ht="25">
      <c r="A99" s="277">
        <v>6.1</v>
      </c>
      <c r="B99" s="278" t="s">
        <v>331</v>
      </c>
      <c r="C99" s="257"/>
      <c r="D99" s="279"/>
      <c r="E99" s="259"/>
      <c r="F99" s="321"/>
      <c r="G99" s="321"/>
      <c r="H99" s="321"/>
      <c r="I99" s="321"/>
      <c r="J99" s="321"/>
      <c r="K99" s="321"/>
      <c r="L99" s="237"/>
    </row>
    <row r="100" spans="1:12">
      <c r="A100" s="277" t="s">
        <v>332</v>
      </c>
      <c r="B100" s="278" t="s">
        <v>333</v>
      </c>
      <c r="C100" s="257" t="s">
        <v>334</v>
      </c>
      <c r="D100" s="258">
        <v>20</v>
      </c>
      <c r="E100" s="259">
        <v>1400</v>
      </c>
      <c r="F100" s="318">
        <f>D100*E100</f>
        <v>28000</v>
      </c>
      <c r="G100" s="318"/>
      <c r="H100" s="313">
        <f>G100*E100</f>
        <v>0</v>
      </c>
      <c r="I100" s="313">
        <v>10</v>
      </c>
      <c r="J100" s="313">
        <f>I100*E100</f>
        <v>14000</v>
      </c>
      <c r="K100" s="313">
        <f>I100+G100</f>
        <v>10</v>
      </c>
      <c r="L100" s="99">
        <f>K100*E100</f>
        <v>14000</v>
      </c>
    </row>
    <row r="101" spans="1:12">
      <c r="A101" s="277"/>
      <c r="B101" s="278"/>
      <c r="C101" s="257"/>
      <c r="D101" s="258"/>
      <c r="E101" s="259"/>
      <c r="F101" s="321"/>
      <c r="G101" s="321"/>
      <c r="H101" s="321"/>
      <c r="I101" s="321"/>
      <c r="J101" s="321"/>
      <c r="K101" s="321"/>
      <c r="L101" s="237"/>
    </row>
    <row r="102" spans="1:12" ht="62.5">
      <c r="A102" s="265">
        <v>6.2</v>
      </c>
      <c r="B102" s="278" t="s">
        <v>335</v>
      </c>
      <c r="C102" s="108" t="s">
        <v>115</v>
      </c>
      <c r="D102" s="279">
        <v>1</v>
      </c>
      <c r="E102" s="259">
        <v>7000</v>
      </c>
      <c r="F102" s="318">
        <f>D102*E102</f>
        <v>7000</v>
      </c>
      <c r="G102" s="318"/>
      <c r="H102" s="313">
        <f>G102*E102</f>
        <v>0</v>
      </c>
      <c r="I102" s="313">
        <v>1</v>
      </c>
      <c r="J102" s="313">
        <f>I102*E102</f>
        <v>7000</v>
      </c>
      <c r="K102" s="313">
        <f>I102+G102</f>
        <v>1</v>
      </c>
      <c r="L102" s="99">
        <f>K102*E102</f>
        <v>7000</v>
      </c>
    </row>
    <row r="103" spans="1:12">
      <c r="A103" s="277"/>
      <c r="B103" s="278"/>
      <c r="C103" s="257"/>
      <c r="D103" s="279"/>
      <c r="E103" s="259"/>
      <c r="F103" s="321"/>
      <c r="G103" s="321"/>
      <c r="H103" s="321"/>
      <c r="I103" s="321"/>
      <c r="J103" s="321"/>
      <c r="K103" s="321"/>
      <c r="L103" s="237"/>
    </row>
    <row r="104" spans="1:12" ht="83.25" customHeight="1">
      <c r="A104" s="265">
        <v>6.3</v>
      </c>
      <c r="B104" s="278" t="s">
        <v>336</v>
      </c>
      <c r="C104" s="108" t="s">
        <v>115</v>
      </c>
      <c r="D104" s="279">
        <v>1</v>
      </c>
      <c r="E104" s="259">
        <v>8500</v>
      </c>
      <c r="F104" s="318">
        <f>D104*E104</f>
        <v>8500</v>
      </c>
      <c r="G104" s="318"/>
      <c r="H104" s="313">
        <f>G104*E104</f>
        <v>0</v>
      </c>
      <c r="I104" s="313">
        <v>1</v>
      </c>
      <c r="J104" s="313">
        <f>I104*E104</f>
        <v>8500</v>
      </c>
      <c r="K104" s="313">
        <f>I104+G104</f>
        <v>1</v>
      </c>
      <c r="L104" s="99">
        <f>K104*E104</f>
        <v>8500</v>
      </c>
    </row>
    <row r="105" spans="1:12">
      <c r="A105" s="277"/>
      <c r="B105" s="278"/>
      <c r="C105" s="257"/>
      <c r="D105" s="279"/>
      <c r="E105" s="259"/>
      <c r="F105" s="321"/>
      <c r="G105" s="321"/>
      <c r="H105" s="321"/>
      <c r="I105" s="321"/>
      <c r="J105" s="321"/>
      <c r="K105" s="321"/>
      <c r="L105" s="237"/>
    </row>
    <row r="106" spans="1:12" ht="115.5" customHeight="1">
      <c r="A106" s="265">
        <v>6.4</v>
      </c>
      <c r="B106" s="278" t="s">
        <v>337</v>
      </c>
      <c r="C106" s="108" t="s">
        <v>269</v>
      </c>
      <c r="D106" s="279">
        <v>3</v>
      </c>
      <c r="E106" s="259">
        <v>7500</v>
      </c>
      <c r="F106" s="318">
        <f>D106*E106</f>
        <v>22500</v>
      </c>
      <c r="G106" s="318"/>
      <c r="H106" s="313">
        <f>G106*E106</f>
        <v>0</v>
      </c>
      <c r="I106" s="313">
        <v>2.5</v>
      </c>
      <c r="J106" s="313">
        <f>I106*E106</f>
        <v>18750</v>
      </c>
      <c r="K106" s="313">
        <f>I106+G106</f>
        <v>2.5</v>
      </c>
      <c r="L106" s="99">
        <f>K106*E106</f>
        <v>18750</v>
      </c>
    </row>
    <row r="107" spans="1:12">
      <c r="A107" s="235"/>
      <c r="B107" s="278"/>
      <c r="C107" s="108"/>
      <c r="D107" s="279"/>
      <c r="E107" s="259"/>
      <c r="F107" s="321"/>
      <c r="G107" s="321"/>
      <c r="H107" s="321"/>
      <c r="I107" s="321"/>
      <c r="J107" s="321"/>
      <c r="K107" s="321"/>
      <c r="L107" s="237"/>
    </row>
    <row r="108" spans="1:12" ht="37.5">
      <c r="A108" s="265">
        <v>6.5</v>
      </c>
      <c r="B108" s="278" t="s">
        <v>338</v>
      </c>
      <c r="C108" s="108" t="s">
        <v>339</v>
      </c>
      <c r="D108" s="279">
        <v>1</v>
      </c>
      <c r="E108" s="259">
        <v>6500</v>
      </c>
      <c r="F108" s="318">
        <f>D108*E108</f>
        <v>6500</v>
      </c>
      <c r="G108" s="318"/>
      <c r="H108" s="313">
        <f>G108*E108</f>
        <v>0</v>
      </c>
      <c r="I108" s="313">
        <v>1</v>
      </c>
      <c r="J108" s="313">
        <f>I108*E108</f>
        <v>6500</v>
      </c>
      <c r="K108" s="313">
        <f>I108+G108</f>
        <v>1</v>
      </c>
      <c r="L108" s="99">
        <f>K108*E108</f>
        <v>6500</v>
      </c>
    </row>
    <row r="109" spans="1:12">
      <c r="A109" s="235"/>
      <c r="B109" s="278"/>
      <c r="C109" s="108"/>
      <c r="D109" s="258"/>
      <c r="E109" s="259"/>
      <c r="F109" s="321"/>
      <c r="G109" s="321"/>
      <c r="H109" s="321"/>
      <c r="I109" s="321"/>
      <c r="J109" s="321"/>
      <c r="K109" s="321"/>
      <c r="L109" s="237"/>
    </row>
    <row r="110" spans="1:12" ht="62.5">
      <c r="A110" s="265">
        <v>6.6</v>
      </c>
      <c r="B110" s="278" t="s">
        <v>340</v>
      </c>
      <c r="C110" s="108" t="s">
        <v>115</v>
      </c>
      <c r="D110" s="258">
        <v>1</v>
      </c>
      <c r="E110" s="259">
        <v>10000</v>
      </c>
      <c r="F110" s="318">
        <f>D110*E110</f>
        <v>10000</v>
      </c>
      <c r="G110" s="318"/>
      <c r="H110" s="313">
        <f>G110*E110</f>
        <v>0</v>
      </c>
      <c r="I110" s="313">
        <v>1</v>
      </c>
      <c r="J110" s="313">
        <f>I110*E110</f>
        <v>10000</v>
      </c>
      <c r="K110" s="313">
        <f>I110+G110</f>
        <v>1</v>
      </c>
      <c r="L110" s="99">
        <f>K110*E110</f>
        <v>10000</v>
      </c>
    </row>
    <row r="111" spans="1:12" ht="15" thickBot="1">
      <c r="A111" s="226"/>
      <c r="B111" s="94"/>
      <c r="C111" s="108"/>
      <c r="D111" s="108"/>
      <c r="E111" s="120"/>
      <c r="F111" s="311"/>
      <c r="G111" s="311"/>
      <c r="H111" s="311"/>
      <c r="I111" s="311"/>
      <c r="J111" s="311"/>
      <c r="K111" s="311"/>
      <c r="L111" s="101"/>
    </row>
    <row r="112" spans="1:12" ht="15" thickBot="1">
      <c r="A112" s="570" t="s">
        <v>341</v>
      </c>
      <c r="B112" s="571"/>
      <c r="C112" s="571"/>
      <c r="D112" s="571"/>
      <c r="E112" s="571"/>
      <c r="F112" s="349">
        <f>SUM(F34:F111)</f>
        <v>447600</v>
      </c>
      <c r="G112" s="315"/>
      <c r="H112" s="349">
        <f>SUM(H34:H111)</f>
        <v>80249.500000000015</v>
      </c>
      <c r="I112" s="315"/>
      <c r="J112" s="349">
        <f>SUM(J34:J111)</f>
        <v>277636.5</v>
      </c>
      <c r="K112" s="315"/>
      <c r="L112" s="349">
        <f>SUM(L34:L111)</f>
        <v>357886</v>
      </c>
    </row>
    <row r="113" spans="1:12">
      <c r="A113" s="227" t="s">
        <v>342</v>
      </c>
      <c r="B113" s="228" t="s">
        <v>343</v>
      </c>
      <c r="C113" s="114"/>
      <c r="D113" s="114"/>
      <c r="E113" s="280"/>
      <c r="F113" s="325"/>
      <c r="G113" s="325"/>
      <c r="H113" s="325"/>
      <c r="I113" s="325"/>
      <c r="J113" s="325"/>
      <c r="K113" s="325"/>
      <c r="L113" s="254"/>
    </row>
    <row r="114" spans="1:12">
      <c r="A114" s="227">
        <v>1</v>
      </c>
      <c r="B114" s="228" t="s">
        <v>344</v>
      </c>
      <c r="C114" s="114"/>
      <c r="D114" s="114"/>
      <c r="E114" s="281"/>
      <c r="F114" s="326"/>
      <c r="G114" s="326"/>
      <c r="H114" s="326"/>
      <c r="I114" s="326"/>
      <c r="J114" s="326"/>
      <c r="K114" s="326"/>
      <c r="L114" s="282"/>
    </row>
    <row r="115" spans="1:12" ht="100">
      <c r="A115" s="244"/>
      <c r="B115" s="302" t="s">
        <v>345</v>
      </c>
      <c r="C115" s="108"/>
      <c r="D115" s="108"/>
      <c r="E115" s="283"/>
      <c r="F115" s="327"/>
      <c r="G115" s="327"/>
      <c r="H115" s="327"/>
      <c r="I115" s="327"/>
      <c r="J115" s="327"/>
      <c r="K115" s="327"/>
      <c r="L115" s="284"/>
    </row>
    <row r="116" spans="1:12">
      <c r="A116" s="244"/>
      <c r="B116" s="84"/>
      <c r="C116" s="108"/>
      <c r="D116" s="108"/>
      <c r="E116" s="283"/>
      <c r="F116" s="327"/>
      <c r="G116" s="327"/>
      <c r="H116" s="327"/>
      <c r="I116" s="327"/>
      <c r="J116" s="327"/>
      <c r="K116" s="327"/>
      <c r="L116" s="284"/>
    </row>
    <row r="117" spans="1:12">
      <c r="A117" s="227">
        <v>1.1000000000000001</v>
      </c>
      <c r="B117" s="272" t="s">
        <v>346</v>
      </c>
      <c r="C117" s="285"/>
      <c r="D117" s="285"/>
      <c r="E117" s="286"/>
      <c r="F117" s="328"/>
      <c r="G117" s="328"/>
      <c r="H117" s="328"/>
      <c r="I117" s="328"/>
      <c r="J117" s="328"/>
      <c r="K117" s="328"/>
      <c r="L117" s="287"/>
    </row>
    <row r="118" spans="1:12">
      <c r="A118" s="288"/>
      <c r="B118" s="228" t="s">
        <v>347</v>
      </c>
      <c r="C118" s="285"/>
      <c r="D118" s="285"/>
      <c r="E118" s="286"/>
      <c r="F118" s="328"/>
      <c r="G118" s="328"/>
      <c r="H118" s="328"/>
      <c r="I118" s="328"/>
      <c r="J118" s="328"/>
      <c r="K118" s="328"/>
      <c r="L118" s="287"/>
    </row>
    <row r="119" spans="1:12">
      <c r="A119" s="289"/>
      <c r="B119" s="94" t="s">
        <v>348</v>
      </c>
      <c r="C119" s="290"/>
      <c r="D119" s="290"/>
      <c r="E119" s="291"/>
      <c r="F119" s="329"/>
      <c r="G119" s="329"/>
      <c r="H119" s="329"/>
      <c r="I119" s="329"/>
      <c r="J119" s="329"/>
      <c r="K119" s="329"/>
      <c r="L119" s="292"/>
    </row>
    <row r="120" spans="1:12">
      <c r="A120" s="289"/>
      <c r="B120" s="94" t="s">
        <v>349</v>
      </c>
      <c r="C120" s="290"/>
      <c r="D120" s="290"/>
      <c r="E120" s="291"/>
      <c r="F120" s="329"/>
      <c r="G120" s="329"/>
      <c r="H120" s="329"/>
      <c r="I120" s="329"/>
      <c r="J120" s="329"/>
      <c r="K120" s="329"/>
      <c r="L120" s="292"/>
    </row>
    <row r="121" spans="1:12">
      <c r="A121" s="289"/>
      <c r="B121" s="94" t="s">
        <v>350</v>
      </c>
      <c r="C121" s="290"/>
      <c r="D121" s="290"/>
      <c r="E121" s="291"/>
      <c r="F121" s="329"/>
      <c r="G121" s="329"/>
      <c r="H121" s="329"/>
      <c r="I121" s="329"/>
      <c r="J121" s="329"/>
      <c r="K121" s="329"/>
      <c r="L121" s="292"/>
    </row>
    <row r="122" spans="1:12">
      <c r="A122" s="289"/>
      <c r="B122" s="94" t="s">
        <v>351</v>
      </c>
      <c r="C122" s="290"/>
      <c r="D122" s="290"/>
      <c r="E122" s="291"/>
      <c r="F122" s="329"/>
      <c r="G122" s="329"/>
      <c r="H122" s="329"/>
      <c r="I122" s="329"/>
      <c r="J122" s="329"/>
      <c r="K122" s="329"/>
      <c r="L122" s="292"/>
    </row>
    <row r="123" spans="1:12" ht="37.5">
      <c r="A123" s="289"/>
      <c r="B123" s="94" t="s">
        <v>352</v>
      </c>
      <c r="C123" s="108" t="s">
        <v>353</v>
      </c>
      <c r="D123" s="108">
        <v>1</v>
      </c>
      <c r="E123" s="293">
        <v>25000</v>
      </c>
      <c r="F123" s="318">
        <f>D123*E123</f>
        <v>25000</v>
      </c>
      <c r="G123" s="318"/>
      <c r="H123" s="313">
        <f>G123*E123</f>
        <v>0</v>
      </c>
      <c r="I123" s="313">
        <v>1</v>
      </c>
      <c r="J123" s="313">
        <f>I123*E123</f>
        <v>25000</v>
      </c>
      <c r="K123" s="313">
        <f>I123+G123</f>
        <v>1</v>
      </c>
      <c r="L123" s="99">
        <f>K123*E123</f>
        <v>25000</v>
      </c>
    </row>
    <row r="124" spans="1:12">
      <c r="A124" s="244"/>
      <c r="B124" s="84"/>
      <c r="C124" s="108"/>
      <c r="D124" s="108"/>
      <c r="E124" s="283"/>
      <c r="F124" s="327"/>
      <c r="G124" s="327"/>
      <c r="H124" s="327"/>
      <c r="I124" s="327"/>
      <c r="J124" s="327"/>
      <c r="K124" s="327"/>
      <c r="L124" s="284"/>
    </row>
    <row r="125" spans="1:12">
      <c r="A125" s="227">
        <v>2</v>
      </c>
      <c r="B125" s="228" t="s">
        <v>354</v>
      </c>
      <c r="C125" s="114"/>
      <c r="D125" s="114"/>
      <c r="E125" s="230"/>
      <c r="F125" s="330"/>
      <c r="G125" s="330"/>
      <c r="H125" s="330"/>
      <c r="I125" s="330"/>
      <c r="J125" s="330"/>
      <c r="K125" s="330"/>
      <c r="L125" s="294"/>
    </row>
    <row r="126" spans="1:12" ht="62.5">
      <c r="A126" s="235">
        <v>2.1</v>
      </c>
      <c r="B126" s="84" t="s">
        <v>355</v>
      </c>
      <c r="C126" s="108"/>
      <c r="D126" s="108"/>
      <c r="E126" s="295"/>
      <c r="F126" s="331"/>
      <c r="G126" s="331"/>
      <c r="H126" s="331"/>
      <c r="I126" s="331"/>
      <c r="J126" s="331"/>
      <c r="K126" s="331"/>
      <c r="L126" s="296"/>
    </row>
    <row r="127" spans="1:12">
      <c r="A127" s="235" t="s">
        <v>101</v>
      </c>
      <c r="B127" s="94" t="s">
        <v>356</v>
      </c>
      <c r="C127" s="108" t="s">
        <v>357</v>
      </c>
      <c r="D127" s="108">
        <v>10</v>
      </c>
      <c r="E127" s="283">
        <v>400</v>
      </c>
      <c r="F127" s="318">
        <f>D127*E127</f>
        <v>4000</v>
      </c>
      <c r="G127" s="318"/>
      <c r="H127" s="313">
        <f>G127*E127</f>
        <v>0</v>
      </c>
      <c r="I127" s="313">
        <v>10</v>
      </c>
      <c r="J127" s="313">
        <f>I127*E127</f>
        <v>4000</v>
      </c>
      <c r="K127" s="313">
        <f>I127+G127</f>
        <v>10</v>
      </c>
      <c r="L127" s="99">
        <f>K127*E127</f>
        <v>4000</v>
      </c>
    </row>
    <row r="128" spans="1:12">
      <c r="A128" s="244"/>
      <c r="B128" s="84"/>
      <c r="C128" s="108"/>
      <c r="D128" s="108"/>
      <c r="E128" s="283"/>
      <c r="F128" s="327"/>
      <c r="G128" s="327"/>
      <c r="H128" s="327"/>
      <c r="I128" s="327"/>
      <c r="J128" s="327"/>
      <c r="K128" s="327"/>
      <c r="L128" s="284"/>
    </row>
    <row r="129" spans="1:14">
      <c r="A129" s="227">
        <v>3</v>
      </c>
      <c r="B129" s="228" t="s">
        <v>358</v>
      </c>
      <c r="C129" s="114"/>
      <c r="D129" s="114"/>
      <c r="E129" s="230"/>
      <c r="F129" s="330"/>
      <c r="G129" s="330"/>
      <c r="H129" s="330"/>
      <c r="I129" s="330"/>
      <c r="J129" s="330"/>
      <c r="K129" s="330"/>
      <c r="L129" s="294"/>
      <c r="M129" s="81"/>
      <c r="N129" s="81"/>
    </row>
    <row r="130" spans="1:14" ht="62.5">
      <c r="A130" s="235"/>
      <c r="B130" s="84" t="s">
        <v>359</v>
      </c>
      <c r="C130" s="108"/>
      <c r="D130" s="108"/>
      <c r="E130" s="283"/>
      <c r="F130" s="327"/>
      <c r="G130" s="327"/>
      <c r="H130" s="327"/>
      <c r="I130" s="327"/>
      <c r="J130" s="327"/>
      <c r="K130" s="327"/>
      <c r="L130" s="275"/>
      <c r="M130" s="105"/>
      <c r="N130" s="105"/>
    </row>
    <row r="131" spans="1:14">
      <c r="A131" s="87">
        <v>3.1</v>
      </c>
      <c r="B131" s="94" t="s">
        <v>360</v>
      </c>
      <c r="C131" s="108" t="s">
        <v>334</v>
      </c>
      <c r="D131" s="108">
        <v>10</v>
      </c>
      <c r="E131" s="283">
        <v>650</v>
      </c>
      <c r="F131" s="318">
        <f t="shared" ref="F131:F132" si="1">D131*E131</f>
        <v>6500</v>
      </c>
      <c r="G131" s="318"/>
      <c r="H131" s="313">
        <f>G131*E131</f>
        <v>0</v>
      </c>
      <c r="I131" s="313">
        <v>10</v>
      </c>
      <c r="J131" s="313">
        <f t="shared" ref="J131:J132" si="2">I131*E131</f>
        <v>6500</v>
      </c>
      <c r="K131" s="313">
        <f>I131+G131</f>
        <v>10</v>
      </c>
      <c r="L131" s="99">
        <f>K131*E131</f>
        <v>6500</v>
      </c>
      <c r="M131" s="105"/>
      <c r="N131" s="105"/>
    </row>
    <row r="132" spans="1:14">
      <c r="A132" s="87">
        <v>3.2</v>
      </c>
      <c r="B132" s="94" t="s">
        <v>361</v>
      </c>
      <c r="C132" s="108" t="s">
        <v>334</v>
      </c>
      <c r="D132" s="108">
        <v>10</v>
      </c>
      <c r="E132" s="283">
        <v>110</v>
      </c>
      <c r="F132" s="318">
        <f t="shared" si="1"/>
        <v>1100</v>
      </c>
      <c r="G132" s="318"/>
      <c r="H132" s="313">
        <f>G132*E132</f>
        <v>0</v>
      </c>
      <c r="I132" s="313">
        <v>10</v>
      </c>
      <c r="J132" s="313">
        <f t="shared" si="2"/>
        <v>1100</v>
      </c>
      <c r="K132" s="313">
        <f>I132+G132</f>
        <v>10</v>
      </c>
      <c r="L132" s="99">
        <f>K132*E132</f>
        <v>1100</v>
      </c>
      <c r="M132" s="105"/>
      <c r="N132" s="105"/>
    </row>
    <row r="133" spans="1:14" ht="15" thickBot="1">
      <c r="A133" s="297"/>
      <c r="B133" s="298"/>
      <c r="C133" s="299"/>
      <c r="D133" s="299"/>
      <c r="E133" s="300"/>
      <c r="F133" s="332"/>
      <c r="G133" s="332"/>
      <c r="H133" s="332"/>
      <c r="I133" s="332"/>
      <c r="J133" s="332"/>
      <c r="K133" s="332"/>
      <c r="L133" s="301"/>
      <c r="M133" s="105"/>
      <c r="N133" s="105"/>
    </row>
    <row r="134" spans="1:14" ht="15" thickBot="1">
      <c r="A134" s="570" t="s">
        <v>362</v>
      </c>
      <c r="B134" s="571"/>
      <c r="C134" s="571"/>
      <c r="D134" s="571"/>
      <c r="E134" s="571"/>
      <c r="F134" s="348">
        <f>SUM(F115:F133)</f>
        <v>36600</v>
      </c>
      <c r="G134" s="315"/>
      <c r="H134" s="348">
        <v>0</v>
      </c>
      <c r="I134" s="315"/>
      <c r="J134" s="348">
        <f>SUM(J115:J133)</f>
        <v>36600</v>
      </c>
      <c r="K134" s="315"/>
      <c r="L134" s="348">
        <f>SUM(L115:L133)</f>
        <v>36600</v>
      </c>
      <c r="M134" s="105"/>
      <c r="N134" s="350"/>
    </row>
    <row r="136" spans="1:14">
      <c r="A136" s="105"/>
      <c r="B136" s="105"/>
      <c r="C136" s="105"/>
      <c r="D136" s="105"/>
      <c r="E136" s="105"/>
      <c r="F136" s="105"/>
      <c r="G136" s="105"/>
      <c r="H136" s="85">
        <f>H134+H112+H32</f>
        <v>80249.500000000015</v>
      </c>
      <c r="I136" s="105"/>
      <c r="J136" s="85">
        <f>J134+J112+J32</f>
        <v>428236.5</v>
      </c>
      <c r="K136" s="105"/>
      <c r="L136" s="85">
        <f>L134+L112+L32</f>
        <v>508486</v>
      </c>
      <c r="M136" s="105"/>
      <c r="N136" s="105"/>
    </row>
    <row r="138" spans="1:14">
      <c r="J138" s="85"/>
    </row>
    <row r="140" spans="1:14">
      <c r="I140" s="511"/>
    </row>
  </sheetData>
  <mergeCells count="21">
    <mergeCell ref="A134:E134"/>
    <mergeCell ref="I16:J16"/>
    <mergeCell ref="K16:L16"/>
    <mergeCell ref="A32:E32"/>
    <mergeCell ref="B8:E8"/>
    <mergeCell ref="B9:E9"/>
    <mergeCell ref="A10:E10"/>
    <mergeCell ref="A11:E11"/>
    <mergeCell ref="A12:E12"/>
    <mergeCell ref="A14:L14"/>
    <mergeCell ref="B7:E7"/>
    <mergeCell ref="G16:H16"/>
    <mergeCell ref="A13:L13"/>
    <mergeCell ref="C16:F16"/>
    <mergeCell ref="A112:E112"/>
    <mergeCell ref="A15:L15"/>
    <mergeCell ref="A1:L1"/>
    <mergeCell ref="A2:L2"/>
    <mergeCell ref="B4:E4"/>
    <mergeCell ref="B5:E5"/>
    <mergeCell ref="B6:E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
  <sheetViews>
    <sheetView topLeftCell="A6" workbookViewId="0">
      <selection activeCell="H12" sqref="H12"/>
    </sheetView>
  </sheetViews>
  <sheetFormatPr defaultRowHeight="15.5"/>
  <cols>
    <col min="1" max="1" width="9" style="371" customWidth="1"/>
    <col min="2" max="2" width="63.453125" style="372" customWidth="1"/>
    <col min="3" max="3" width="11.08984375" style="371" customWidth="1"/>
    <col min="4" max="4" width="7.08984375" style="371" customWidth="1"/>
    <col min="5" max="5" width="8.36328125" style="373" customWidth="1"/>
    <col min="6" max="6" width="14.6328125" style="374" customWidth="1"/>
    <col min="7" max="7" width="13.6328125" style="365" customWidth="1"/>
    <col min="8" max="8" width="13.90625" style="365" customWidth="1"/>
    <col min="9" max="256" width="9.08984375" style="365"/>
    <col min="257" max="257" width="8" style="365" customWidth="1"/>
    <col min="258" max="258" width="63.08984375" style="365" customWidth="1"/>
    <col min="259" max="259" width="10.6328125" style="365" customWidth="1"/>
    <col min="260" max="260" width="9.36328125" style="365" customWidth="1"/>
    <col min="261" max="261" width="22" style="365" customWidth="1"/>
    <col min="262" max="262" width="14.36328125" style="365" customWidth="1"/>
    <col min="263" max="263" width="9.08984375" style="365"/>
    <col min="264" max="264" width="13.08984375" style="365" customWidth="1"/>
    <col min="265" max="512" width="9.08984375" style="365"/>
    <col min="513" max="513" width="8" style="365" customWidth="1"/>
    <col min="514" max="514" width="63.08984375" style="365" customWidth="1"/>
    <col min="515" max="515" width="10.6328125" style="365" customWidth="1"/>
    <col min="516" max="516" width="9.36328125" style="365" customWidth="1"/>
    <col min="517" max="517" width="22" style="365" customWidth="1"/>
    <col min="518" max="518" width="14.36328125" style="365" customWidth="1"/>
    <col min="519" max="519" width="9.08984375" style="365"/>
    <col min="520" max="520" width="13.08984375" style="365" customWidth="1"/>
    <col min="521" max="768" width="9.08984375" style="365"/>
    <col min="769" max="769" width="8" style="365" customWidth="1"/>
    <col min="770" max="770" width="63.08984375" style="365" customWidth="1"/>
    <col min="771" max="771" width="10.6328125" style="365" customWidth="1"/>
    <col min="772" max="772" width="9.36328125" style="365" customWidth="1"/>
    <col min="773" max="773" width="22" style="365" customWidth="1"/>
    <col min="774" max="774" width="14.36328125" style="365" customWidth="1"/>
    <col min="775" max="775" width="9.08984375" style="365"/>
    <col min="776" max="776" width="13.08984375" style="365" customWidth="1"/>
    <col min="777" max="1024" width="9.08984375" style="365"/>
    <col min="1025" max="1025" width="8" style="365" customWidth="1"/>
    <col min="1026" max="1026" width="63.08984375" style="365" customWidth="1"/>
    <col min="1027" max="1027" width="10.6328125" style="365" customWidth="1"/>
    <col min="1028" max="1028" width="9.36328125" style="365" customWidth="1"/>
    <col min="1029" max="1029" width="22" style="365" customWidth="1"/>
    <col min="1030" max="1030" width="14.36328125" style="365" customWidth="1"/>
    <col min="1031" max="1031" width="9.08984375" style="365"/>
    <col min="1032" max="1032" width="13.08984375" style="365" customWidth="1"/>
    <col min="1033" max="1280" width="9.08984375" style="365"/>
    <col min="1281" max="1281" width="8" style="365" customWidth="1"/>
    <col min="1282" max="1282" width="63.08984375" style="365" customWidth="1"/>
    <col min="1283" max="1283" width="10.6328125" style="365" customWidth="1"/>
    <col min="1284" max="1284" width="9.36328125" style="365" customWidth="1"/>
    <col min="1285" max="1285" width="22" style="365" customWidth="1"/>
    <col min="1286" max="1286" width="14.36328125" style="365" customWidth="1"/>
    <col min="1287" max="1287" width="9.08984375" style="365"/>
    <col min="1288" max="1288" width="13.08984375" style="365" customWidth="1"/>
    <col min="1289" max="1536" width="9.08984375" style="365"/>
    <col min="1537" max="1537" width="8" style="365" customWidth="1"/>
    <col min="1538" max="1538" width="63.08984375" style="365" customWidth="1"/>
    <col min="1539" max="1539" width="10.6328125" style="365" customWidth="1"/>
    <col min="1540" max="1540" width="9.36328125" style="365" customWidth="1"/>
    <col min="1541" max="1541" width="22" style="365" customWidth="1"/>
    <col min="1542" max="1542" width="14.36328125" style="365" customWidth="1"/>
    <col min="1543" max="1543" width="9.08984375" style="365"/>
    <col min="1544" max="1544" width="13.08984375" style="365" customWidth="1"/>
    <col min="1545" max="1792" width="9.08984375" style="365"/>
    <col min="1793" max="1793" width="8" style="365" customWidth="1"/>
    <col min="1794" max="1794" width="63.08984375" style="365" customWidth="1"/>
    <col min="1795" max="1795" width="10.6328125" style="365" customWidth="1"/>
    <col min="1796" max="1796" width="9.36328125" style="365" customWidth="1"/>
    <col min="1797" max="1797" width="22" style="365" customWidth="1"/>
    <col min="1798" max="1798" width="14.36328125" style="365" customWidth="1"/>
    <col min="1799" max="1799" width="9.08984375" style="365"/>
    <col min="1800" max="1800" width="13.08984375" style="365" customWidth="1"/>
    <col min="1801" max="2048" width="9.08984375" style="365"/>
    <col min="2049" max="2049" width="8" style="365" customWidth="1"/>
    <col min="2050" max="2050" width="63.08984375" style="365" customWidth="1"/>
    <col min="2051" max="2051" width="10.6328125" style="365" customWidth="1"/>
    <col min="2052" max="2052" width="9.36328125" style="365" customWidth="1"/>
    <col min="2053" max="2053" width="22" style="365" customWidth="1"/>
    <col min="2054" max="2054" width="14.36328125" style="365" customWidth="1"/>
    <col min="2055" max="2055" width="9.08984375" style="365"/>
    <col min="2056" max="2056" width="13.08984375" style="365" customWidth="1"/>
    <col min="2057" max="2304" width="9.08984375" style="365"/>
    <col min="2305" max="2305" width="8" style="365" customWidth="1"/>
    <col min="2306" max="2306" width="63.08984375" style="365" customWidth="1"/>
    <col min="2307" max="2307" width="10.6328125" style="365" customWidth="1"/>
    <col min="2308" max="2308" width="9.36328125" style="365" customWidth="1"/>
    <col min="2309" max="2309" width="22" style="365" customWidth="1"/>
    <col min="2310" max="2310" width="14.36328125" style="365" customWidth="1"/>
    <col min="2311" max="2311" width="9.08984375" style="365"/>
    <col min="2312" max="2312" width="13.08984375" style="365" customWidth="1"/>
    <col min="2313" max="2560" width="9.08984375" style="365"/>
    <col min="2561" max="2561" width="8" style="365" customWidth="1"/>
    <col min="2562" max="2562" width="63.08984375" style="365" customWidth="1"/>
    <col min="2563" max="2563" width="10.6328125" style="365" customWidth="1"/>
    <col min="2564" max="2564" width="9.36328125" style="365" customWidth="1"/>
    <col min="2565" max="2565" width="22" style="365" customWidth="1"/>
    <col min="2566" max="2566" width="14.36328125" style="365" customWidth="1"/>
    <col min="2567" max="2567" width="9.08984375" style="365"/>
    <col min="2568" max="2568" width="13.08984375" style="365" customWidth="1"/>
    <col min="2569" max="2816" width="9.08984375" style="365"/>
    <col min="2817" max="2817" width="8" style="365" customWidth="1"/>
    <col min="2818" max="2818" width="63.08984375" style="365" customWidth="1"/>
    <col min="2819" max="2819" width="10.6328125" style="365" customWidth="1"/>
    <col min="2820" max="2820" width="9.36328125" style="365" customWidth="1"/>
    <col min="2821" max="2821" width="22" style="365" customWidth="1"/>
    <col min="2822" max="2822" width="14.36328125" style="365" customWidth="1"/>
    <col min="2823" max="2823" width="9.08984375" style="365"/>
    <col min="2824" max="2824" width="13.08984375" style="365" customWidth="1"/>
    <col min="2825" max="3072" width="9.08984375" style="365"/>
    <col min="3073" max="3073" width="8" style="365" customWidth="1"/>
    <col min="3074" max="3074" width="63.08984375" style="365" customWidth="1"/>
    <col min="3075" max="3075" width="10.6328125" style="365" customWidth="1"/>
    <col min="3076" max="3076" width="9.36328125" style="365" customWidth="1"/>
    <col min="3077" max="3077" width="22" style="365" customWidth="1"/>
    <col min="3078" max="3078" width="14.36328125" style="365" customWidth="1"/>
    <col min="3079" max="3079" width="9.08984375" style="365"/>
    <col min="3080" max="3080" width="13.08984375" style="365" customWidth="1"/>
    <col min="3081" max="3328" width="9.08984375" style="365"/>
    <col min="3329" max="3329" width="8" style="365" customWidth="1"/>
    <col min="3330" max="3330" width="63.08984375" style="365" customWidth="1"/>
    <col min="3331" max="3331" width="10.6328125" style="365" customWidth="1"/>
    <col min="3332" max="3332" width="9.36328125" style="365" customWidth="1"/>
    <col min="3333" max="3333" width="22" style="365" customWidth="1"/>
    <col min="3334" max="3334" width="14.36328125" style="365" customWidth="1"/>
    <col min="3335" max="3335" width="9.08984375" style="365"/>
    <col min="3336" max="3336" width="13.08984375" style="365" customWidth="1"/>
    <col min="3337" max="3584" width="9.08984375" style="365"/>
    <col min="3585" max="3585" width="8" style="365" customWidth="1"/>
    <col min="3586" max="3586" width="63.08984375" style="365" customWidth="1"/>
    <col min="3587" max="3587" width="10.6328125" style="365" customWidth="1"/>
    <col min="3588" max="3588" width="9.36328125" style="365" customWidth="1"/>
    <col min="3589" max="3589" width="22" style="365" customWidth="1"/>
    <col min="3590" max="3590" width="14.36328125" style="365" customWidth="1"/>
    <col min="3591" max="3591" width="9.08984375" style="365"/>
    <col min="3592" max="3592" width="13.08984375" style="365" customWidth="1"/>
    <col min="3593" max="3840" width="9.08984375" style="365"/>
    <col min="3841" max="3841" width="8" style="365" customWidth="1"/>
    <col min="3842" max="3842" width="63.08984375" style="365" customWidth="1"/>
    <col min="3843" max="3843" width="10.6328125" style="365" customWidth="1"/>
    <col min="3844" max="3844" width="9.36328125" style="365" customWidth="1"/>
    <col min="3845" max="3845" width="22" style="365" customWidth="1"/>
    <col min="3846" max="3846" width="14.36328125" style="365" customWidth="1"/>
    <col min="3847" max="3847" width="9.08984375" style="365"/>
    <col min="3848" max="3848" width="13.08984375" style="365" customWidth="1"/>
    <col min="3849" max="4096" width="9.08984375" style="365"/>
    <col min="4097" max="4097" width="8" style="365" customWidth="1"/>
    <col min="4098" max="4098" width="63.08984375" style="365" customWidth="1"/>
    <col min="4099" max="4099" width="10.6328125" style="365" customWidth="1"/>
    <col min="4100" max="4100" width="9.36328125" style="365" customWidth="1"/>
    <col min="4101" max="4101" width="22" style="365" customWidth="1"/>
    <col min="4102" max="4102" width="14.36328125" style="365" customWidth="1"/>
    <col min="4103" max="4103" width="9.08984375" style="365"/>
    <col min="4104" max="4104" width="13.08984375" style="365" customWidth="1"/>
    <col min="4105" max="4352" width="9.08984375" style="365"/>
    <col min="4353" max="4353" width="8" style="365" customWidth="1"/>
    <col min="4354" max="4354" width="63.08984375" style="365" customWidth="1"/>
    <col min="4355" max="4355" width="10.6328125" style="365" customWidth="1"/>
    <col min="4356" max="4356" width="9.36328125" style="365" customWidth="1"/>
    <col min="4357" max="4357" width="22" style="365" customWidth="1"/>
    <col min="4358" max="4358" width="14.36328125" style="365" customWidth="1"/>
    <col min="4359" max="4359" width="9.08984375" style="365"/>
    <col min="4360" max="4360" width="13.08984375" style="365" customWidth="1"/>
    <col min="4361" max="4608" width="9.08984375" style="365"/>
    <col min="4609" max="4609" width="8" style="365" customWidth="1"/>
    <col min="4610" max="4610" width="63.08984375" style="365" customWidth="1"/>
    <col min="4611" max="4611" width="10.6328125" style="365" customWidth="1"/>
    <col min="4612" max="4612" width="9.36328125" style="365" customWidth="1"/>
    <col min="4613" max="4613" width="22" style="365" customWidth="1"/>
    <col min="4614" max="4614" width="14.36328125" style="365" customWidth="1"/>
    <col min="4615" max="4615" width="9.08984375" style="365"/>
    <col min="4616" max="4616" width="13.08984375" style="365" customWidth="1"/>
    <col min="4617" max="4864" width="9.08984375" style="365"/>
    <col min="4865" max="4865" width="8" style="365" customWidth="1"/>
    <col min="4866" max="4866" width="63.08984375" style="365" customWidth="1"/>
    <col min="4867" max="4867" width="10.6328125" style="365" customWidth="1"/>
    <col min="4868" max="4868" width="9.36328125" style="365" customWidth="1"/>
    <col min="4869" max="4869" width="22" style="365" customWidth="1"/>
    <col min="4870" max="4870" width="14.36328125" style="365" customWidth="1"/>
    <col min="4871" max="4871" width="9.08984375" style="365"/>
    <col min="4872" max="4872" width="13.08984375" style="365" customWidth="1"/>
    <col min="4873" max="5120" width="9.08984375" style="365"/>
    <col min="5121" max="5121" width="8" style="365" customWidth="1"/>
    <col min="5122" max="5122" width="63.08984375" style="365" customWidth="1"/>
    <col min="5123" max="5123" width="10.6328125" style="365" customWidth="1"/>
    <col min="5124" max="5124" width="9.36328125" style="365" customWidth="1"/>
    <col min="5125" max="5125" width="22" style="365" customWidth="1"/>
    <col min="5126" max="5126" width="14.36328125" style="365" customWidth="1"/>
    <col min="5127" max="5127" width="9.08984375" style="365"/>
    <col min="5128" max="5128" width="13.08984375" style="365" customWidth="1"/>
    <col min="5129" max="5376" width="9.08984375" style="365"/>
    <col min="5377" max="5377" width="8" style="365" customWidth="1"/>
    <col min="5378" max="5378" width="63.08984375" style="365" customWidth="1"/>
    <col min="5379" max="5379" width="10.6328125" style="365" customWidth="1"/>
    <col min="5380" max="5380" width="9.36328125" style="365" customWidth="1"/>
    <col min="5381" max="5381" width="22" style="365" customWidth="1"/>
    <col min="5382" max="5382" width="14.36328125" style="365" customWidth="1"/>
    <col min="5383" max="5383" width="9.08984375" style="365"/>
    <col min="5384" max="5384" width="13.08984375" style="365" customWidth="1"/>
    <col min="5385" max="5632" width="9.08984375" style="365"/>
    <col min="5633" max="5633" width="8" style="365" customWidth="1"/>
    <col min="5634" max="5634" width="63.08984375" style="365" customWidth="1"/>
    <col min="5635" max="5635" width="10.6328125" style="365" customWidth="1"/>
    <col min="5636" max="5636" width="9.36328125" style="365" customWidth="1"/>
    <col min="5637" max="5637" width="22" style="365" customWidth="1"/>
    <col min="5638" max="5638" width="14.36328125" style="365" customWidth="1"/>
    <col min="5639" max="5639" width="9.08984375" style="365"/>
    <col min="5640" max="5640" width="13.08984375" style="365" customWidth="1"/>
    <col min="5641" max="5888" width="9.08984375" style="365"/>
    <col min="5889" max="5889" width="8" style="365" customWidth="1"/>
    <col min="5890" max="5890" width="63.08984375" style="365" customWidth="1"/>
    <col min="5891" max="5891" width="10.6328125" style="365" customWidth="1"/>
    <col min="5892" max="5892" width="9.36328125" style="365" customWidth="1"/>
    <col min="5893" max="5893" width="22" style="365" customWidth="1"/>
    <col min="5894" max="5894" width="14.36328125" style="365" customWidth="1"/>
    <col min="5895" max="5895" width="9.08984375" style="365"/>
    <col min="5896" max="5896" width="13.08984375" style="365" customWidth="1"/>
    <col min="5897" max="6144" width="9.08984375" style="365"/>
    <col min="6145" max="6145" width="8" style="365" customWidth="1"/>
    <col min="6146" max="6146" width="63.08984375" style="365" customWidth="1"/>
    <col min="6147" max="6147" width="10.6328125" style="365" customWidth="1"/>
    <col min="6148" max="6148" width="9.36328125" style="365" customWidth="1"/>
    <col min="6149" max="6149" width="22" style="365" customWidth="1"/>
    <col min="6150" max="6150" width="14.36328125" style="365" customWidth="1"/>
    <col min="6151" max="6151" width="9.08984375" style="365"/>
    <col min="6152" max="6152" width="13.08984375" style="365" customWidth="1"/>
    <col min="6153" max="6400" width="9.08984375" style="365"/>
    <col min="6401" max="6401" width="8" style="365" customWidth="1"/>
    <col min="6402" max="6402" width="63.08984375" style="365" customWidth="1"/>
    <col min="6403" max="6403" width="10.6328125" style="365" customWidth="1"/>
    <col min="6404" max="6404" width="9.36328125" style="365" customWidth="1"/>
    <col min="6405" max="6405" width="22" style="365" customWidth="1"/>
    <col min="6406" max="6406" width="14.36328125" style="365" customWidth="1"/>
    <col min="6407" max="6407" width="9.08984375" style="365"/>
    <col min="6408" max="6408" width="13.08984375" style="365" customWidth="1"/>
    <col min="6409" max="6656" width="9.08984375" style="365"/>
    <col min="6657" max="6657" width="8" style="365" customWidth="1"/>
    <col min="6658" max="6658" width="63.08984375" style="365" customWidth="1"/>
    <col min="6659" max="6659" width="10.6328125" style="365" customWidth="1"/>
    <col min="6660" max="6660" width="9.36328125" style="365" customWidth="1"/>
    <col min="6661" max="6661" width="22" style="365" customWidth="1"/>
    <col min="6662" max="6662" width="14.36328125" style="365" customWidth="1"/>
    <col min="6663" max="6663" width="9.08984375" style="365"/>
    <col min="6664" max="6664" width="13.08984375" style="365" customWidth="1"/>
    <col min="6665" max="6912" width="9.08984375" style="365"/>
    <col min="6913" max="6913" width="8" style="365" customWidth="1"/>
    <col min="6914" max="6914" width="63.08984375" style="365" customWidth="1"/>
    <col min="6915" max="6915" width="10.6328125" style="365" customWidth="1"/>
    <col min="6916" max="6916" width="9.36328125" style="365" customWidth="1"/>
    <col min="6917" max="6917" width="22" style="365" customWidth="1"/>
    <col min="6918" max="6918" width="14.36328125" style="365" customWidth="1"/>
    <col min="6919" max="6919" width="9.08984375" style="365"/>
    <col min="6920" max="6920" width="13.08984375" style="365" customWidth="1"/>
    <col min="6921" max="7168" width="9.08984375" style="365"/>
    <col min="7169" max="7169" width="8" style="365" customWidth="1"/>
    <col min="7170" max="7170" width="63.08984375" style="365" customWidth="1"/>
    <col min="7171" max="7171" width="10.6328125" style="365" customWidth="1"/>
    <col min="7172" max="7172" width="9.36328125" style="365" customWidth="1"/>
    <col min="7173" max="7173" width="22" style="365" customWidth="1"/>
    <col min="7174" max="7174" width="14.36328125" style="365" customWidth="1"/>
    <col min="7175" max="7175" width="9.08984375" style="365"/>
    <col min="7176" max="7176" width="13.08984375" style="365" customWidth="1"/>
    <col min="7177" max="7424" width="9.08984375" style="365"/>
    <col min="7425" max="7425" width="8" style="365" customWidth="1"/>
    <col min="7426" max="7426" width="63.08984375" style="365" customWidth="1"/>
    <col min="7427" max="7427" width="10.6328125" style="365" customWidth="1"/>
    <col min="7428" max="7428" width="9.36328125" style="365" customWidth="1"/>
    <col min="7429" max="7429" width="22" style="365" customWidth="1"/>
    <col min="7430" max="7430" width="14.36328125" style="365" customWidth="1"/>
    <col min="7431" max="7431" width="9.08984375" style="365"/>
    <col min="7432" max="7432" width="13.08984375" style="365" customWidth="1"/>
    <col min="7433" max="7680" width="9.08984375" style="365"/>
    <col min="7681" max="7681" width="8" style="365" customWidth="1"/>
    <col min="7682" max="7682" width="63.08984375" style="365" customWidth="1"/>
    <col min="7683" max="7683" width="10.6328125" style="365" customWidth="1"/>
    <col min="7684" max="7684" width="9.36328125" style="365" customWidth="1"/>
    <col min="7685" max="7685" width="22" style="365" customWidth="1"/>
    <col min="7686" max="7686" width="14.36328125" style="365" customWidth="1"/>
    <col min="7687" max="7687" width="9.08984375" style="365"/>
    <col min="7688" max="7688" width="13.08984375" style="365" customWidth="1"/>
    <col min="7689" max="7936" width="9.08984375" style="365"/>
    <col min="7937" max="7937" width="8" style="365" customWidth="1"/>
    <col min="7938" max="7938" width="63.08984375" style="365" customWidth="1"/>
    <col min="7939" max="7939" width="10.6328125" style="365" customWidth="1"/>
    <col min="7940" max="7940" width="9.36328125" style="365" customWidth="1"/>
    <col min="7941" max="7941" width="22" style="365" customWidth="1"/>
    <col min="7942" max="7942" width="14.36328125" style="365" customWidth="1"/>
    <col min="7943" max="7943" width="9.08984375" style="365"/>
    <col min="7944" max="7944" width="13.08984375" style="365" customWidth="1"/>
    <col min="7945" max="8192" width="9.08984375" style="365"/>
    <col min="8193" max="8193" width="8" style="365" customWidth="1"/>
    <col min="8194" max="8194" width="63.08984375" style="365" customWidth="1"/>
    <col min="8195" max="8195" width="10.6328125" style="365" customWidth="1"/>
    <col min="8196" max="8196" width="9.36328125" style="365" customWidth="1"/>
    <col min="8197" max="8197" width="22" style="365" customWidth="1"/>
    <col min="8198" max="8198" width="14.36328125" style="365" customWidth="1"/>
    <col min="8199" max="8199" width="9.08984375" style="365"/>
    <col min="8200" max="8200" width="13.08984375" style="365" customWidth="1"/>
    <col min="8201" max="8448" width="9.08984375" style="365"/>
    <col min="8449" max="8449" width="8" style="365" customWidth="1"/>
    <col min="8450" max="8450" width="63.08984375" style="365" customWidth="1"/>
    <col min="8451" max="8451" width="10.6328125" style="365" customWidth="1"/>
    <col min="8452" max="8452" width="9.36328125" style="365" customWidth="1"/>
    <col min="8453" max="8453" width="22" style="365" customWidth="1"/>
    <col min="8454" max="8454" width="14.36328125" style="365" customWidth="1"/>
    <col min="8455" max="8455" width="9.08984375" style="365"/>
    <col min="8456" max="8456" width="13.08984375" style="365" customWidth="1"/>
    <col min="8457" max="8704" width="9.08984375" style="365"/>
    <col min="8705" max="8705" width="8" style="365" customWidth="1"/>
    <col min="8706" max="8706" width="63.08984375" style="365" customWidth="1"/>
    <col min="8707" max="8707" width="10.6328125" style="365" customWidth="1"/>
    <col min="8708" max="8708" width="9.36328125" style="365" customWidth="1"/>
    <col min="8709" max="8709" width="22" style="365" customWidth="1"/>
    <col min="8710" max="8710" width="14.36328125" style="365" customWidth="1"/>
    <col min="8711" max="8711" width="9.08984375" style="365"/>
    <col min="8712" max="8712" width="13.08984375" style="365" customWidth="1"/>
    <col min="8713" max="8960" width="9.08984375" style="365"/>
    <col min="8961" max="8961" width="8" style="365" customWidth="1"/>
    <col min="8962" max="8962" width="63.08984375" style="365" customWidth="1"/>
    <col min="8963" max="8963" width="10.6328125" style="365" customWidth="1"/>
    <col min="8964" max="8964" width="9.36328125" style="365" customWidth="1"/>
    <col min="8965" max="8965" width="22" style="365" customWidth="1"/>
    <col min="8966" max="8966" width="14.36328125" style="365" customWidth="1"/>
    <col min="8967" max="8967" width="9.08984375" style="365"/>
    <col min="8968" max="8968" width="13.08984375" style="365" customWidth="1"/>
    <col min="8969" max="9216" width="9.08984375" style="365"/>
    <col min="9217" max="9217" width="8" style="365" customWidth="1"/>
    <col min="9218" max="9218" width="63.08984375" style="365" customWidth="1"/>
    <col min="9219" max="9219" width="10.6328125" style="365" customWidth="1"/>
    <col min="9220" max="9220" width="9.36328125" style="365" customWidth="1"/>
    <col min="9221" max="9221" width="22" style="365" customWidth="1"/>
    <col min="9222" max="9222" width="14.36328125" style="365" customWidth="1"/>
    <col min="9223" max="9223" width="9.08984375" style="365"/>
    <col min="9224" max="9224" width="13.08984375" style="365" customWidth="1"/>
    <col min="9225" max="9472" width="9.08984375" style="365"/>
    <col min="9473" max="9473" width="8" style="365" customWidth="1"/>
    <col min="9474" max="9474" width="63.08984375" style="365" customWidth="1"/>
    <col min="9475" max="9475" width="10.6328125" style="365" customWidth="1"/>
    <col min="9476" max="9476" width="9.36328125" style="365" customWidth="1"/>
    <col min="9477" max="9477" width="22" style="365" customWidth="1"/>
    <col min="9478" max="9478" width="14.36328125" style="365" customWidth="1"/>
    <col min="9479" max="9479" width="9.08984375" style="365"/>
    <col min="9480" max="9480" width="13.08984375" style="365" customWidth="1"/>
    <col min="9481" max="9728" width="9.08984375" style="365"/>
    <col min="9729" max="9729" width="8" style="365" customWidth="1"/>
    <col min="9730" max="9730" width="63.08984375" style="365" customWidth="1"/>
    <col min="9731" max="9731" width="10.6328125" style="365" customWidth="1"/>
    <col min="9732" max="9732" width="9.36328125" style="365" customWidth="1"/>
    <col min="9733" max="9733" width="22" style="365" customWidth="1"/>
    <col min="9734" max="9734" width="14.36328125" style="365" customWidth="1"/>
    <col min="9735" max="9735" width="9.08984375" style="365"/>
    <col min="9736" max="9736" width="13.08984375" style="365" customWidth="1"/>
    <col min="9737" max="9984" width="9.08984375" style="365"/>
    <col min="9985" max="9985" width="8" style="365" customWidth="1"/>
    <col min="9986" max="9986" width="63.08984375" style="365" customWidth="1"/>
    <col min="9987" max="9987" width="10.6328125" style="365" customWidth="1"/>
    <col min="9988" max="9988" width="9.36328125" style="365" customWidth="1"/>
    <col min="9989" max="9989" width="22" style="365" customWidth="1"/>
    <col min="9990" max="9990" width="14.36328125" style="365" customWidth="1"/>
    <col min="9991" max="9991" width="9.08984375" style="365"/>
    <col min="9992" max="9992" width="13.08984375" style="365" customWidth="1"/>
    <col min="9993" max="10240" width="9.08984375" style="365"/>
    <col min="10241" max="10241" width="8" style="365" customWidth="1"/>
    <col min="10242" max="10242" width="63.08984375" style="365" customWidth="1"/>
    <col min="10243" max="10243" width="10.6328125" style="365" customWidth="1"/>
    <col min="10244" max="10244" width="9.36328125" style="365" customWidth="1"/>
    <col min="10245" max="10245" width="22" style="365" customWidth="1"/>
    <col min="10246" max="10246" width="14.36328125" style="365" customWidth="1"/>
    <col min="10247" max="10247" width="9.08984375" style="365"/>
    <col min="10248" max="10248" width="13.08984375" style="365" customWidth="1"/>
    <col min="10249" max="10496" width="9.08984375" style="365"/>
    <col min="10497" max="10497" width="8" style="365" customWidth="1"/>
    <col min="10498" max="10498" width="63.08984375" style="365" customWidth="1"/>
    <col min="10499" max="10499" width="10.6328125" style="365" customWidth="1"/>
    <col min="10500" max="10500" width="9.36328125" style="365" customWidth="1"/>
    <col min="10501" max="10501" width="22" style="365" customWidth="1"/>
    <col min="10502" max="10502" width="14.36328125" style="365" customWidth="1"/>
    <col min="10503" max="10503" width="9.08984375" style="365"/>
    <col min="10504" max="10504" width="13.08984375" style="365" customWidth="1"/>
    <col min="10505" max="10752" width="9.08984375" style="365"/>
    <col min="10753" max="10753" width="8" style="365" customWidth="1"/>
    <col min="10754" max="10754" width="63.08984375" style="365" customWidth="1"/>
    <col min="10755" max="10755" width="10.6328125" style="365" customWidth="1"/>
    <col min="10756" max="10756" width="9.36328125" style="365" customWidth="1"/>
    <col min="10757" max="10757" width="22" style="365" customWidth="1"/>
    <col min="10758" max="10758" width="14.36328125" style="365" customWidth="1"/>
    <col min="10759" max="10759" width="9.08984375" style="365"/>
    <col min="10760" max="10760" width="13.08984375" style="365" customWidth="1"/>
    <col min="10761" max="11008" width="9.08984375" style="365"/>
    <col min="11009" max="11009" width="8" style="365" customWidth="1"/>
    <col min="11010" max="11010" width="63.08984375" style="365" customWidth="1"/>
    <col min="11011" max="11011" width="10.6328125" style="365" customWidth="1"/>
    <col min="11012" max="11012" width="9.36328125" style="365" customWidth="1"/>
    <col min="11013" max="11013" width="22" style="365" customWidth="1"/>
    <col min="11014" max="11014" width="14.36328125" style="365" customWidth="1"/>
    <col min="11015" max="11015" width="9.08984375" style="365"/>
    <col min="11016" max="11016" width="13.08984375" style="365" customWidth="1"/>
    <col min="11017" max="11264" width="9.08984375" style="365"/>
    <col min="11265" max="11265" width="8" style="365" customWidth="1"/>
    <col min="11266" max="11266" width="63.08984375" style="365" customWidth="1"/>
    <col min="11267" max="11267" width="10.6328125" style="365" customWidth="1"/>
    <col min="11268" max="11268" width="9.36328125" style="365" customWidth="1"/>
    <col min="11269" max="11269" width="22" style="365" customWidth="1"/>
    <col min="11270" max="11270" width="14.36328125" style="365" customWidth="1"/>
    <col min="11271" max="11271" width="9.08984375" style="365"/>
    <col min="11272" max="11272" width="13.08984375" style="365" customWidth="1"/>
    <col min="11273" max="11520" width="9.08984375" style="365"/>
    <col min="11521" max="11521" width="8" style="365" customWidth="1"/>
    <col min="11522" max="11522" width="63.08984375" style="365" customWidth="1"/>
    <col min="11523" max="11523" width="10.6328125" style="365" customWidth="1"/>
    <col min="11524" max="11524" width="9.36328125" style="365" customWidth="1"/>
    <col min="11525" max="11525" width="22" style="365" customWidth="1"/>
    <col min="11526" max="11526" width="14.36328125" style="365" customWidth="1"/>
    <col min="11527" max="11527" width="9.08984375" style="365"/>
    <col min="11528" max="11528" width="13.08984375" style="365" customWidth="1"/>
    <col min="11529" max="11776" width="9.08984375" style="365"/>
    <col min="11777" max="11777" width="8" style="365" customWidth="1"/>
    <col min="11778" max="11778" width="63.08984375" style="365" customWidth="1"/>
    <col min="11779" max="11779" width="10.6328125" style="365" customWidth="1"/>
    <col min="11780" max="11780" width="9.36328125" style="365" customWidth="1"/>
    <col min="11781" max="11781" width="22" style="365" customWidth="1"/>
    <col min="11782" max="11782" width="14.36328125" style="365" customWidth="1"/>
    <col min="11783" max="11783" width="9.08984375" style="365"/>
    <col min="11784" max="11784" width="13.08984375" style="365" customWidth="1"/>
    <col min="11785" max="12032" width="9.08984375" style="365"/>
    <col min="12033" max="12033" width="8" style="365" customWidth="1"/>
    <col min="12034" max="12034" width="63.08984375" style="365" customWidth="1"/>
    <col min="12035" max="12035" width="10.6328125" style="365" customWidth="1"/>
    <col min="12036" max="12036" width="9.36328125" style="365" customWidth="1"/>
    <col min="12037" max="12037" width="22" style="365" customWidth="1"/>
    <col min="12038" max="12038" width="14.36328125" style="365" customWidth="1"/>
    <col min="12039" max="12039" width="9.08984375" style="365"/>
    <col min="12040" max="12040" width="13.08984375" style="365" customWidth="1"/>
    <col min="12041" max="12288" width="9.08984375" style="365"/>
    <col min="12289" max="12289" width="8" style="365" customWidth="1"/>
    <col min="12290" max="12290" width="63.08984375" style="365" customWidth="1"/>
    <col min="12291" max="12291" width="10.6328125" style="365" customWidth="1"/>
    <col min="12292" max="12292" width="9.36328125" style="365" customWidth="1"/>
    <col min="12293" max="12293" width="22" style="365" customWidth="1"/>
    <col min="12294" max="12294" width="14.36328125" style="365" customWidth="1"/>
    <col min="12295" max="12295" width="9.08984375" style="365"/>
    <col min="12296" max="12296" width="13.08984375" style="365" customWidth="1"/>
    <col min="12297" max="12544" width="9.08984375" style="365"/>
    <col min="12545" max="12545" width="8" style="365" customWidth="1"/>
    <col min="12546" max="12546" width="63.08984375" style="365" customWidth="1"/>
    <col min="12547" max="12547" width="10.6328125" style="365" customWidth="1"/>
    <col min="12548" max="12548" width="9.36328125" style="365" customWidth="1"/>
    <col min="12549" max="12549" width="22" style="365" customWidth="1"/>
    <col min="12550" max="12550" width="14.36328125" style="365" customWidth="1"/>
    <col min="12551" max="12551" width="9.08984375" style="365"/>
    <col min="12552" max="12552" width="13.08984375" style="365" customWidth="1"/>
    <col min="12553" max="12800" width="9.08984375" style="365"/>
    <col min="12801" max="12801" width="8" style="365" customWidth="1"/>
    <col min="12802" max="12802" width="63.08984375" style="365" customWidth="1"/>
    <col min="12803" max="12803" width="10.6328125" style="365" customWidth="1"/>
    <col min="12804" max="12804" width="9.36328125" style="365" customWidth="1"/>
    <col min="12805" max="12805" width="22" style="365" customWidth="1"/>
    <col min="12806" max="12806" width="14.36328125" style="365" customWidth="1"/>
    <col min="12807" max="12807" width="9.08984375" style="365"/>
    <col min="12808" max="12808" width="13.08984375" style="365" customWidth="1"/>
    <col min="12809" max="13056" width="9.08984375" style="365"/>
    <col min="13057" max="13057" width="8" style="365" customWidth="1"/>
    <col min="13058" max="13058" width="63.08984375" style="365" customWidth="1"/>
    <col min="13059" max="13059" width="10.6328125" style="365" customWidth="1"/>
    <col min="13060" max="13060" width="9.36328125" style="365" customWidth="1"/>
    <col min="13061" max="13061" width="22" style="365" customWidth="1"/>
    <col min="13062" max="13062" width="14.36328125" style="365" customWidth="1"/>
    <col min="13063" max="13063" width="9.08984375" style="365"/>
    <col min="13064" max="13064" width="13.08984375" style="365" customWidth="1"/>
    <col min="13065" max="13312" width="9.08984375" style="365"/>
    <col min="13313" max="13313" width="8" style="365" customWidth="1"/>
    <col min="13314" max="13314" width="63.08984375" style="365" customWidth="1"/>
    <col min="13315" max="13315" width="10.6328125" style="365" customWidth="1"/>
    <col min="13316" max="13316" width="9.36328125" style="365" customWidth="1"/>
    <col min="13317" max="13317" width="22" style="365" customWidth="1"/>
    <col min="13318" max="13318" width="14.36328125" style="365" customWidth="1"/>
    <col min="13319" max="13319" width="9.08984375" style="365"/>
    <col min="13320" max="13320" width="13.08984375" style="365" customWidth="1"/>
    <col min="13321" max="13568" width="9.08984375" style="365"/>
    <col min="13569" max="13569" width="8" style="365" customWidth="1"/>
    <col min="13570" max="13570" width="63.08984375" style="365" customWidth="1"/>
    <col min="13571" max="13571" width="10.6328125" style="365" customWidth="1"/>
    <col min="13572" max="13572" width="9.36328125" style="365" customWidth="1"/>
    <col min="13573" max="13573" width="22" style="365" customWidth="1"/>
    <col min="13574" max="13574" width="14.36328125" style="365" customWidth="1"/>
    <col min="13575" max="13575" width="9.08984375" style="365"/>
    <col min="13576" max="13576" width="13.08984375" style="365" customWidth="1"/>
    <col min="13577" max="13824" width="9.08984375" style="365"/>
    <col min="13825" max="13825" width="8" style="365" customWidth="1"/>
    <col min="13826" max="13826" width="63.08984375" style="365" customWidth="1"/>
    <col min="13827" max="13827" width="10.6328125" style="365" customWidth="1"/>
    <col min="13828" max="13828" width="9.36328125" style="365" customWidth="1"/>
    <col min="13829" max="13829" width="22" style="365" customWidth="1"/>
    <col min="13830" max="13830" width="14.36328125" style="365" customWidth="1"/>
    <col min="13831" max="13831" width="9.08984375" style="365"/>
    <col min="13832" max="13832" width="13.08984375" style="365" customWidth="1"/>
    <col min="13833" max="14080" width="9.08984375" style="365"/>
    <col min="14081" max="14081" width="8" style="365" customWidth="1"/>
    <col min="14082" max="14082" width="63.08984375" style="365" customWidth="1"/>
    <col min="14083" max="14083" width="10.6328125" style="365" customWidth="1"/>
    <col min="14084" max="14084" width="9.36328125" style="365" customWidth="1"/>
    <col min="14085" max="14085" width="22" style="365" customWidth="1"/>
    <col min="14086" max="14086" width="14.36328125" style="365" customWidth="1"/>
    <col min="14087" max="14087" width="9.08984375" style="365"/>
    <col min="14088" max="14088" width="13.08984375" style="365" customWidth="1"/>
    <col min="14089" max="14336" width="9.08984375" style="365"/>
    <col min="14337" max="14337" width="8" style="365" customWidth="1"/>
    <col min="14338" max="14338" width="63.08984375" style="365" customWidth="1"/>
    <col min="14339" max="14339" width="10.6328125" style="365" customWidth="1"/>
    <col min="14340" max="14340" width="9.36328125" style="365" customWidth="1"/>
    <col min="14341" max="14341" width="22" style="365" customWidth="1"/>
    <col min="14342" max="14342" width="14.36328125" style="365" customWidth="1"/>
    <col min="14343" max="14343" width="9.08984375" style="365"/>
    <col min="14344" max="14344" width="13.08984375" style="365" customWidth="1"/>
    <col min="14345" max="14592" width="9.08984375" style="365"/>
    <col min="14593" max="14593" width="8" style="365" customWidth="1"/>
    <col min="14594" max="14594" width="63.08984375" style="365" customWidth="1"/>
    <col min="14595" max="14595" width="10.6328125" style="365" customWidth="1"/>
    <col min="14596" max="14596" width="9.36328125" style="365" customWidth="1"/>
    <col min="14597" max="14597" width="22" style="365" customWidth="1"/>
    <col min="14598" max="14598" width="14.36328125" style="365" customWidth="1"/>
    <col min="14599" max="14599" width="9.08984375" style="365"/>
    <col min="14600" max="14600" width="13.08984375" style="365" customWidth="1"/>
    <col min="14601" max="14848" width="9.08984375" style="365"/>
    <col min="14849" max="14849" width="8" style="365" customWidth="1"/>
    <col min="14850" max="14850" width="63.08984375" style="365" customWidth="1"/>
    <col min="14851" max="14851" width="10.6328125" style="365" customWidth="1"/>
    <col min="14852" max="14852" width="9.36328125" style="365" customWidth="1"/>
    <col min="14853" max="14853" width="22" style="365" customWidth="1"/>
    <col min="14854" max="14854" width="14.36328125" style="365" customWidth="1"/>
    <col min="14855" max="14855" width="9.08984375" style="365"/>
    <col min="14856" max="14856" width="13.08984375" style="365" customWidth="1"/>
    <col min="14857" max="15104" width="9.08984375" style="365"/>
    <col min="15105" max="15105" width="8" style="365" customWidth="1"/>
    <col min="15106" max="15106" width="63.08984375" style="365" customWidth="1"/>
    <col min="15107" max="15107" width="10.6328125" style="365" customWidth="1"/>
    <col min="15108" max="15108" width="9.36328125" style="365" customWidth="1"/>
    <col min="15109" max="15109" width="22" style="365" customWidth="1"/>
    <col min="15110" max="15110" width="14.36328125" style="365" customWidth="1"/>
    <col min="15111" max="15111" width="9.08984375" style="365"/>
    <col min="15112" max="15112" width="13.08984375" style="365" customWidth="1"/>
    <col min="15113" max="15360" width="9.08984375" style="365"/>
    <col min="15361" max="15361" width="8" style="365" customWidth="1"/>
    <col min="15362" max="15362" width="63.08984375" style="365" customWidth="1"/>
    <col min="15363" max="15363" width="10.6328125" style="365" customWidth="1"/>
    <col min="15364" max="15364" width="9.36328125" style="365" customWidth="1"/>
    <col min="15365" max="15365" width="22" style="365" customWidth="1"/>
    <col min="15366" max="15366" width="14.36328125" style="365" customWidth="1"/>
    <col min="15367" max="15367" width="9.08984375" style="365"/>
    <col min="15368" max="15368" width="13.08984375" style="365" customWidth="1"/>
    <col min="15369" max="15616" width="9.08984375" style="365"/>
    <col min="15617" max="15617" width="8" style="365" customWidth="1"/>
    <col min="15618" max="15618" width="63.08984375" style="365" customWidth="1"/>
    <col min="15619" max="15619" width="10.6328125" style="365" customWidth="1"/>
    <col min="15620" max="15620" width="9.36328125" style="365" customWidth="1"/>
    <col min="15621" max="15621" width="22" style="365" customWidth="1"/>
    <col min="15622" max="15622" width="14.36328125" style="365" customWidth="1"/>
    <col min="15623" max="15623" width="9.08984375" style="365"/>
    <col min="15624" max="15624" width="13.08984375" style="365" customWidth="1"/>
    <col min="15625" max="15872" width="9.08984375" style="365"/>
    <col min="15873" max="15873" width="8" style="365" customWidth="1"/>
    <col min="15874" max="15874" width="63.08984375" style="365" customWidth="1"/>
    <col min="15875" max="15875" width="10.6328125" style="365" customWidth="1"/>
    <col min="15876" max="15876" width="9.36328125" style="365" customWidth="1"/>
    <col min="15877" max="15877" width="22" style="365" customWidth="1"/>
    <col min="15878" max="15878" width="14.36328125" style="365" customWidth="1"/>
    <col min="15879" max="15879" width="9.08984375" style="365"/>
    <col min="15880" max="15880" width="13.08984375" style="365" customWidth="1"/>
    <col min="15881" max="16128" width="9.08984375" style="365"/>
    <col min="16129" max="16129" width="8" style="365" customWidth="1"/>
    <col min="16130" max="16130" width="63.08984375" style="365" customWidth="1"/>
    <col min="16131" max="16131" width="10.6328125" style="365" customWidth="1"/>
    <col min="16132" max="16132" width="9.36328125" style="365" customWidth="1"/>
    <col min="16133" max="16133" width="22" style="365" customWidth="1"/>
    <col min="16134" max="16134" width="14.36328125" style="365" customWidth="1"/>
    <col min="16135" max="16135" width="9.08984375" style="365"/>
    <col min="16136" max="16136" width="13.08984375" style="365" customWidth="1"/>
    <col min="16137" max="16384" width="9.08984375" style="365"/>
  </cols>
  <sheetData>
    <row r="1" spans="1:13" s="352" customFormat="1" ht="21">
      <c r="A1" s="593" t="s">
        <v>363</v>
      </c>
      <c r="B1" s="594"/>
      <c r="C1" s="594"/>
      <c r="D1" s="594"/>
      <c r="E1" s="594"/>
      <c r="F1" s="594"/>
      <c r="G1" s="351"/>
      <c r="H1" s="351"/>
    </row>
    <row r="2" spans="1:13" s="352" customFormat="1" ht="21">
      <c r="A2" s="353"/>
      <c r="B2" s="354"/>
      <c r="C2" s="595" t="s">
        <v>3</v>
      </c>
      <c r="D2" s="595"/>
      <c r="E2" s="595"/>
      <c r="F2" s="595"/>
      <c r="G2" s="596" t="s">
        <v>364</v>
      </c>
      <c r="H2" s="596"/>
    </row>
    <row r="3" spans="1:13" s="357" customFormat="1">
      <c r="A3" s="355" t="s">
        <v>365</v>
      </c>
      <c r="B3" s="356" t="s">
        <v>366</v>
      </c>
      <c r="C3" s="356" t="s">
        <v>7</v>
      </c>
      <c r="D3" s="356" t="s">
        <v>8</v>
      </c>
      <c r="E3" s="356" t="s">
        <v>9</v>
      </c>
      <c r="F3" s="356" t="s">
        <v>18</v>
      </c>
      <c r="G3" s="356" t="s">
        <v>8</v>
      </c>
      <c r="H3" s="356" t="s">
        <v>367</v>
      </c>
    </row>
    <row r="4" spans="1:13" ht="43.5">
      <c r="A4" s="358">
        <v>1.01</v>
      </c>
      <c r="B4" s="359" t="s">
        <v>368</v>
      </c>
      <c r="C4" s="360" t="s">
        <v>369</v>
      </c>
      <c r="D4" s="361">
        <v>12</v>
      </c>
      <c r="E4" s="362">
        <v>2200</v>
      </c>
      <c r="F4" s="362">
        <f>E4*D4</f>
        <v>26400</v>
      </c>
      <c r="G4" s="363">
        <f>'[1]Lighting M Sheet'!I6</f>
        <v>12</v>
      </c>
      <c r="H4" s="364">
        <f t="shared" ref="H4:H10" si="0">G4*E4</f>
        <v>26400</v>
      </c>
    </row>
    <row r="5" spans="1:13" ht="43.5">
      <c r="A5" s="358">
        <v>1.02</v>
      </c>
      <c r="B5" s="359" t="s">
        <v>370</v>
      </c>
      <c r="C5" s="360" t="s">
        <v>369</v>
      </c>
      <c r="D5" s="361">
        <v>40</v>
      </c>
      <c r="E5" s="362">
        <v>2200</v>
      </c>
      <c r="F5" s="362">
        <f t="shared" ref="F5:F11" si="1">D5*E5</f>
        <v>88000</v>
      </c>
      <c r="G5" s="363">
        <f>'[1]Lighting M Sheet'!I10</f>
        <v>40</v>
      </c>
      <c r="H5" s="364">
        <f t="shared" si="0"/>
        <v>88000</v>
      </c>
    </row>
    <row r="6" spans="1:13" ht="58">
      <c r="A6" s="358">
        <v>1.03</v>
      </c>
      <c r="B6" s="359" t="s">
        <v>371</v>
      </c>
      <c r="C6" s="360" t="s">
        <v>369</v>
      </c>
      <c r="D6" s="361">
        <v>9</v>
      </c>
      <c r="E6" s="362">
        <v>6500</v>
      </c>
      <c r="F6" s="362">
        <f t="shared" si="1"/>
        <v>58500</v>
      </c>
      <c r="G6" s="363">
        <f>'[1]Lighting M Sheet'!I14</f>
        <v>9</v>
      </c>
      <c r="H6" s="364">
        <f t="shared" si="0"/>
        <v>58500</v>
      </c>
    </row>
    <row r="7" spans="1:13" s="357" customFormat="1" ht="29">
      <c r="A7" s="358">
        <v>1.04</v>
      </c>
      <c r="B7" s="359" t="s">
        <v>372</v>
      </c>
      <c r="C7" s="360" t="s">
        <v>373</v>
      </c>
      <c r="D7" s="361">
        <v>88</v>
      </c>
      <c r="E7" s="366">
        <v>450</v>
      </c>
      <c r="F7" s="362">
        <f t="shared" si="1"/>
        <v>39600</v>
      </c>
      <c r="G7" s="363">
        <f>'[1]Lighting M Sheet'!I21</f>
        <v>45.8</v>
      </c>
      <c r="H7" s="364">
        <f t="shared" si="0"/>
        <v>20610</v>
      </c>
      <c r="I7" s="365"/>
      <c r="J7" s="365"/>
      <c r="K7" s="365"/>
      <c r="L7" s="365"/>
      <c r="M7" s="365"/>
    </row>
    <row r="8" spans="1:13" s="357" customFormat="1" ht="58">
      <c r="A8" s="358">
        <v>1.05</v>
      </c>
      <c r="B8" s="359" t="s">
        <v>374</v>
      </c>
      <c r="C8" s="360" t="s">
        <v>369</v>
      </c>
      <c r="D8" s="361">
        <v>4</v>
      </c>
      <c r="E8" s="366">
        <v>6500</v>
      </c>
      <c r="F8" s="362">
        <f t="shared" si="1"/>
        <v>26000</v>
      </c>
      <c r="G8" s="363">
        <f>'[1]Lighting M Sheet'!I25</f>
        <v>4</v>
      </c>
      <c r="H8" s="364">
        <f t="shared" si="0"/>
        <v>26000</v>
      </c>
      <c r="I8" s="365"/>
      <c r="J8" s="365"/>
      <c r="K8" s="365"/>
      <c r="L8" s="365"/>
      <c r="M8" s="365"/>
    </row>
    <row r="9" spans="1:13" s="357" customFormat="1">
      <c r="A9" s="358">
        <v>1.06</v>
      </c>
      <c r="B9" s="359" t="s">
        <v>375</v>
      </c>
      <c r="C9" s="360" t="s">
        <v>373</v>
      </c>
      <c r="D9" s="361">
        <v>15</v>
      </c>
      <c r="E9" s="366">
        <v>650</v>
      </c>
      <c r="F9" s="362">
        <f t="shared" si="1"/>
        <v>9750</v>
      </c>
      <c r="G9" s="363">
        <f>'[1]Lighting M Sheet'!I31</f>
        <v>13</v>
      </c>
      <c r="H9" s="364">
        <f t="shared" si="0"/>
        <v>8450</v>
      </c>
      <c r="I9" s="365"/>
      <c r="J9" s="365"/>
      <c r="K9" s="365"/>
      <c r="L9" s="365"/>
      <c r="M9" s="365"/>
    </row>
    <row r="10" spans="1:13" s="357" customFormat="1" ht="72.5">
      <c r="A10" s="358">
        <v>1.07</v>
      </c>
      <c r="B10" s="359" t="s">
        <v>376</v>
      </c>
      <c r="C10" s="360" t="s">
        <v>369</v>
      </c>
      <c r="D10" s="361">
        <v>5</v>
      </c>
      <c r="E10" s="366">
        <v>9500</v>
      </c>
      <c r="F10" s="362">
        <f t="shared" si="1"/>
        <v>47500</v>
      </c>
      <c r="G10" s="363">
        <f>'[1]Lighting M Sheet'!I37</f>
        <v>5</v>
      </c>
      <c r="H10" s="364">
        <f t="shared" si="0"/>
        <v>47500</v>
      </c>
      <c r="I10" s="365"/>
      <c r="J10" s="365"/>
      <c r="K10" s="365"/>
      <c r="L10" s="365"/>
      <c r="M10" s="365"/>
    </row>
    <row r="11" spans="1:13">
      <c r="A11" s="358">
        <v>1.08</v>
      </c>
      <c r="B11" s="359"/>
      <c r="C11" s="360"/>
      <c r="D11" s="361"/>
      <c r="E11" s="362"/>
      <c r="F11" s="362">
        <f t="shared" si="1"/>
        <v>0</v>
      </c>
      <c r="G11" s="367"/>
      <c r="H11" s="367"/>
    </row>
    <row r="12" spans="1:13">
      <c r="A12" s="368"/>
      <c r="B12" s="597" t="s">
        <v>18</v>
      </c>
      <c r="C12" s="597"/>
      <c r="D12" s="597"/>
      <c r="E12" s="597"/>
      <c r="F12" s="369">
        <f>SUM(F4:F11)</f>
        <v>295750</v>
      </c>
      <c r="G12" s="370"/>
      <c r="H12" s="369">
        <f>SUM(H4:H11)</f>
        <v>275460</v>
      </c>
    </row>
  </sheetData>
  <mergeCells count="4">
    <mergeCell ref="A1:F1"/>
    <mergeCell ref="C2:F2"/>
    <mergeCell ref="G2:H2"/>
    <mergeCell ref="B12:E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1"/>
  <sheetViews>
    <sheetView topLeftCell="A165" zoomScale="80" zoomScaleNormal="80" workbookViewId="0">
      <selection activeCell="B184" sqref="B184"/>
    </sheetView>
  </sheetViews>
  <sheetFormatPr defaultRowHeight="14"/>
  <cols>
    <col min="1" max="1" width="7.6328125" style="432" customWidth="1"/>
    <col min="2" max="2" width="56.6328125" style="378" customWidth="1"/>
    <col min="3" max="4" width="8.6328125" style="433" customWidth="1"/>
    <col min="5" max="5" width="14.6328125" style="432" customWidth="1"/>
    <col min="6" max="6" width="16.90625" style="432" bestFit="1" customWidth="1"/>
    <col min="7" max="7" width="12.08984375" style="432" bestFit="1" customWidth="1"/>
    <col min="8" max="8" width="15.08984375" style="432" bestFit="1" customWidth="1"/>
    <col min="9" max="9" width="12.08984375" style="432" bestFit="1" customWidth="1"/>
    <col min="10" max="10" width="15.08984375" style="432" bestFit="1" customWidth="1"/>
    <col min="11" max="11" width="8.453125" style="378" bestFit="1" customWidth="1"/>
    <col min="12" max="12" width="13.453125" style="378" bestFit="1" customWidth="1"/>
    <col min="13" max="256" width="9.08984375" style="378"/>
    <col min="257" max="257" width="7.6328125" style="378" customWidth="1"/>
    <col min="258" max="258" width="56.6328125" style="378" customWidth="1"/>
    <col min="259" max="260" width="8.6328125" style="378" customWidth="1"/>
    <col min="261" max="261" width="14.6328125" style="378" customWidth="1"/>
    <col min="262" max="262" width="16.90625" style="378" bestFit="1" customWidth="1"/>
    <col min="263" max="263" width="12.08984375" style="378" bestFit="1" customWidth="1"/>
    <col min="264" max="264" width="15.08984375" style="378" bestFit="1" customWidth="1"/>
    <col min="265" max="265" width="12.08984375" style="378" bestFit="1" customWidth="1"/>
    <col min="266" max="266" width="15.08984375" style="378" bestFit="1" customWidth="1"/>
    <col min="267" max="267" width="8.453125" style="378" bestFit="1" customWidth="1"/>
    <col min="268" max="268" width="13.453125" style="378" bestFit="1" customWidth="1"/>
    <col min="269" max="512" width="9.08984375" style="378"/>
    <col min="513" max="513" width="7.6328125" style="378" customWidth="1"/>
    <col min="514" max="514" width="56.6328125" style="378" customWidth="1"/>
    <col min="515" max="516" width="8.6328125" style="378" customWidth="1"/>
    <col min="517" max="517" width="14.6328125" style="378" customWidth="1"/>
    <col min="518" max="518" width="16.90625" style="378" bestFit="1" customWidth="1"/>
    <col min="519" max="519" width="12.08984375" style="378" bestFit="1" customWidth="1"/>
    <col min="520" max="520" width="15.08984375" style="378" bestFit="1" customWidth="1"/>
    <col min="521" max="521" width="12.08984375" style="378" bestFit="1" customWidth="1"/>
    <col min="522" max="522" width="15.08984375" style="378" bestFit="1" customWidth="1"/>
    <col min="523" max="523" width="8.453125" style="378" bestFit="1" customWidth="1"/>
    <col min="524" max="524" width="13.453125" style="378" bestFit="1" customWidth="1"/>
    <col min="525" max="768" width="9.08984375" style="378"/>
    <col min="769" max="769" width="7.6328125" style="378" customWidth="1"/>
    <col min="770" max="770" width="56.6328125" style="378" customWidth="1"/>
    <col min="771" max="772" width="8.6328125" style="378" customWidth="1"/>
    <col min="773" max="773" width="14.6328125" style="378" customWidth="1"/>
    <col min="774" max="774" width="16.90625" style="378" bestFit="1" customWidth="1"/>
    <col min="775" max="775" width="12.08984375" style="378" bestFit="1" customWidth="1"/>
    <col min="776" max="776" width="15.08984375" style="378" bestFit="1" customWidth="1"/>
    <col min="777" max="777" width="12.08984375" style="378" bestFit="1" customWidth="1"/>
    <col min="778" max="778" width="15.08984375" style="378" bestFit="1" customWidth="1"/>
    <col min="779" max="779" width="8.453125" style="378" bestFit="1" customWidth="1"/>
    <col min="780" max="780" width="13.453125" style="378" bestFit="1" customWidth="1"/>
    <col min="781" max="1024" width="9.08984375" style="378"/>
    <col min="1025" max="1025" width="7.6328125" style="378" customWidth="1"/>
    <col min="1026" max="1026" width="56.6328125" style="378" customWidth="1"/>
    <col min="1027" max="1028" width="8.6328125" style="378" customWidth="1"/>
    <col min="1029" max="1029" width="14.6328125" style="378" customWidth="1"/>
    <col min="1030" max="1030" width="16.90625" style="378" bestFit="1" customWidth="1"/>
    <col min="1031" max="1031" width="12.08984375" style="378" bestFit="1" customWidth="1"/>
    <col min="1032" max="1032" width="15.08984375" style="378" bestFit="1" customWidth="1"/>
    <col min="1033" max="1033" width="12.08984375" style="378" bestFit="1" customWidth="1"/>
    <col min="1034" max="1034" width="15.08984375" style="378" bestFit="1" customWidth="1"/>
    <col min="1035" max="1035" width="8.453125" style="378" bestFit="1" customWidth="1"/>
    <col min="1036" max="1036" width="13.453125" style="378" bestFit="1" customWidth="1"/>
    <col min="1037" max="1280" width="9.08984375" style="378"/>
    <col min="1281" max="1281" width="7.6328125" style="378" customWidth="1"/>
    <col min="1282" max="1282" width="56.6328125" style="378" customWidth="1"/>
    <col min="1283" max="1284" width="8.6328125" style="378" customWidth="1"/>
    <col min="1285" max="1285" width="14.6328125" style="378" customWidth="1"/>
    <col min="1286" max="1286" width="16.90625" style="378" bestFit="1" customWidth="1"/>
    <col min="1287" max="1287" width="12.08984375" style="378" bestFit="1" customWidth="1"/>
    <col min="1288" max="1288" width="15.08984375" style="378" bestFit="1" customWidth="1"/>
    <col min="1289" max="1289" width="12.08984375" style="378" bestFit="1" customWidth="1"/>
    <col min="1290" max="1290" width="15.08984375" style="378" bestFit="1" customWidth="1"/>
    <col min="1291" max="1291" width="8.453125" style="378" bestFit="1" customWidth="1"/>
    <col min="1292" max="1292" width="13.453125" style="378" bestFit="1" customWidth="1"/>
    <col min="1293" max="1536" width="9.08984375" style="378"/>
    <col min="1537" max="1537" width="7.6328125" style="378" customWidth="1"/>
    <col min="1538" max="1538" width="56.6328125" style="378" customWidth="1"/>
    <col min="1539" max="1540" width="8.6328125" style="378" customWidth="1"/>
    <col min="1541" max="1541" width="14.6328125" style="378" customWidth="1"/>
    <col min="1542" max="1542" width="16.90625" style="378" bestFit="1" customWidth="1"/>
    <col min="1543" max="1543" width="12.08984375" style="378" bestFit="1" customWidth="1"/>
    <col min="1544" max="1544" width="15.08984375" style="378" bestFit="1" customWidth="1"/>
    <col min="1545" max="1545" width="12.08984375" style="378" bestFit="1" customWidth="1"/>
    <col min="1546" max="1546" width="15.08984375" style="378" bestFit="1" customWidth="1"/>
    <col min="1547" max="1547" width="8.453125" style="378" bestFit="1" customWidth="1"/>
    <col min="1548" max="1548" width="13.453125" style="378" bestFit="1" customWidth="1"/>
    <col min="1549" max="1792" width="9.08984375" style="378"/>
    <col min="1793" max="1793" width="7.6328125" style="378" customWidth="1"/>
    <col min="1794" max="1794" width="56.6328125" style="378" customWidth="1"/>
    <col min="1795" max="1796" width="8.6328125" style="378" customWidth="1"/>
    <col min="1797" max="1797" width="14.6328125" style="378" customWidth="1"/>
    <col min="1798" max="1798" width="16.90625" style="378" bestFit="1" customWidth="1"/>
    <col min="1799" max="1799" width="12.08984375" style="378" bestFit="1" customWidth="1"/>
    <col min="1800" max="1800" width="15.08984375" style="378" bestFit="1" customWidth="1"/>
    <col min="1801" max="1801" width="12.08984375" style="378" bestFit="1" customWidth="1"/>
    <col min="1802" max="1802" width="15.08984375" style="378" bestFit="1" customWidth="1"/>
    <col min="1803" max="1803" width="8.453125" style="378" bestFit="1" customWidth="1"/>
    <col min="1804" max="1804" width="13.453125" style="378" bestFit="1" customWidth="1"/>
    <col min="1805" max="2048" width="9.08984375" style="378"/>
    <col min="2049" max="2049" width="7.6328125" style="378" customWidth="1"/>
    <col min="2050" max="2050" width="56.6328125" style="378" customWidth="1"/>
    <col min="2051" max="2052" width="8.6328125" style="378" customWidth="1"/>
    <col min="2053" max="2053" width="14.6328125" style="378" customWidth="1"/>
    <col min="2054" max="2054" width="16.90625" style="378" bestFit="1" customWidth="1"/>
    <col min="2055" max="2055" width="12.08984375" style="378" bestFit="1" customWidth="1"/>
    <col min="2056" max="2056" width="15.08984375" style="378" bestFit="1" customWidth="1"/>
    <col min="2057" max="2057" width="12.08984375" style="378" bestFit="1" customWidth="1"/>
    <col min="2058" max="2058" width="15.08984375" style="378" bestFit="1" customWidth="1"/>
    <col min="2059" max="2059" width="8.453125" style="378" bestFit="1" customWidth="1"/>
    <col min="2060" max="2060" width="13.453125" style="378" bestFit="1" customWidth="1"/>
    <col min="2061" max="2304" width="9.08984375" style="378"/>
    <col min="2305" max="2305" width="7.6328125" style="378" customWidth="1"/>
    <col min="2306" max="2306" width="56.6328125" style="378" customWidth="1"/>
    <col min="2307" max="2308" width="8.6328125" style="378" customWidth="1"/>
    <col min="2309" max="2309" width="14.6328125" style="378" customWidth="1"/>
    <col min="2310" max="2310" width="16.90625" style="378" bestFit="1" customWidth="1"/>
    <col min="2311" max="2311" width="12.08984375" style="378" bestFit="1" customWidth="1"/>
    <col min="2312" max="2312" width="15.08984375" style="378" bestFit="1" customWidth="1"/>
    <col min="2313" max="2313" width="12.08984375" style="378" bestFit="1" customWidth="1"/>
    <col min="2314" max="2314" width="15.08984375" style="378" bestFit="1" customWidth="1"/>
    <col min="2315" max="2315" width="8.453125" style="378" bestFit="1" customWidth="1"/>
    <col min="2316" max="2316" width="13.453125" style="378" bestFit="1" customWidth="1"/>
    <col min="2317" max="2560" width="9.08984375" style="378"/>
    <col min="2561" max="2561" width="7.6328125" style="378" customWidth="1"/>
    <col min="2562" max="2562" width="56.6328125" style="378" customWidth="1"/>
    <col min="2563" max="2564" width="8.6328125" style="378" customWidth="1"/>
    <col min="2565" max="2565" width="14.6328125" style="378" customWidth="1"/>
    <col min="2566" max="2566" width="16.90625" style="378" bestFit="1" customWidth="1"/>
    <col min="2567" max="2567" width="12.08984375" style="378" bestFit="1" customWidth="1"/>
    <col min="2568" max="2568" width="15.08984375" style="378" bestFit="1" customWidth="1"/>
    <col min="2569" max="2569" width="12.08984375" style="378" bestFit="1" customWidth="1"/>
    <col min="2570" max="2570" width="15.08984375" style="378" bestFit="1" customWidth="1"/>
    <col min="2571" max="2571" width="8.453125" style="378" bestFit="1" customWidth="1"/>
    <col min="2572" max="2572" width="13.453125" style="378" bestFit="1" customWidth="1"/>
    <col min="2573" max="2816" width="9.08984375" style="378"/>
    <col min="2817" max="2817" width="7.6328125" style="378" customWidth="1"/>
    <col min="2818" max="2818" width="56.6328125" style="378" customWidth="1"/>
    <col min="2819" max="2820" width="8.6328125" style="378" customWidth="1"/>
    <col min="2821" max="2821" width="14.6328125" style="378" customWidth="1"/>
    <col min="2822" max="2822" width="16.90625" style="378" bestFit="1" customWidth="1"/>
    <col min="2823" max="2823" width="12.08984375" style="378" bestFit="1" customWidth="1"/>
    <col min="2824" max="2824" width="15.08984375" style="378" bestFit="1" customWidth="1"/>
    <col min="2825" max="2825" width="12.08984375" style="378" bestFit="1" customWidth="1"/>
    <col min="2826" max="2826" width="15.08984375" style="378" bestFit="1" customWidth="1"/>
    <col min="2827" max="2827" width="8.453125" style="378" bestFit="1" customWidth="1"/>
    <col min="2828" max="2828" width="13.453125" style="378" bestFit="1" customWidth="1"/>
    <col min="2829" max="3072" width="9.08984375" style="378"/>
    <col min="3073" max="3073" width="7.6328125" style="378" customWidth="1"/>
    <col min="3074" max="3074" width="56.6328125" style="378" customWidth="1"/>
    <col min="3075" max="3076" width="8.6328125" style="378" customWidth="1"/>
    <col min="3077" max="3077" width="14.6328125" style="378" customWidth="1"/>
    <col min="3078" max="3078" width="16.90625" style="378" bestFit="1" customWidth="1"/>
    <col min="3079" max="3079" width="12.08984375" style="378" bestFit="1" customWidth="1"/>
    <col min="3080" max="3080" width="15.08984375" style="378" bestFit="1" customWidth="1"/>
    <col min="3081" max="3081" width="12.08984375" style="378" bestFit="1" customWidth="1"/>
    <col min="3082" max="3082" width="15.08984375" style="378" bestFit="1" customWidth="1"/>
    <col min="3083" max="3083" width="8.453125" style="378" bestFit="1" customWidth="1"/>
    <col min="3084" max="3084" width="13.453125" style="378" bestFit="1" customWidth="1"/>
    <col min="3085" max="3328" width="9.08984375" style="378"/>
    <col min="3329" max="3329" width="7.6328125" style="378" customWidth="1"/>
    <col min="3330" max="3330" width="56.6328125" style="378" customWidth="1"/>
    <col min="3331" max="3332" width="8.6328125" style="378" customWidth="1"/>
    <col min="3333" max="3333" width="14.6328125" style="378" customWidth="1"/>
    <col min="3334" max="3334" width="16.90625" style="378" bestFit="1" customWidth="1"/>
    <col min="3335" max="3335" width="12.08984375" style="378" bestFit="1" customWidth="1"/>
    <col min="3336" max="3336" width="15.08984375" style="378" bestFit="1" customWidth="1"/>
    <col min="3337" max="3337" width="12.08984375" style="378" bestFit="1" customWidth="1"/>
    <col min="3338" max="3338" width="15.08984375" style="378" bestFit="1" customWidth="1"/>
    <col min="3339" max="3339" width="8.453125" style="378" bestFit="1" customWidth="1"/>
    <col min="3340" max="3340" width="13.453125" style="378" bestFit="1" customWidth="1"/>
    <col min="3341" max="3584" width="9.08984375" style="378"/>
    <col min="3585" max="3585" width="7.6328125" style="378" customWidth="1"/>
    <col min="3586" max="3586" width="56.6328125" style="378" customWidth="1"/>
    <col min="3587" max="3588" width="8.6328125" style="378" customWidth="1"/>
    <col min="3589" max="3589" width="14.6328125" style="378" customWidth="1"/>
    <col min="3590" max="3590" width="16.90625" style="378" bestFit="1" customWidth="1"/>
    <col min="3591" max="3591" width="12.08984375" style="378" bestFit="1" customWidth="1"/>
    <col min="3592" max="3592" width="15.08984375" style="378" bestFit="1" customWidth="1"/>
    <col min="3593" max="3593" width="12.08984375" style="378" bestFit="1" customWidth="1"/>
    <col min="3594" max="3594" width="15.08984375" style="378" bestFit="1" customWidth="1"/>
    <col min="3595" max="3595" width="8.453125" style="378" bestFit="1" customWidth="1"/>
    <col min="3596" max="3596" width="13.453125" style="378" bestFit="1" customWidth="1"/>
    <col min="3597" max="3840" width="9.08984375" style="378"/>
    <col min="3841" max="3841" width="7.6328125" style="378" customWidth="1"/>
    <col min="3842" max="3842" width="56.6328125" style="378" customWidth="1"/>
    <col min="3843" max="3844" width="8.6328125" style="378" customWidth="1"/>
    <col min="3845" max="3845" width="14.6328125" style="378" customWidth="1"/>
    <col min="3846" max="3846" width="16.90625" style="378" bestFit="1" customWidth="1"/>
    <col min="3847" max="3847" width="12.08984375" style="378" bestFit="1" customWidth="1"/>
    <col min="3848" max="3848" width="15.08984375" style="378" bestFit="1" customWidth="1"/>
    <col min="3849" max="3849" width="12.08984375" style="378" bestFit="1" customWidth="1"/>
    <col min="3850" max="3850" width="15.08984375" style="378" bestFit="1" customWidth="1"/>
    <col min="3851" max="3851" width="8.453125" style="378" bestFit="1" customWidth="1"/>
    <col min="3852" max="3852" width="13.453125" style="378" bestFit="1" customWidth="1"/>
    <col min="3853" max="4096" width="9.08984375" style="378"/>
    <col min="4097" max="4097" width="7.6328125" style="378" customWidth="1"/>
    <col min="4098" max="4098" width="56.6328125" style="378" customWidth="1"/>
    <col min="4099" max="4100" width="8.6328125" style="378" customWidth="1"/>
    <col min="4101" max="4101" width="14.6328125" style="378" customWidth="1"/>
    <col min="4102" max="4102" width="16.90625" style="378" bestFit="1" customWidth="1"/>
    <col min="4103" max="4103" width="12.08984375" style="378" bestFit="1" customWidth="1"/>
    <col min="4104" max="4104" width="15.08984375" style="378" bestFit="1" customWidth="1"/>
    <col min="4105" max="4105" width="12.08984375" style="378" bestFit="1" customWidth="1"/>
    <col min="4106" max="4106" width="15.08984375" style="378" bestFit="1" customWidth="1"/>
    <col min="4107" max="4107" width="8.453125" style="378" bestFit="1" customWidth="1"/>
    <col min="4108" max="4108" width="13.453125" style="378" bestFit="1" customWidth="1"/>
    <col min="4109" max="4352" width="9.08984375" style="378"/>
    <col min="4353" max="4353" width="7.6328125" style="378" customWidth="1"/>
    <col min="4354" max="4354" width="56.6328125" style="378" customWidth="1"/>
    <col min="4355" max="4356" width="8.6328125" style="378" customWidth="1"/>
    <col min="4357" max="4357" width="14.6328125" style="378" customWidth="1"/>
    <col min="4358" max="4358" width="16.90625" style="378" bestFit="1" customWidth="1"/>
    <col min="4359" max="4359" width="12.08984375" style="378" bestFit="1" customWidth="1"/>
    <col min="4360" max="4360" width="15.08984375" style="378" bestFit="1" customWidth="1"/>
    <col min="4361" max="4361" width="12.08984375" style="378" bestFit="1" customWidth="1"/>
    <col min="4362" max="4362" width="15.08984375" style="378" bestFit="1" customWidth="1"/>
    <col min="4363" max="4363" width="8.453125" style="378" bestFit="1" customWidth="1"/>
    <col min="4364" max="4364" width="13.453125" style="378" bestFit="1" customWidth="1"/>
    <col min="4365" max="4608" width="9.08984375" style="378"/>
    <col min="4609" max="4609" width="7.6328125" style="378" customWidth="1"/>
    <col min="4610" max="4610" width="56.6328125" style="378" customWidth="1"/>
    <col min="4611" max="4612" width="8.6328125" style="378" customWidth="1"/>
    <col min="4613" max="4613" width="14.6328125" style="378" customWidth="1"/>
    <col min="4614" max="4614" width="16.90625" style="378" bestFit="1" customWidth="1"/>
    <col min="4615" max="4615" width="12.08984375" style="378" bestFit="1" customWidth="1"/>
    <col min="4616" max="4616" width="15.08984375" style="378" bestFit="1" customWidth="1"/>
    <col min="4617" max="4617" width="12.08984375" style="378" bestFit="1" customWidth="1"/>
    <col min="4618" max="4618" width="15.08984375" style="378" bestFit="1" customWidth="1"/>
    <col min="4619" max="4619" width="8.453125" style="378" bestFit="1" customWidth="1"/>
    <col min="4620" max="4620" width="13.453125" style="378" bestFit="1" customWidth="1"/>
    <col min="4621" max="4864" width="9.08984375" style="378"/>
    <col min="4865" max="4865" width="7.6328125" style="378" customWidth="1"/>
    <col min="4866" max="4866" width="56.6328125" style="378" customWidth="1"/>
    <col min="4867" max="4868" width="8.6328125" style="378" customWidth="1"/>
    <col min="4869" max="4869" width="14.6328125" style="378" customWidth="1"/>
    <col min="4870" max="4870" width="16.90625" style="378" bestFit="1" customWidth="1"/>
    <col min="4871" max="4871" width="12.08984375" style="378" bestFit="1" customWidth="1"/>
    <col min="4872" max="4872" width="15.08984375" style="378" bestFit="1" customWidth="1"/>
    <col min="4873" max="4873" width="12.08984375" style="378" bestFit="1" customWidth="1"/>
    <col min="4874" max="4874" width="15.08984375" style="378" bestFit="1" customWidth="1"/>
    <col min="4875" max="4875" width="8.453125" style="378" bestFit="1" customWidth="1"/>
    <col min="4876" max="4876" width="13.453125" style="378" bestFit="1" customWidth="1"/>
    <col min="4877" max="5120" width="9.08984375" style="378"/>
    <col min="5121" max="5121" width="7.6328125" style="378" customWidth="1"/>
    <col min="5122" max="5122" width="56.6328125" style="378" customWidth="1"/>
    <col min="5123" max="5124" width="8.6328125" style="378" customWidth="1"/>
    <col min="5125" max="5125" width="14.6328125" style="378" customWidth="1"/>
    <col min="5126" max="5126" width="16.90625" style="378" bestFit="1" customWidth="1"/>
    <col min="5127" max="5127" width="12.08984375" style="378" bestFit="1" customWidth="1"/>
    <col min="5128" max="5128" width="15.08984375" style="378" bestFit="1" customWidth="1"/>
    <col min="5129" max="5129" width="12.08984375" style="378" bestFit="1" customWidth="1"/>
    <col min="5130" max="5130" width="15.08984375" style="378" bestFit="1" customWidth="1"/>
    <col min="5131" max="5131" width="8.453125" style="378" bestFit="1" customWidth="1"/>
    <col min="5132" max="5132" width="13.453125" style="378" bestFit="1" customWidth="1"/>
    <col min="5133" max="5376" width="9.08984375" style="378"/>
    <col min="5377" max="5377" width="7.6328125" style="378" customWidth="1"/>
    <col min="5378" max="5378" width="56.6328125" style="378" customWidth="1"/>
    <col min="5379" max="5380" width="8.6328125" style="378" customWidth="1"/>
    <col min="5381" max="5381" width="14.6328125" style="378" customWidth="1"/>
    <col min="5382" max="5382" width="16.90625" style="378" bestFit="1" customWidth="1"/>
    <col min="5383" max="5383" width="12.08984375" style="378" bestFit="1" customWidth="1"/>
    <col min="5384" max="5384" width="15.08984375" style="378" bestFit="1" customWidth="1"/>
    <col min="5385" max="5385" width="12.08984375" style="378" bestFit="1" customWidth="1"/>
    <col min="5386" max="5386" width="15.08984375" style="378" bestFit="1" customWidth="1"/>
    <col min="5387" max="5387" width="8.453125" style="378" bestFit="1" customWidth="1"/>
    <col min="5388" max="5388" width="13.453125" style="378" bestFit="1" customWidth="1"/>
    <col min="5389" max="5632" width="9.08984375" style="378"/>
    <col min="5633" max="5633" width="7.6328125" style="378" customWidth="1"/>
    <col min="5634" max="5634" width="56.6328125" style="378" customWidth="1"/>
    <col min="5635" max="5636" width="8.6328125" style="378" customWidth="1"/>
    <col min="5637" max="5637" width="14.6328125" style="378" customWidth="1"/>
    <col min="5638" max="5638" width="16.90625" style="378" bestFit="1" customWidth="1"/>
    <col min="5639" max="5639" width="12.08984375" style="378" bestFit="1" customWidth="1"/>
    <col min="5640" max="5640" width="15.08984375" style="378" bestFit="1" customWidth="1"/>
    <col min="5641" max="5641" width="12.08984375" style="378" bestFit="1" customWidth="1"/>
    <col min="5642" max="5642" width="15.08984375" style="378" bestFit="1" customWidth="1"/>
    <col min="5643" max="5643" width="8.453125" style="378" bestFit="1" customWidth="1"/>
    <col min="5644" max="5644" width="13.453125" style="378" bestFit="1" customWidth="1"/>
    <col min="5645" max="5888" width="9.08984375" style="378"/>
    <col min="5889" max="5889" width="7.6328125" style="378" customWidth="1"/>
    <col min="5890" max="5890" width="56.6328125" style="378" customWidth="1"/>
    <col min="5891" max="5892" width="8.6328125" style="378" customWidth="1"/>
    <col min="5893" max="5893" width="14.6328125" style="378" customWidth="1"/>
    <col min="5894" max="5894" width="16.90625" style="378" bestFit="1" customWidth="1"/>
    <col min="5895" max="5895" width="12.08984375" style="378" bestFit="1" customWidth="1"/>
    <col min="5896" max="5896" width="15.08984375" style="378" bestFit="1" customWidth="1"/>
    <col min="5897" max="5897" width="12.08984375" style="378" bestFit="1" customWidth="1"/>
    <col min="5898" max="5898" width="15.08984375" style="378" bestFit="1" customWidth="1"/>
    <col min="5899" max="5899" width="8.453125" style="378" bestFit="1" customWidth="1"/>
    <col min="5900" max="5900" width="13.453125" style="378" bestFit="1" customWidth="1"/>
    <col min="5901" max="6144" width="9.08984375" style="378"/>
    <col min="6145" max="6145" width="7.6328125" style="378" customWidth="1"/>
    <col min="6146" max="6146" width="56.6328125" style="378" customWidth="1"/>
    <col min="6147" max="6148" width="8.6328125" style="378" customWidth="1"/>
    <col min="6149" max="6149" width="14.6328125" style="378" customWidth="1"/>
    <col min="6150" max="6150" width="16.90625" style="378" bestFit="1" customWidth="1"/>
    <col min="6151" max="6151" width="12.08984375" style="378" bestFit="1" customWidth="1"/>
    <col min="6152" max="6152" width="15.08984375" style="378" bestFit="1" customWidth="1"/>
    <col min="6153" max="6153" width="12.08984375" style="378" bestFit="1" customWidth="1"/>
    <col min="6154" max="6154" width="15.08984375" style="378" bestFit="1" customWidth="1"/>
    <col min="6155" max="6155" width="8.453125" style="378" bestFit="1" customWidth="1"/>
    <col min="6156" max="6156" width="13.453125" style="378" bestFit="1" customWidth="1"/>
    <col min="6157" max="6400" width="9.08984375" style="378"/>
    <col min="6401" max="6401" width="7.6328125" style="378" customWidth="1"/>
    <col min="6402" max="6402" width="56.6328125" style="378" customWidth="1"/>
    <col min="6403" max="6404" width="8.6328125" style="378" customWidth="1"/>
    <col min="6405" max="6405" width="14.6328125" style="378" customWidth="1"/>
    <col min="6406" max="6406" width="16.90625" style="378" bestFit="1" customWidth="1"/>
    <col min="6407" max="6407" width="12.08984375" style="378" bestFit="1" customWidth="1"/>
    <col min="6408" max="6408" width="15.08984375" style="378" bestFit="1" customWidth="1"/>
    <col min="6409" max="6409" width="12.08984375" style="378" bestFit="1" customWidth="1"/>
    <col min="6410" max="6410" width="15.08984375" style="378" bestFit="1" customWidth="1"/>
    <col min="6411" max="6411" width="8.453125" style="378" bestFit="1" customWidth="1"/>
    <col min="6412" max="6412" width="13.453125" style="378" bestFit="1" customWidth="1"/>
    <col min="6413" max="6656" width="9.08984375" style="378"/>
    <col min="6657" max="6657" width="7.6328125" style="378" customWidth="1"/>
    <col min="6658" max="6658" width="56.6328125" style="378" customWidth="1"/>
    <col min="6659" max="6660" width="8.6328125" style="378" customWidth="1"/>
    <col min="6661" max="6661" width="14.6328125" style="378" customWidth="1"/>
    <col min="6662" max="6662" width="16.90625" style="378" bestFit="1" customWidth="1"/>
    <col min="6663" max="6663" width="12.08984375" style="378" bestFit="1" customWidth="1"/>
    <col min="6664" max="6664" width="15.08984375" style="378" bestFit="1" customWidth="1"/>
    <col min="6665" max="6665" width="12.08984375" style="378" bestFit="1" customWidth="1"/>
    <col min="6666" max="6666" width="15.08984375" style="378" bestFit="1" customWidth="1"/>
    <col min="6667" max="6667" width="8.453125" style="378" bestFit="1" customWidth="1"/>
    <col min="6668" max="6668" width="13.453125" style="378" bestFit="1" customWidth="1"/>
    <col min="6669" max="6912" width="9.08984375" style="378"/>
    <col min="6913" max="6913" width="7.6328125" style="378" customWidth="1"/>
    <col min="6914" max="6914" width="56.6328125" style="378" customWidth="1"/>
    <col min="6915" max="6916" width="8.6328125" style="378" customWidth="1"/>
    <col min="6917" max="6917" width="14.6328125" style="378" customWidth="1"/>
    <col min="6918" max="6918" width="16.90625" style="378" bestFit="1" customWidth="1"/>
    <col min="6919" max="6919" width="12.08984375" style="378" bestFit="1" customWidth="1"/>
    <col min="6920" max="6920" width="15.08984375" style="378" bestFit="1" customWidth="1"/>
    <col min="6921" max="6921" width="12.08984375" style="378" bestFit="1" customWidth="1"/>
    <col min="6922" max="6922" width="15.08984375" style="378" bestFit="1" customWidth="1"/>
    <col min="6923" max="6923" width="8.453125" style="378" bestFit="1" customWidth="1"/>
    <col min="6924" max="6924" width="13.453125" style="378" bestFit="1" customWidth="1"/>
    <col min="6925" max="7168" width="9.08984375" style="378"/>
    <col min="7169" max="7169" width="7.6328125" style="378" customWidth="1"/>
    <col min="7170" max="7170" width="56.6328125" style="378" customWidth="1"/>
    <col min="7171" max="7172" width="8.6328125" style="378" customWidth="1"/>
    <col min="7173" max="7173" width="14.6328125" style="378" customWidth="1"/>
    <col min="7174" max="7174" width="16.90625" style="378" bestFit="1" customWidth="1"/>
    <col min="7175" max="7175" width="12.08984375" style="378" bestFit="1" customWidth="1"/>
    <col min="7176" max="7176" width="15.08984375" style="378" bestFit="1" customWidth="1"/>
    <col min="7177" max="7177" width="12.08984375" style="378" bestFit="1" customWidth="1"/>
    <col min="7178" max="7178" width="15.08984375" style="378" bestFit="1" customWidth="1"/>
    <col min="7179" max="7179" width="8.453125" style="378" bestFit="1" customWidth="1"/>
    <col min="7180" max="7180" width="13.453125" style="378" bestFit="1" customWidth="1"/>
    <col min="7181" max="7424" width="9.08984375" style="378"/>
    <col min="7425" max="7425" width="7.6328125" style="378" customWidth="1"/>
    <col min="7426" max="7426" width="56.6328125" style="378" customWidth="1"/>
    <col min="7427" max="7428" width="8.6328125" style="378" customWidth="1"/>
    <col min="7429" max="7429" width="14.6328125" style="378" customWidth="1"/>
    <col min="7430" max="7430" width="16.90625" style="378" bestFit="1" customWidth="1"/>
    <col min="7431" max="7431" width="12.08984375" style="378" bestFit="1" customWidth="1"/>
    <col min="7432" max="7432" width="15.08984375" style="378" bestFit="1" customWidth="1"/>
    <col min="7433" max="7433" width="12.08984375" style="378" bestFit="1" customWidth="1"/>
    <col min="7434" max="7434" width="15.08984375" style="378" bestFit="1" customWidth="1"/>
    <col min="7435" max="7435" width="8.453125" style="378" bestFit="1" customWidth="1"/>
    <col min="7436" max="7436" width="13.453125" style="378" bestFit="1" customWidth="1"/>
    <col min="7437" max="7680" width="9.08984375" style="378"/>
    <col min="7681" max="7681" width="7.6328125" style="378" customWidth="1"/>
    <col min="7682" max="7682" width="56.6328125" style="378" customWidth="1"/>
    <col min="7683" max="7684" width="8.6328125" style="378" customWidth="1"/>
    <col min="7685" max="7685" width="14.6328125" style="378" customWidth="1"/>
    <col min="7686" max="7686" width="16.90625" style="378" bestFit="1" customWidth="1"/>
    <col min="7687" max="7687" width="12.08984375" style="378" bestFit="1" customWidth="1"/>
    <col min="7688" max="7688" width="15.08984375" style="378" bestFit="1" customWidth="1"/>
    <col min="7689" max="7689" width="12.08984375" style="378" bestFit="1" customWidth="1"/>
    <col min="7690" max="7690" width="15.08984375" style="378" bestFit="1" customWidth="1"/>
    <col min="7691" max="7691" width="8.453125" style="378" bestFit="1" customWidth="1"/>
    <col min="7692" max="7692" width="13.453125" style="378" bestFit="1" customWidth="1"/>
    <col min="7693" max="7936" width="9.08984375" style="378"/>
    <col min="7937" max="7937" width="7.6328125" style="378" customWidth="1"/>
    <col min="7938" max="7938" width="56.6328125" style="378" customWidth="1"/>
    <col min="7939" max="7940" width="8.6328125" style="378" customWidth="1"/>
    <col min="7941" max="7941" width="14.6328125" style="378" customWidth="1"/>
    <col min="7942" max="7942" width="16.90625" style="378" bestFit="1" customWidth="1"/>
    <col min="7943" max="7943" width="12.08984375" style="378" bestFit="1" customWidth="1"/>
    <col min="7944" max="7944" width="15.08984375" style="378" bestFit="1" customWidth="1"/>
    <col min="7945" max="7945" width="12.08984375" style="378" bestFit="1" customWidth="1"/>
    <col min="7946" max="7946" width="15.08984375" style="378" bestFit="1" customWidth="1"/>
    <col min="7947" max="7947" width="8.453125" style="378" bestFit="1" customWidth="1"/>
    <col min="7948" max="7948" width="13.453125" style="378" bestFit="1" customWidth="1"/>
    <col min="7949" max="8192" width="9.08984375" style="378"/>
    <col min="8193" max="8193" width="7.6328125" style="378" customWidth="1"/>
    <col min="8194" max="8194" width="56.6328125" style="378" customWidth="1"/>
    <col min="8195" max="8196" width="8.6328125" style="378" customWidth="1"/>
    <col min="8197" max="8197" width="14.6328125" style="378" customWidth="1"/>
    <col min="8198" max="8198" width="16.90625" style="378" bestFit="1" customWidth="1"/>
    <col min="8199" max="8199" width="12.08984375" style="378" bestFit="1" customWidth="1"/>
    <col min="8200" max="8200" width="15.08984375" style="378" bestFit="1" customWidth="1"/>
    <col min="8201" max="8201" width="12.08984375" style="378" bestFit="1" customWidth="1"/>
    <col min="8202" max="8202" width="15.08984375" style="378" bestFit="1" customWidth="1"/>
    <col min="8203" max="8203" width="8.453125" style="378" bestFit="1" customWidth="1"/>
    <col min="8204" max="8204" width="13.453125" style="378" bestFit="1" customWidth="1"/>
    <col min="8205" max="8448" width="9.08984375" style="378"/>
    <col min="8449" max="8449" width="7.6328125" style="378" customWidth="1"/>
    <col min="8450" max="8450" width="56.6328125" style="378" customWidth="1"/>
    <col min="8451" max="8452" width="8.6328125" style="378" customWidth="1"/>
    <col min="8453" max="8453" width="14.6328125" style="378" customWidth="1"/>
    <col min="8454" max="8454" width="16.90625" style="378" bestFit="1" customWidth="1"/>
    <col min="8455" max="8455" width="12.08984375" style="378" bestFit="1" customWidth="1"/>
    <col min="8456" max="8456" width="15.08984375" style="378" bestFit="1" customWidth="1"/>
    <col min="8457" max="8457" width="12.08984375" style="378" bestFit="1" customWidth="1"/>
    <col min="8458" max="8458" width="15.08984375" style="378" bestFit="1" customWidth="1"/>
    <col min="8459" max="8459" width="8.453125" style="378" bestFit="1" customWidth="1"/>
    <col min="8460" max="8460" width="13.453125" style="378" bestFit="1" customWidth="1"/>
    <col min="8461" max="8704" width="9.08984375" style="378"/>
    <col min="8705" max="8705" width="7.6328125" style="378" customWidth="1"/>
    <col min="8706" max="8706" width="56.6328125" style="378" customWidth="1"/>
    <col min="8707" max="8708" width="8.6328125" style="378" customWidth="1"/>
    <col min="8709" max="8709" width="14.6328125" style="378" customWidth="1"/>
    <col min="8710" max="8710" width="16.90625" style="378" bestFit="1" customWidth="1"/>
    <col min="8711" max="8711" width="12.08984375" style="378" bestFit="1" customWidth="1"/>
    <col min="8712" max="8712" width="15.08984375" style="378" bestFit="1" customWidth="1"/>
    <col min="8713" max="8713" width="12.08984375" style="378" bestFit="1" customWidth="1"/>
    <col min="8714" max="8714" width="15.08984375" style="378" bestFit="1" customWidth="1"/>
    <col min="8715" max="8715" width="8.453125" style="378" bestFit="1" customWidth="1"/>
    <col min="8716" max="8716" width="13.453125" style="378" bestFit="1" customWidth="1"/>
    <col min="8717" max="8960" width="9.08984375" style="378"/>
    <col min="8961" max="8961" width="7.6328125" style="378" customWidth="1"/>
    <col min="8962" max="8962" width="56.6328125" style="378" customWidth="1"/>
    <col min="8963" max="8964" width="8.6328125" style="378" customWidth="1"/>
    <col min="8965" max="8965" width="14.6328125" style="378" customWidth="1"/>
    <col min="8966" max="8966" width="16.90625" style="378" bestFit="1" customWidth="1"/>
    <col min="8967" max="8967" width="12.08984375" style="378" bestFit="1" customWidth="1"/>
    <col min="8968" max="8968" width="15.08984375" style="378" bestFit="1" customWidth="1"/>
    <col min="8969" max="8969" width="12.08984375" style="378" bestFit="1" customWidth="1"/>
    <col min="8970" max="8970" width="15.08984375" style="378" bestFit="1" customWidth="1"/>
    <col min="8971" max="8971" width="8.453125" style="378" bestFit="1" customWidth="1"/>
    <col min="8972" max="8972" width="13.453125" style="378" bestFit="1" customWidth="1"/>
    <col min="8973" max="9216" width="9.08984375" style="378"/>
    <col min="9217" max="9217" width="7.6328125" style="378" customWidth="1"/>
    <col min="9218" max="9218" width="56.6328125" style="378" customWidth="1"/>
    <col min="9219" max="9220" width="8.6328125" style="378" customWidth="1"/>
    <col min="9221" max="9221" width="14.6328125" style="378" customWidth="1"/>
    <col min="9222" max="9222" width="16.90625" style="378" bestFit="1" customWidth="1"/>
    <col min="9223" max="9223" width="12.08984375" style="378" bestFit="1" customWidth="1"/>
    <col min="9224" max="9224" width="15.08984375" style="378" bestFit="1" customWidth="1"/>
    <col min="9225" max="9225" width="12.08984375" style="378" bestFit="1" customWidth="1"/>
    <col min="9226" max="9226" width="15.08984375" style="378" bestFit="1" customWidth="1"/>
    <col min="9227" max="9227" width="8.453125" style="378" bestFit="1" customWidth="1"/>
    <col min="9228" max="9228" width="13.453125" style="378" bestFit="1" customWidth="1"/>
    <col min="9229" max="9472" width="9.08984375" style="378"/>
    <col min="9473" max="9473" width="7.6328125" style="378" customWidth="1"/>
    <col min="9474" max="9474" width="56.6328125" style="378" customWidth="1"/>
    <col min="9475" max="9476" width="8.6328125" style="378" customWidth="1"/>
    <col min="9477" max="9477" width="14.6328125" style="378" customWidth="1"/>
    <col min="9478" max="9478" width="16.90625" style="378" bestFit="1" customWidth="1"/>
    <col min="9479" max="9479" width="12.08984375" style="378" bestFit="1" customWidth="1"/>
    <col min="9480" max="9480" width="15.08984375" style="378" bestFit="1" customWidth="1"/>
    <col min="9481" max="9481" width="12.08984375" style="378" bestFit="1" customWidth="1"/>
    <col min="9482" max="9482" width="15.08984375" style="378" bestFit="1" customWidth="1"/>
    <col min="9483" max="9483" width="8.453125" style="378" bestFit="1" customWidth="1"/>
    <col min="9484" max="9484" width="13.453125" style="378" bestFit="1" customWidth="1"/>
    <col min="9485" max="9728" width="9.08984375" style="378"/>
    <col min="9729" max="9729" width="7.6328125" style="378" customWidth="1"/>
    <col min="9730" max="9730" width="56.6328125" style="378" customWidth="1"/>
    <col min="9731" max="9732" width="8.6328125" style="378" customWidth="1"/>
    <col min="9733" max="9733" width="14.6328125" style="378" customWidth="1"/>
    <col min="9734" max="9734" width="16.90625" style="378" bestFit="1" customWidth="1"/>
    <col min="9735" max="9735" width="12.08984375" style="378" bestFit="1" customWidth="1"/>
    <col min="9736" max="9736" width="15.08984375" style="378" bestFit="1" customWidth="1"/>
    <col min="9737" max="9737" width="12.08984375" style="378" bestFit="1" customWidth="1"/>
    <col min="9738" max="9738" width="15.08984375" style="378" bestFit="1" customWidth="1"/>
    <col min="9739" max="9739" width="8.453125" style="378" bestFit="1" customWidth="1"/>
    <col min="9740" max="9740" width="13.453125" style="378" bestFit="1" customWidth="1"/>
    <col min="9741" max="9984" width="9.08984375" style="378"/>
    <col min="9985" max="9985" width="7.6328125" style="378" customWidth="1"/>
    <col min="9986" max="9986" width="56.6328125" style="378" customWidth="1"/>
    <col min="9987" max="9988" width="8.6328125" style="378" customWidth="1"/>
    <col min="9989" max="9989" width="14.6328125" style="378" customWidth="1"/>
    <col min="9990" max="9990" width="16.90625" style="378" bestFit="1" customWidth="1"/>
    <col min="9991" max="9991" width="12.08984375" style="378" bestFit="1" customWidth="1"/>
    <col min="9992" max="9992" width="15.08984375" style="378" bestFit="1" customWidth="1"/>
    <col min="9993" max="9993" width="12.08984375" style="378" bestFit="1" customWidth="1"/>
    <col min="9994" max="9994" width="15.08984375" style="378" bestFit="1" customWidth="1"/>
    <col min="9995" max="9995" width="8.453125" style="378" bestFit="1" customWidth="1"/>
    <col min="9996" max="9996" width="13.453125" style="378" bestFit="1" customWidth="1"/>
    <col min="9997" max="10240" width="9.08984375" style="378"/>
    <col min="10241" max="10241" width="7.6328125" style="378" customWidth="1"/>
    <col min="10242" max="10242" width="56.6328125" style="378" customWidth="1"/>
    <col min="10243" max="10244" width="8.6328125" style="378" customWidth="1"/>
    <col min="10245" max="10245" width="14.6328125" style="378" customWidth="1"/>
    <col min="10246" max="10246" width="16.90625" style="378" bestFit="1" customWidth="1"/>
    <col min="10247" max="10247" width="12.08984375" style="378" bestFit="1" customWidth="1"/>
    <col min="10248" max="10248" width="15.08984375" style="378" bestFit="1" customWidth="1"/>
    <col min="10249" max="10249" width="12.08984375" style="378" bestFit="1" customWidth="1"/>
    <col min="10250" max="10250" width="15.08984375" style="378" bestFit="1" customWidth="1"/>
    <col min="10251" max="10251" width="8.453125" style="378" bestFit="1" customWidth="1"/>
    <col min="10252" max="10252" width="13.453125" style="378" bestFit="1" customWidth="1"/>
    <col min="10253" max="10496" width="9.08984375" style="378"/>
    <col min="10497" max="10497" width="7.6328125" style="378" customWidth="1"/>
    <col min="10498" max="10498" width="56.6328125" style="378" customWidth="1"/>
    <col min="10499" max="10500" width="8.6328125" style="378" customWidth="1"/>
    <col min="10501" max="10501" width="14.6328125" style="378" customWidth="1"/>
    <col min="10502" max="10502" width="16.90625" style="378" bestFit="1" customWidth="1"/>
    <col min="10503" max="10503" width="12.08984375" style="378" bestFit="1" customWidth="1"/>
    <col min="10504" max="10504" width="15.08984375" style="378" bestFit="1" customWidth="1"/>
    <col min="10505" max="10505" width="12.08984375" style="378" bestFit="1" customWidth="1"/>
    <col min="10506" max="10506" width="15.08984375" style="378" bestFit="1" customWidth="1"/>
    <col min="10507" max="10507" width="8.453125" style="378" bestFit="1" customWidth="1"/>
    <col min="10508" max="10508" width="13.453125" style="378" bestFit="1" customWidth="1"/>
    <col min="10509" max="10752" width="9.08984375" style="378"/>
    <col min="10753" max="10753" width="7.6328125" style="378" customWidth="1"/>
    <col min="10754" max="10754" width="56.6328125" style="378" customWidth="1"/>
    <col min="10755" max="10756" width="8.6328125" style="378" customWidth="1"/>
    <col min="10757" max="10757" width="14.6328125" style="378" customWidth="1"/>
    <col min="10758" max="10758" width="16.90625" style="378" bestFit="1" customWidth="1"/>
    <col min="10759" max="10759" width="12.08984375" style="378" bestFit="1" customWidth="1"/>
    <col min="10760" max="10760" width="15.08984375" style="378" bestFit="1" customWidth="1"/>
    <col min="10761" max="10761" width="12.08984375" style="378" bestFit="1" customWidth="1"/>
    <col min="10762" max="10762" width="15.08984375" style="378" bestFit="1" customWidth="1"/>
    <col min="10763" max="10763" width="8.453125" style="378" bestFit="1" customWidth="1"/>
    <col min="10764" max="10764" width="13.453125" style="378" bestFit="1" customWidth="1"/>
    <col min="10765" max="11008" width="9.08984375" style="378"/>
    <col min="11009" max="11009" width="7.6328125" style="378" customWidth="1"/>
    <col min="11010" max="11010" width="56.6328125" style="378" customWidth="1"/>
    <col min="11011" max="11012" width="8.6328125" style="378" customWidth="1"/>
    <col min="11013" max="11013" width="14.6328125" style="378" customWidth="1"/>
    <col min="11014" max="11014" width="16.90625" style="378" bestFit="1" customWidth="1"/>
    <col min="11015" max="11015" width="12.08984375" style="378" bestFit="1" customWidth="1"/>
    <col min="11016" max="11016" width="15.08984375" style="378" bestFit="1" customWidth="1"/>
    <col min="11017" max="11017" width="12.08984375" style="378" bestFit="1" customWidth="1"/>
    <col min="11018" max="11018" width="15.08984375" style="378" bestFit="1" customWidth="1"/>
    <col min="11019" max="11019" width="8.453125" style="378" bestFit="1" customWidth="1"/>
    <col min="11020" max="11020" width="13.453125" style="378" bestFit="1" customWidth="1"/>
    <col min="11021" max="11264" width="9.08984375" style="378"/>
    <col min="11265" max="11265" width="7.6328125" style="378" customWidth="1"/>
    <col min="11266" max="11266" width="56.6328125" style="378" customWidth="1"/>
    <col min="11267" max="11268" width="8.6328125" style="378" customWidth="1"/>
    <col min="11269" max="11269" width="14.6328125" style="378" customWidth="1"/>
    <col min="11270" max="11270" width="16.90625" style="378" bestFit="1" customWidth="1"/>
    <col min="11271" max="11271" width="12.08984375" style="378" bestFit="1" customWidth="1"/>
    <col min="11272" max="11272" width="15.08984375" style="378" bestFit="1" customWidth="1"/>
    <col min="11273" max="11273" width="12.08984375" style="378" bestFit="1" customWidth="1"/>
    <col min="11274" max="11274" width="15.08984375" style="378" bestFit="1" customWidth="1"/>
    <col min="11275" max="11275" width="8.453125" style="378" bestFit="1" customWidth="1"/>
    <col min="11276" max="11276" width="13.453125" style="378" bestFit="1" customWidth="1"/>
    <col min="11277" max="11520" width="9.08984375" style="378"/>
    <col min="11521" max="11521" width="7.6328125" style="378" customWidth="1"/>
    <col min="11522" max="11522" width="56.6328125" style="378" customWidth="1"/>
    <col min="11523" max="11524" width="8.6328125" style="378" customWidth="1"/>
    <col min="11525" max="11525" width="14.6328125" style="378" customWidth="1"/>
    <col min="11526" max="11526" width="16.90625" style="378" bestFit="1" customWidth="1"/>
    <col min="11527" max="11527" width="12.08984375" style="378" bestFit="1" customWidth="1"/>
    <col min="11528" max="11528" width="15.08984375" style="378" bestFit="1" customWidth="1"/>
    <col min="11529" max="11529" width="12.08984375" style="378" bestFit="1" customWidth="1"/>
    <col min="11530" max="11530" width="15.08984375" style="378" bestFit="1" customWidth="1"/>
    <col min="11531" max="11531" width="8.453125" style="378" bestFit="1" customWidth="1"/>
    <col min="11532" max="11532" width="13.453125" style="378" bestFit="1" customWidth="1"/>
    <col min="11533" max="11776" width="9.08984375" style="378"/>
    <col min="11777" max="11777" width="7.6328125" style="378" customWidth="1"/>
    <col min="11778" max="11778" width="56.6328125" style="378" customWidth="1"/>
    <col min="11779" max="11780" width="8.6328125" style="378" customWidth="1"/>
    <col min="11781" max="11781" width="14.6328125" style="378" customWidth="1"/>
    <col min="11782" max="11782" width="16.90625" style="378" bestFit="1" customWidth="1"/>
    <col min="11783" max="11783" width="12.08984375" style="378" bestFit="1" customWidth="1"/>
    <col min="11784" max="11784" width="15.08984375" style="378" bestFit="1" customWidth="1"/>
    <col min="11785" max="11785" width="12.08984375" style="378" bestFit="1" customWidth="1"/>
    <col min="11786" max="11786" width="15.08984375" style="378" bestFit="1" customWidth="1"/>
    <col min="11787" max="11787" width="8.453125" style="378" bestFit="1" customWidth="1"/>
    <col min="11788" max="11788" width="13.453125" style="378" bestFit="1" customWidth="1"/>
    <col min="11789" max="12032" width="9.08984375" style="378"/>
    <col min="12033" max="12033" width="7.6328125" style="378" customWidth="1"/>
    <col min="12034" max="12034" width="56.6328125" style="378" customWidth="1"/>
    <col min="12035" max="12036" width="8.6328125" style="378" customWidth="1"/>
    <col min="12037" max="12037" width="14.6328125" style="378" customWidth="1"/>
    <col min="12038" max="12038" width="16.90625" style="378" bestFit="1" customWidth="1"/>
    <col min="12039" max="12039" width="12.08984375" style="378" bestFit="1" customWidth="1"/>
    <col min="12040" max="12040" width="15.08984375" style="378" bestFit="1" customWidth="1"/>
    <col min="12041" max="12041" width="12.08984375" style="378" bestFit="1" customWidth="1"/>
    <col min="12042" max="12042" width="15.08984375" style="378" bestFit="1" customWidth="1"/>
    <col min="12043" max="12043" width="8.453125" style="378" bestFit="1" customWidth="1"/>
    <col min="12044" max="12044" width="13.453125" style="378" bestFit="1" customWidth="1"/>
    <col min="12045" max="12288" width="9.08984375" style="378"/>
    <col min="12289" max="12289" width="7.6328125" style="378" customWidth="1"/>
    <col min="12290" max="12290" width="56.6328125" style="378" customWidth="1"/>
    <col min="12291" max="12292" width="8.6328125" style="378" customWidth="1"/>
    <col min="12293" max="12293" width="14.6328125" style="378" customWidth="1"/>
    <col min="12294" max="12294" width="16.90625" style="378" bestFit="1" customWidth="1"/>
    <col min="12295" max="12295" width="12.08984375" style="378" bestFit="1" customWidth="1"/>
    <col min="12296" max="12296" width="15.08984375" style="378" bestFit="1" customWidth="1"/>
    <col min="12297" max="12297" width="12.08984375" style="378" bestFit="1" customWidth="1"/>
    <col min="12298" max="12298" width="15.08984375" style="378" bestFit="1" customWidth="1"/>
    <col min="12299" max="12299" width="8.453125" style="378" bestFit="1" customWidth="1"/>
    <col min="12300" max="12300" width="13.453125" style="378" bestFit="1" customWidth="1"/>
    <col min="12301" max="12544" width="9.08984375" style="378"/>
    <col min="12545" max="12545" width="7.6328125" style="378" customWidth="1"/>
    <col min="12546" max="12546" width="56.6328125" style="378" customWidth="1"/>
    <col min="12547" max="12548" width="8.6328125" style="378" customWidth="1"/>
    <col min="12549" max="12549" width="14.6328125" style="378" customWidth="1"/>
    <col min="12550" max="12550" width="16.90625" style="378" bestFit="1" customWidth="1"/>
    <col min="12551" max="12551" width="12.08984375" style="378" bestFit="1" customWidth="1"/>
    <col min="12552" max="12552" width="15.08984375" style="378" bestFit="1" customWidth="1"/>
    <col min="12553" max="12553" width="12.08984375" style="378" bestFit="1" customWidth="1"/>
    <col min="12554" max="12554" width="15.08984375" style="378" bestFit="1" customWidth="1"/>
    <col min="12555" max="12555" width="8.453125" style="378" bestFit="1" customWidth="1"/>
    <col min="12556" max="12556" width="13.453125" style="378" bestFit="1" customWidth="1"/>
    <col min="12557" max="12800" width="9.08984375" style="378"/>
    <col min="12801" max="12801" width="7.6328125" style="378" customWidth="1"/>
    <col min="12802" max="12802" width="56.6328125" style="378" customWidth="1"/>
    <col min="12803" max="12804" width="8.6328125" style="378" customWidth="1"/>
    <col min="12805" max="12805" width="14.6328125" style="378" customWidth="1"/>
    <col min="12806" max="12806" width="16.90625" style="378" bestFit="1" customWidth="1"/>
    <col min="12807" max="12807" width="12.08984375" style="378" bestFit="1" customWidth="1"/>
    <col min="12808" max="12808" width="15.08984375" style="378" bestFit="1" customWidth="1"/>
    <col min="12809" max="12809" width="12.08984375" style="378" bestFit="1" customWidth="1"/>
    <col min="12810" max="12810" width="15.08984375" style="378" bestFit="1" customWidth="1"/>
    <col min="12811" max="12811" width="8.453125" style="378" bestFit="1" customWidth="1"/>
    <col min="12812" max="12812" width="13.453125" style="378" bestFit="1" customWidth="1"/>
    <col min="12813" max="13056" width="9.08984375" style="378"/>
    <col min="13057" max="13057" width="7.6328125" style="378" customWidth="1"/>
    <col min="13058" max="13058" width="56.6328125" style="378" customWidth="1"/>
    <col min="13059" max="13060" width="8.6328125" style="378" customWidth="1"/>
    <col min="13061" max="13061" width="14.6328125" style="378" customWidth="1"/>
    <col min="13062" max="13062" width="16.90625" style="378" bestFit="1" customWidth="1"/>
    <col min="13063" max="13063" width="12.08984375" style="378" bestFit="1" customWidth="1"/>
    <col min="13064" max="13064" width="15.08984375" style="378" bestFit="1" customWidth="1"/>
    <col min="13065" max="13065" width="12.08984375" style="378" bestFit="1" customWidth="1"/>
    <col min="13066" max="13066" width="15.08984375" style="378" bestFit="1" customWidth="1"/>
    <col min="13067" max="13067" width="8.453125" style="378" bestFit="1" customWidth="1"/>
    <col min="13068" max="13068" width="13.453125" style="378" bestFit="1" customWidth="1"/>
    <col min="13069" max="13312" width="9.08984375" style="378"/>
    <col min="13313" max="13313" width="7.6328125" style="378" customWidth="1"/>
    <col min="13314" max="13314" width="56.6328125" style="378" customWidth="1"/>
    <col min="13315" max="13316" width="8.6328125" style="378" customWidth="1"/>
    <col min="13317" max="13317" width="14.6328125" style="378" customWidth="1"/>
    <col min="13318" max="13318" width="16.90625" style="378" bestFit="1" customWidth="1"/>
    <col min="13319" max="13319" width="12.08984375" style="378" bestFit="1" customWidth="1"/>
    <col min="13320" max="13320" width="15.08984375" style="378" bestFit="1" customWidth="1"/>
    <col min="13321" max="13321" width="12.08984375" style="378" bestFit="1" customWidth="1"/>
    <col min="13322" max="13322" width="15.08984375" style="378" bestFit="1" customWidth="1"/>
    <col min="13323" max="13323" width="8.453125" style="378" bestFit="1" customWidth="1"/>
    <col min="13324" max="13324" width="13.453125" style="378" bestFit="1" customWidth="1"/>
    <col min="13325" max="13568" width="9.08984375" style="378"/>
    <col min="13569" max="13569" width="7.6328125" style="378" customWidth="1"/>
    <col min="13570" max="13570" width="56.6328125" style="378" customWidth="1"/>
    <col min="13571" max="13572" width="8.6328125" style="378" customWidth="1"/>
    <col min="13573" max="13573" width="14.6328125" style="378" customWidth="1"/>
    <col min="13574" max="13574" width="16.90625" style="378" bestFit="1" customWidth="1"/>
    <col min="13575" max="13575" width="12.08984375" style="378" bestFit="1" customWidth="1"/>
    <col min="13576" max="13576" width="15.08984375" style="378" bestFit="1" customWidth="1"/>
    <col min="13577" max="13577" width="12.08984375" style="378" bestFit="1" customWidth="1"/>
    <col min="13578" max="13578" width="15.08984375" style="378" bestFit="1" customWidth="1"/>
    <col min="13579" max="13579" width="8.453125" style="378" bestFit="1" customWidth="1"/>
    <col min="13580" max="13580" width="13.453125" style="378" bestFit="1" customWidth="1"/>
    <col min="13581" max="13824" width="9.08984375" style="378"/>
    <col min="13825" max="13825" width="7.6328125" style="378" customWidth="1"/>
    <col min="13826" max="13826" width="56.6328125" style="378" customWidth="1"/>
    <col min="13827" max="13828" width="8.6328125" style="378" customWidth="1"/>
    <col min="13829" max="13829" width="14.6328125" style="378" customWidth="1"/>
    <col min="13830" max="13830" width="16.90625" style="378" bestFit="1" customWidth="1"/>
    <col min="13831" max="13831" width="12.08984375" style="378" bestFit="1" customWidth="1"/>
    <col min="13832" max="13832" width="15.08984375" style="378" bestFit="1" customWidth="1"/>
    <col min="13833" max="13833" width="12.08984375" style="378" bestFit="1" customWidth="1"/>
    <col min="13834" max="13834" width="15.08984375" style="378" bestFit="1" customWidth="1"/>
    <col min="13835" max="13835" width="8.453125" style="378" bestFit="1" customWidth="1"/>
    <col min="13836" max="13836" width="13.453125" style="378" bestFit="1" customWidth="1"/>
    <col min="13837" max="14080" width="9.08984375" style="378"/>
    <col min="14081" max="14081" width="7.6328125" style="378" customWidth="1"/>
    <col min="14082" max="14082" width="56.6328125" style="378" customWidth="1"/>
    <col min="14083" max="14084" width="8.6328125" style="378" customWidth="1"/>
    <col min="14085" max="14085" width="14.6328125" style="378" customWidth="1"/>
    <col min="14086" max="14086" width="16.90625" style="378" bestFit="1" customWidth="1"/>
    <col min="14087" max="14087" width="12.08984375" style="378" bestFit="1" customWidth="1"/>
    <col min="14088" max="14088" width="15.08984375" style="378" bestFit="1" customWidth="1"/>
    <col min="14089" max="14089" width="12.08984375" style="378" bestFit="1" customWidth="1"/>
    <col min="14090" max="14090" width="15.08984375" style="378" bestFit="1" customWidth="1"/>
    <col min="14091" max="14091" width="8.453125" style="378" bestFit="1" customWidth="1"/>
    <col min="14092" max="14092" width="13.453125" style="378" bestFit="1" customWidth="1"/>
    <col min="14093" max="14336" width="9.08984375" style="378"/>
    <col min="14337" max="14337" width="7.6328125" style="378" customWidth="1"/>
    <col min="14338" max="14338" width="56.6328125" style="378" customWidth="1"/>
    <col min="14339" max="14340" width="8.6328125" style="378" customWidth="1"/>
    <col min="14341" max="14341" width="14.6328125" style="378" customWidth="1"/>
    <col min="14342" max="14342" width="16.90625" style="378" bestFit="1" customWidth="1"/>
    <col min="14343" max="14343" width="12.08984375" style="378" bestFit="1" customWidth="1"/>
    <col min="14344" max="14344" width="15.08984375" style="378" bestFit="1" customWidth="1"/>
    <col min="14345" max="14345" width="12.08984375" style="378" bestFit="1" customWidth="1"/>
    <col min="14346" max="14346" width="15.08984375" style="378" bestFit="1" customWidth="1"/>
    <col min="14347" max="14347" width="8.453125" style="378" bestFit="1" customWidth="1"/>
    <col min="14348" max="14348" width="13.453125" style="378" bestFit="1" customWidth="1"/>
    <col min="14349" max="14592" width="9.08984375" style="378"/>
    <col min="14593" max="14593" width="7.6328125" style="378" customWidth="1"/>
    <col min="14594" max="14594" width="56.6328125" style="378" customWidth="1"/>
    <col min="14595" max="14596" width="8.6328125" style="378" customWidth="1"/>
    <col min="14597" max="14597" width="14.6328125" style="378" customWidth="1"/>
    <col min="14598" max="14598" width="16.90625" style="378" bestFit="1" customWidth="1"/>
    <col min="14599" max="14599" width="12.08984375" style="378" bestFit="1" customWidth="1"/>
    <col min="14600" max="14600" width="15.08984375" style="378" bestFit="1" customWidth="1"/>
    <col min="14601" max="14601" width="12.08984375" style="378" bestFit="1" customWidth="1"/>
    <col min="14602" max="14602" width="15.08984375" style="378" bestFit="1" customWidth="1"/>
    <col min="14603" max="14603" width="8.453125" style="378" bestFit="1" customWidth="1"/>
    <col min="14604" max="14604" width="13.453125" style="378" bestFit="1" customWidth="1"/>
    <col min="14605" max="14848" width="9.08984375" style="378"/>
    <col min="14849" max="14849" width="7.6328125" style="378" customWidth="1"/>
    <col min="14850" max="14850" width="56.6328125" style="378" customWidth="1"/>
    <col min="14851" max="14852" width="8.6328125" style="378" customWidth="1"/>
    <col min="14853" max="14853" width="14.6328125" style="378" customWidth="1"/>
    <col min="14854" max="14854" width="16.90625" style="378" bestFit="1" customWidth="1"/>
    <col min="14855" max="14855" width="12.08984375" style="378" bestFit="1" customWidth="1"/>
    <col min="14856" max="14856" width="15.08984375" style="378" bestFit="1" customWidth="1"/>
    <col min="14857" max="14857" width="12.08984375" style="378" bestFit="1" customWidth="1"/>
    <col min="14858" max="14858" width="15.08984375" style="378" bestFit="1" customWidth="1"/>
    <col min="14859" max="14859" width="8.453125" style="378" bestFit="1" customWidth="1"/>
    <col min="14860" max="14860" width="13.453125" style="378" bestFit="1" customWidth="1"/>
    <col min="14861" max="15104" width="9.08984375" style="378"/>
    <col min="15105" max="15105" width="7.6328125" style="378" customWidth="1"/>
    <col min="15106" max="15106" width="56.6328125" style="378" customWidth="1"/>
    <col min="15107" max="15108" width="8.6328125" style="378" customWidth="1"/>
    <col min="15109" max="15109" width="14.6328125" style="378" customWidth="1"/>
    <col min="15110" max="15110" width="16.90625" style="378" bestFit="1" customWidth="1"/>
    <col min="15111" max="15111" width="12.08984375" style="378" bestFit="1" customWidth="1"/>
    <col min="15112" max="15112" width="15.08984375" style="378" bestFit="1" customWidth="1"/>
    <col min="15113" max="15113" width="12.08984375" style="378" bestFit="1" customWidth="1"/>
    <col min="15114" max="15114" width="15.08984375" style="378" bestFit="1" customWidth="1"/>
    <col min="15115" max="15115" width="8.453125" style="378" bestFit="1" customWidth="1"/>
    <col min="15116" max="15116" width="13.453125" style="378" bestFit="1" customWidth="1"/>
    <col min="15117" max="15360" width="9.08984375" style="378"/>
    <col min="15361" max="15361" width="7.6328125" style="378" customWidth="1"/>
    <col min="15362" max="15362" width="56.6328125" style="378" customWidth="1"/>
    <col min="15363" max="15364" width="8.6328125" style="378" customWidth="1"/>
    <col min="15365" max="15365" width="14.6328125" style="378" customWidth="1"/>
    <col min="15366" max="15366" width="16.90625" style="378" bestFit="1" customWidth="1"/>
    <col min="15367" max="15367" width="12.08984375" style="378" bestFit="1" customWidth="1"/>
    <col min="15368" max="15368" width="15.08984375" style="378" bestFit="1" customWidth="1"/>
    <col min="15369" max="15369" width="12.08984375" style="378" bestFit="1" customWidth="1"/>
    <col min="15370" max="15370" width="15.08984375" style="378" bestFit="1" customWidth="1"/>
    <col min="15371" max="15371" width="8.453125" style="378" bestFit="1" customWidth="1"/>
    <col min="15372" max="15372" width="13.453125" style="378" bestFit="1" customWidth="1"/>
    <col min="15373" max="15616" width="9.08984375" style="378"/>
    <col min="15617" max="15617" width="7.6328125" style="378" customWidth="1"/>
    <col min="15618" max="15618" width="56.6328125" style="378" customWidth="1"/>
    <col min="15619" max="15620" width="8.6328125" style="378" customWidth="1"/>
    <col min="15621" max="15621" width="14.6328125" style="378" customWidth="1"/>
    <col min="15622" max="15622" width="16.90625" style="378" bestFit="1" customWidth="1"/>
    <col min="15623" max="15623" width="12.08984375" style="378" bestFit="1" customWidth="1"/>
    <col min="15624" max="15624" width="15.08984375" style="378" bestFit="1" customWidth="1"/>
    <col min="15625" max="15625" width="12.08984375" style="378" bestFit="1" customWidth="1"/>
    <col min="15626" max="15626" width="15.08984375" style="378" bestFit="1" customWidth="1"/>
    <col min="15627" max="15627" width="8.453125" style="378" bestFit="1" customWidth="1"/>
    <col min="15628" max="15628" width="13.453125" style="378" bestFit="1" customWidth="1"/>
    <col min="15629" max="15872" width="9.08984375" style="378"/>
    <col min="15873" max="15873" width="7.6328125" style="378" customWidth="1"/>
    <col min="15874" max="15874" width="56.6328125" style="378" customWidth="1"/>
    <col min="15875" max="15876" width="8.6328125" style="378" customWidth="1"/>
    <col min="15877" max="15877" width="14.6328125" style="378" customWidth="1"/>
    <col min="15878" max="15878" width="16.90625" style="378" bestFit="1" customWidth="1"/>
    <col min="15879" max="15879" width="12.08984375" style="378" bestFit="1" customWidth="1"/>
    <col min="15880" max="15880" width="15.08984375" style="378" bestFit="1" customWidth="1"/>
    <col min="15881" max="15881" width="12.08984375" style="378" bestFit="1" customWidth="1"/>
    <col min="15882" max="15882" width="15.08984375" style="378" bestFit="1" customWidth="1"/>
    <col min="15883" max="15883" width="8.453125" style="378" bestFit="1" customWidth="1"/>
    <col min="15884" max="15884" width="13.453125" style="378" bestFit="1" customWidth="1"/>
    <col min="15885" max="16128" width="9.08984375" style="378"/>
    <col min="16129" max="16129" width="7.6328125" style="378" customWidth="1"/>
    <col min="16130" max="16130" width="56.6328125" style="378" customWidth="1"/>
    <col min="16131" max="16132" width="8.6328125" style="378" customWidth="1"/>
    <col min="16133" max="16133" width="14.6328125" style="378" customWidth="1"/>
    <col min="16134" max="16134" width="16.90625" style="378" bestFit="1" customWidth="1"/>
    <col min="16135" max="16135" width="12.08984375" style="378" bestFit="1" customWidth="1"/>
    <col min="16136" max="16136" width="15.08984375" style="378" bestFit="1" customWidth="1"/>
    <col min="16137" max="16137" width="12.08984375" style="378" bestFit="1" customWidth="1"/>
    <col min="16138" max="16138" width="15.08984375" style="378" bestFit="1" customWidth="1"/>
    <col min="16139" max="16139" width="8.453125" style="378" bestFit="1" customWidth="1"/>
    <col min="16140" max="16140" width="13.453125" style="378" bestFit="1" customWidth="1"/>
    <col min="16141" max="16384" width="9.08984375" style="378"/>
  </cols>
  <sheetData>
    <row r="1" spans="1:12" ht="24.75" customHeight="1">
      <c r="A1" s="598" t="s">
        <v>377</v>
      </c>
      <c r="B1" s="599"/>
      <c r="C1" s="599"/>
      <c r="D1" s="599"/>
      <c r="E1" s="599"/>
      <c r="F1" s="599"/>
      <c r="G1" s="376"/>
      <c r="H1" s="376"/>
      <c r="I1" s="376"/>
      <c r="J1" s="376"/>
      <c r="K1" s="377"/>
      <c r="L1" s="377"/>
    </row>
    <row r="2" spans="1:12" ht="23.25" customHeight="1">
      <c r="A2" s="600" t="s">
        <v>378</v>
      </c>
      <c r="B2" s="601"/>
      <c r="C2" s="601"/>
      <c r="D2" s="601"/>
      <c r="E2" s="601"/>
      <c r="F2" s="601"/>
      <c r="G2" s="379"/>
      <c r="H2" s="379"/>
      <c r="I2" s="379"/>
      <c r="J2" s="379"/>
      <c r="K2" s="377"/>
      <c r="L2" s="377"/>
    </row>
    <row r="3" spans="1:12" ht="60" customHeight="1">
      <c r="A3" s="602" t="s">
        <v>379</v>
      </c>
      <c r="B3" s="603"/>
      <c r="C3" s="603"/>
      <c r="D3" s="603"/>
      <c r="E3" s="603"/>
      <c r="F3" s="603"/>
      <c r="G3" s="381"/>
      <c r="H3" s="381"/>
      <c r="I3" s="381"/>
      <c r="J3" s="381"/>
      <c r="K3" s="377"/>
      <c r="L3" s="377"/>
    </row>
    <row r="4" spans="1:12" ht="15.5">
      <c r="A4" s="380"/>
      <c r="B4" s="381"/>
      <c r="C4" s="599" t="s">
        <v>3</v>
      </c>
      <c r="D4" s="599"/>
      <c r="E4" s="599"/>
      <c r="F4" s="599"/>
      <c r="G4" s="604" t="s">
        <v>1</v>
      </c>
      <c r="H4" s="604"/>
      <c r="I4" s="532" t="s">
        <v>564</v>
      </c>
      <c r="J4" s="532"/>
      <c r="K4" s="605" t="s">
        <v>2</v>
      </c>
      <c r="L4" s="605"/>
    </row>
    <row r="5" spans="1:12" ht="15" customHeight="1">
      <c r="A5" s="376" t="s">
        <v>77</v>
      </c>
      <c r="B5" s="382" t="s">
        <v>79</v>
      </c>
      <c r="C5" s="376" t="s">
        <v>80</v>
      </c>
      <c r="D5" s="376" t="s">
        <v>254</v>
      </c>
      <c r="E5" s="376" t="s">
        <v>380</v>
      </c>
      <c r="F5" s="376" t="s">
        <v>381</v>
      </c>
      <c r="G5" s="376"/>
      <c r="H5" s="376"/>
      <c r="I5" s="376"/>
      <c r="J5" s="376"/>
      <c r="K5" s="376" t="s">
        <v>254</v>
      </c>
      <c r="L5" s="376" t="s">
        <v>381</v>
      </c>
    </row>
    <row r="6" spans="1:12" hidden="1">
      <c r="A6" s="376"/>
      <c r="B6" s="382"/>
      <c r="C6" s="376"/>
      <c r="D6" s="376"/>
      <c r="E6" s="383"/>
      <c r="F6" s="383"/>
      <c r="G6" s="383"/>
      <c r="H6" s="383"/>
      <c r="I6" s="383"/>
      <c r="J6" s="383"/>
      <c r="K6" s="376"/>
      <c r="L6" s="383"/>
    </row>
    <row r="7" spans="1:12" ht="252" hidden="1">
      <c r="A7" s="384"/>
      <c r="B7" s="381" t="s">
        <v>382</v>
      </c>
      <c r="C7" s="384"/>
      <c r="D7" s="385"/>
      <c r="E7" s="386"/>
      <c r="F7" s="387"/>
      <c r="G7" s="387"/>
      <c r="H7" s="387"/>
      <c r="I7" s="387"/>
      <c r="J7" s="387"/>
      <c r="K7" s="385"/>
      <c r="L7" s="387"/>
    </row>
    <row r="8" spans="1:12" hidden="1">
      <c r="A8" s="384"/>
      <c r="B8" s="381"/>
      <c r="C8" s="384"/>
      <c r="D8" s="385"/>
      <c r="E8" s="386"/>
      <c r="F8" s="387"/>
      <c r="G8" s="387"/>
      <c r="H8" s="387"/>
      <c r="I8" s="387"/>
      <c r="J8" s="387"/>
      <c r="K8" s="385"/>
      <c r="L8" s="387"/>
    </row>
    <row r="9" spans="1:12" ht="42" hidden="1">
      <c r="A9" s="384"/>
      <c r="B9" s="381" t="s">
        <v>383</v>
      </c>
      <c r="C9" s="384"/>
      <c r="D9" s="385"/>
      <c r="E9" s="386"/>
      <c r="F9" s="387"/>
      <c r="G9" s="387"/>
      <c r="H9" s="387"/>
      <c r="I9" s="387"/>
      <c r="J9" s="387"/>
      <c r="K9" s="385"/>
      <c r="L9" s="387"/>
    </row>
    <row r="10" spans="1:12" hidden="1">
      <c r="A10" s="384"/>
      <c r="B10" s="381"/>
      <c r="C10" s="384"/>
      <c r="D10" s="385"/>
      <c r="E10" s="386"/>
      <c r="F10" s="387"/>
      <c r="G10" s="387"/>
      <c r="H10" s="387"/>
      <c r="I10" s="387"/>
      <c r="J10" s="387"/>
      <c r="K10" s="385"/>
      <c r="L10" s="387"/>
    </row>
    <row r="11" spans="1:12" ht="28" hidden="1">
      <c r="A11" s="384"/>
      <c r="B11" s="388" t="s">
        <v>384</v>
      </c>
      <c r="C11" s="384"/>
      <c r="D11" s="385"/>
      <c r="E11" s="386"/>
      <c r="F11" s="387"/>
      <c r="G11" s="387"/>
      <c r="H11" s="387"/>
      <c r="I11" s="387"/>
      <c r="J11" s="387"/>
      <c r="K11" s="385"/>
      <c r="L11" s="387"/>
    </row>
    <row r="12" spans="1:12" hidden="1">
      <c r="A12" s="384"/>
      <c r="B12" s="388"/>
      <c r="C12" s="384"/>
      <c r="D12" s="385"/>
      <c r="E12" s="386"/>
      <c r="F12" s="387"/>
      <c r="G12" s="387"/>
      <c r="H12" s="387"/>
      <c r="I12" s="387"/>
      <c r="J12" s="387"/>
      <c r="K12" s="385"/>
      <c r="L12" s="387"/>
    </row>
    <row r="13" spans="1:12" ht="28" hidden="1">
      <c r="A13" s="384"/>
      <c r="B13" s="389" t="s">
        <v>385</v>
      </c>
      <c r="C13" s="384"/>
      <c r="D13" s="385"/>
      <c r="E13" s="386"/>
      <c r="F13" s="387"/>
      <c r="G13" s="387"/>
      <c r="H13" s="387"/>
      <c r="I13" s="387"/>
      <c r="J13" s="387"/>
      <c r="K13" s="385"/>
      <c r="L13" s="387"/>
    </row>
    <row r="14" spans="1:12" hidden="1">
      <c r="A14" s="384"/>
      <c r="B14" s="389"/>
      <c r="C14" s="384"/>
      <c r="D14" s="385"/>
      <c r="E14" s="386"/>
      <c r="F14" s="387"/>
      <c r="G14" s="387"/>
      <c r="H14" s="387"/>
      <c r="I14" s="387"/>
      <c r="J14" s="387"/>
      <c r="K14" s="385"/>
      <c r="L14" s="387"/>
    </row>
    <row r="15" spans="1:12" ht="56" hidden="1">
      <c r="A15" s="384"/>
      <c r="B15" s="389" t="s">
        <v>386</v>
      </c>
      <c r="C15" s="384"/>
      <c r="D15" s="385"/>
      <c r="E15" s="386"/>
      <c r="F15" s="387"/>
      <c r="G15" s="387"/>
      <c r="H15" s="387"/>
      <c r="I15" s="387"/>
      <c r="J15" s="387"/>
      <c r="K15" s="385"/>
      <c r="L15" s="387"/>
    </row>
    <row r="16" spans="1:12" hidden="1">
      <c r="A16" s="384"/>
      <c r="B16" s="389"/>
      <c r="C16" s="384"/>
      <c r="D16" s="385"/>
      <c r="E16" s="386"/>
      <c r="F16" s="387"/>
      <c r="G16" s="387"/>
      <c r="H16" s="387"/>
      <c r="I16" s="387"/>
      <c r="J16" s="387"/>
      <c r="K16" s="385"/>
      <c r="L16" s="387"/>
    </row>
    <row r="17" spans="1:12" ht="28" hidden="1">
      <c r="A17" s="384"/>
      <c r="B17" s="389" t="s">
        <v>387</v>
      </c>
      <c r="C17" s="384"/>
      <c r="D17" s="385"/>
      <c r="E17" s="386"/>
      <c r="F17" s="387"/>
      <c r="G17" s="387"/>
      <c r="H17" s="387"/>
      <c r="I17" s="387"/>
      <c r="J17" s="387"/>
      <c r="K17" s="385"/>
      <c r="L17" s="387"/>
    </row>
    <row r="18" spans="1:12" hidden="1">
      <c r="A18" s="384"/>
      <c r="B18" s="389"/>
      <c r="C18" s="384"/>
      <c r="D18" s="385"/>
      <c r="E18" s="386"/>
      <c r="F18" s="387"/>
      <c r="G18" s="387"/>
      <c r="H18" s="387"/>
      <c r="I18" s="387"/>
      <c r="J18" s="387"/>
      <c r="K18" s="385"/>
      <c r="L18" s="387"/>
    </row>
    <row r="19" spans="1:12" ht="56" hidden="1">
      <c r="A19" s="384"/>
      <c r="B19" s="389" t="s">
        <v>388</v>
      </c>
      <c r="C19" s="384"/>
      <c r="D19" s="385"/>
      <c r="E19" s="386"/>
      <c r="F19" s="387"/>
      <c r="G19" s="387"/>
      <c r="H19" s="387"/>
      <c r="I19" s="387"/>
      <c r="J19" s="387"/>
      <c r="K19" s="385"/>
      <c r="L19" s="387"/>
    </row>
    <row r="20" spans="1:12" hidden="1">
      <c r="A20" s="384"/>
      <c r="B20" s="389" t="s">
        <v>389</v>
      </c>
      <c r="C20" s="384"/>
      <c r="D20" s="385"/>
      <c r="E20" s="386"/>
      <c r="F20" s="387"/>
      <c r="G20" s="387"/>
      <c r="H20" s="387"/>
      <c r="I20" s="387"/>
      <c r="J20" s="387"/>
      <c r="K20" s="385"/>
      <c r="L20" s="387"/>
    </row>
    <row r="21" spans="1:12" ht="28" hidden="1">
      <c r="A21" s="384"/>
      <c r="B21" s="389" t="s">
        <v>390</v>
      </c>
      <c r="C21" s="384"/>
      <c r="D21" s="385"/>
      <c r="E21" s="386"/>
      <c r="F21" s="387"/>
      <c r="G21" s="387"/>
      <c r="H21" s="387"/>
      <c r="I21" s="387"/>
      <c r="J21" s="387"/>
      <c r="K21" s="385"/>
      <c r="L21" s="387"/>
    </row>
    <row r="22" spans="1:12" hidden="1">
      <c r="A22" s="384"/>
      <c r="B22" s="389"/>
      <c r="C22" s="384"/>
      <c r="D22" s="385"/>
      <c r="E22" s="386"/>
      <c r="F22" s="387"/>
      <c r="G22" s="387"/>
      <c r="H22" s="387"/>
      <c r="I22" s="387"/>
      <c r="J22" s="387"/>
      <c r="K22" s="385"/>
      <c r="L22" s="387"/>
    </row>
    <row r="23" spans="1:12" ht="28" hidden="1">
      <c r="A23" s="384"/>
      <c r="B23" s="389" t="s">
        <v>391</v>
      </c>
      <c r="C23" s="384"/>
      <c r="D23" s="385"/>
      <c r="E23" s="386"/>
      <c r="F23" s="387"/>
      <c r="G23" s="387"/>
      <c r="H23" s="387"/>
      <c r="I23" s="387"/>
      <c r="J23" s="387"/>
      <c r="K23" s="385"/>
      <c r="L23" s="387"/>
    </row>
    <row r="24" spans="1:12" hidden="1">
      <c r="A24" s="384"/>
      <c r="B24" s="389"/>
      <c r="C24" s="384"/>
      <c r="D24" s="385"/>
      <c r="E24" s="386"/>
      <c r="F24" s="387"/>
      <c r="G24" s="387"/>
      <c r="H24" s="387"/>
      <c r="I24" s="387"/>
      <c r="J24" s="387"/>
      <c r="K24" s="385"/>
      <c r="L24" s="387"/>
    </row>
    <row r="25" spans="1:12" ht="42" hidden="1">
      <c r="A25" s="384"/>
      <c r="B25" s="389" t="s">
        <v>392</v>
      </c>
      <c r="C25" s="384"/>
      <c r="D25" s="385"/>
      <c r="E25" s="386"/>
      <c r="F25" s="387"/>
      <c r="G25" s="387"/>
      <c r="H25" s="387"/>
      <c r="I25" s="387"/>
      <c r="J25" s="387"/>
      <c r="K25" s="385"/>
      <c r="L25" s="387"/>
    </row>
    <row r="26" spans="1:12" hidden="1">
      <c r="A26" s="384"/>
      <c r="B26" s="389"/>
      <c r="C26" s="384"/>
      <c r="D26" s="385"/>
      <c r="E26" s="386"/>
      <c r="F26" s="387"/>
      <c r="G26" s="387"/>
      <c r="H26" s="387"/>
      <c r="I26" s="387"/>
      <c r="J26" s="387"/>
      <c r="K26" s="385"/>
      <c r="L26" s="387"/>
    </row>
    <row r="27" spans="1:12" hidden="1">
      <c r="A27" s="384"/>
      <c r="B27" s="389" t="s">
        <v>393</v>
      </c>
      <c r="C27" s="384"/>
      <c r="D27" s="385"/>
      <c r="E27" s="386"/>
      <c r="F27" s="387"/>
      <c r="G27" s="387"/>
      <c r="H27" s="387"/>
      <c r="I27" s="387"/>
      <c r="J27" s="387"/>
      <c r="K27" s="385"/>
      <c r="L27" s="387"/>
    </row>
    <row r="28" spans="1:12" hidden="1">
      <c r="A28" s="376"/>
      <c r="B28" s="382"/>
      <c r="C28" s="376"/>
      <c r="D28" s="376"/>
      <c r="E28" s="383"/>
      <c r="F28" s="383"/>
      <c r="G28" s="383"/>
      <c r="H28" s="383"/>
      <c r="I28" s="383"/>
      <c r="J28" s="383"/>
      <c r="K28" s="376"/>
      <c r="L28" s="383"/>
    </row>
    <row r="29" spans="1:12" customFormat="1" ht="14.5" hidden="1">
      <c r="A29" s="390">
        <v>1</v>
      </c>
      <c r="B29" s="391" t="s">
        <v>394</v>
      </c>
      <c r="C29" s="384"/>
      <c r="D29" s="385"/>
      <c r="E29" s="385"/>
      <c r="F29" s="392"/>
      <c r="G29" s="392"/>
      <c r="H29" s="392"/>
      <c r="I29" s="392"/>
      <c r="J29" s="392"/>
      <c r="K29" s="385"/>
      <c r="L29" s="392"/>
    </row>
    <row r="30" spans="1:12" customFormat="1" ht="14.5" hidden="1">
      <c r="A30" s="375"/>
      <c r="B30" s="393"/>
      <c r="C30" s="384"/>
      <c r="D30" s="385"/>
      <c r="E30" s="385"/>
      <c r="F30" s="392"/>
      <c r="G30" s="392"/>
      <c r="H30" s="392"/>
      <c r="I30" s="392"/>
      <c r="J30" s="392"/>
      <c r="K30" s="385"/>
      <c r="L30" s="392"/>
    </row>
    <row r="31" spans="1:12" customFormat="1" ht="14.5" hidden="1">
      <c r="A31" s="375" t="s">
        <v>244</v>
      </c>
      <c r="B31" s="393" t="s">
        <v>395</v>
      </c>
      <c r="C31" s="384"/>
      <c r="D31" s="385"/>
      <c r="E31" s="385"/>
      <c r="F31" s="392"/>
      <c r="G31" s="392"/>
      <c r="H31" s="392"/>
      <c r="I31" s="392"/>
      <c r="J31" s="392"/>
      <c r="K31" s="385"/>
      <c r="L31" s="392"/>
    </row>
    <row r="32" spans="1:12" customFormat="1" ht="28" hidden="1">
      <c r="A32" s="394"/>
      <c r="B32" s="395" t="s">
        <v>396</v>
      </c>
      <c r="C32" s="384"/>
      <c r="D32" s="385"/>
      <c r="E32" s="385"/>
      <c r="F32" s="392"/>
      <c r="G32" s="392"/>
      <c r="H32" s="392"/>
      <c r="I32" s="392"/>
      <c r="J32" s="392"/>
      <c r="K32" s="385"/>
      <c r="L32" s="392"/>
    </row>
    <row r="33" spans="1:12" customFormat="1" ht="14.5" hidden="1">
      <c r="A33" s="394"/>
      <c r="B33" s="396"/>
      <c r="C33" s="384"/>
      <c r="D33" s="385"/>
      <c r="E33" s="385"/>
      <c r="F33" s="392"/>
      <c r="G33" s="392"/>
      <c r="H33" s="392"/>
      <c r="I33" s="392"/>
      <c r="J33" s="392"/>
      <c r="K33" s="385"/>
      <c r="L33" s="392"/>
    </row>
    <row r="34" spans="1:12" customFormat="1" ht="14.5" hidden="1">
      <c r="A34" s="375" t="s">
        <v>246</v>
      </c>
      <c r="B34" s="397" t="s">
        <v>397</v>
      </c>
      <c r="C34" s="384"/>
      <c r="D34" s="385"/>
      <c r="E34" s="385"/>
      <c r="F34" s="392"/>
      <c r="G34" s="392"/>
      <c r="H34" s="392"/>
      <c r="I34" s="392"/>
      <c r="J34" s="392"/>
      <c r="K34" s="385"/>
      <c r="L34" s="392"/>
    </row>
    <row r="35" spans="1:12" customFormat="1" ht="28" hidden="1">
      <c r="A35" s="398" t="s">
        <v>85</v>
      </c>
      <c r="B35" s="396" t="s">
        <v>398</v>
      </c>
      <c r="C35" s="384"/>
      <c r="D35" s="385"/>
      <c r="E35" s="385"/>
      <c r="F35" s="392"/>
      <c r="G35" s="392"/>
      <c r="H35" s="392"/>
      <c r="I35" s="392"/>
      <c r="J35" s="392"/>
      <c r="K35" s="385"/>
      <c r="L35" s="392"/>
    </row>
    <row r="36" spans="1:12" customFormat="1" ht="14.5" hidden="1">
      <c r="A36" s="398" t="s">
        <v>87</v>
      </c>
      <c r="B36" s="396" t="s">
        <v>399</v>
      </c>
      <c r="C36" s="384"/>
      <c r="D36" s="385"/>
      <c r="E36" s="385"/>
      <c r="F36" s="392"/>
      <c r="G36" s="392"/>
      <c r="H36" s="392"/>
      <c r="I36" s="392"/>
      <c r="J36" s="392"/>
      <c r="K36" s="385"/>
      <c r="L36" s="392"/>
    </row>
    <row r="37" spans="1:12" customFormat="1" ht="14.5" hidden="1">
      <c r="A37" s="398" t="s">
        <v>89</v>
      </c>
      <c r="B37" s="396" t="s">
        <v>400</v>
      </c>
      <c r="C37" s="384"/>
      <c r="D37" s="385"/>
      <c r="E37" s="385"/>
      <c r="F37" s="392"/>
      <c r="G37" s="392"/>
      <c r="H37" s="392"/>
      <c r="I37" s="392"/>
      <c r="J37" s="392"/>
      <c r="K37" s="385"/>
      <c r="L37" s="392"/>
    </row>
    <row r="38" spans="1:12" customFormat="1" ht="14.5" hidden="1">
      <c r="A38" s="398" t="s">
        <v>91</v>
      </c>
      <c r="B38" s="396" t="s">
        <v>401</v>
      </c>
      <c r="C38" s="384"/>
      <c r="D38" s="385"/>
      <c r="E38" s="385"/>
      <c r="F38" s="392"/>
      <c r="G38" s="392"/>
      <c r="H38" s="392"/>
      <c r="I38" s="392"/>
      <c r="J38" s="392"/>
      <c r="K38" s="385"/>
      <c r="L38" s="392"/>
    </row>
    <row r="39" spans="1:12" customFormat="1" ht="14.5" hidden="1">
      <c r="A39" s="398"/>
      <c r="B39" s="396"/>
      <c r="C39" s="384"/>
      <c r="D39" s="385"/>
      <c r="E39" s="385"/>
      <c r="F39" s="392"/>
      <c r="G39" s="392"/>
      <c r="H39" s="392"/>
      <c r="I39" s="392"/>
      <c r="J39" s="392"/>
      <c r="K39" s="385"/>
      <c r="L39" s="392"/>
    </row>
    <row r="40" spans="1:12" customFormat="1" ht="14.5" hidden="1">
      <c r="A40" s="375" t="s">
        <v>248</v>
      </c>
      <c r="B40" s="391" t="s">
        <v>402</v>
      </c>
      <c r="C40" s="384"/>
      <c r="D40" s="385"/>
      <c r="E40" s="385"/>
      <c r="F40" s="392"/>
      <c r="G40" s="392"/>
      <c r="H40" s="392"/>
      <c r="I40" s="392"/>
      <c r="J40" s="392"/>
      <c r="K40" s="385"/>
      <c r="L40" s="392"/>
    </row>
    <row r="41" spans="1:12" customFormat="1" ht="56" hidden="1">
      <c r="A41" s="394"/>
      <c r="B41" s="396" t="s">
        <v>403</v>
      </c>
      <c r="C41" s="384"/>
      <c r="D41" s="385"/>
      <c r="E41" s="385"/>
      <c r="F41" s="392"/>
      <c r="G41" s="392"/>
      <c r="H41" s="392"/>
      <c r="I41" s="392"/>
      <c r="J41" s="392"/>
      <c r="K41" s="385"/>
      <c r="L41" s="392"/>
    </row>
    <row r="42" spans="1:12" customFormat="1" ht="14.5" hidden="1">
      <c r="A42" s="394"/>
      <c r="B42" s="389"/>
      <c r="C42" s="384"/>
      <c r="D42" s="385"/>
      <c r="E42" s="385"/>
      <c r="F42" s="392"/>
      <c r="G42" s="392"/>
      <c r="H42" s="392"/>
      <c r="I42" s="392"/>
      <c r="J42" s="392"/>
      <c r="K42" s="385"/>
      <c r="L42" s="392"/>
    </row>
    <row r="43" spans="1:12" customFormat="1" ht="14.5" hidden="1">
      <c r="A43" s="375" t="s">
        <v>404</v>
      </c>
      <c r="B43" s="391" t="s">
        <v>405</v>
      </c>
      <c r="C43" s="384"/>
      <c r="D43" s="385"/>
      <c r="E43" s="385"/>
      <c r="F43" s="392"/>
      <c r="G43" s="392"/>
      <c r="H43" s="392"/>
      <c r="I43" s="392"/>
      <c r="J43" s="392"/>
      <c r="K43" s="385"/>
      <c r="L43" s="392"/>
    </row>
    <row r="44" spans="1:12" customFormat="1" ht="14.5" hidden="1">
      <c r="A44" s="375"/>
      <c r="B44" s="391"/>
      <c r="C44" s="384"/>
      <c r="D44" s="385"/>
      <c r="E44" s="385"/>
      <c r="F44" s="392"/>
      <c r="G44" s="392"/>
      <c r="H44" s="392"/>
      <c r="I44" s="392"/>
      <c r="J44" s="392"/>
      <c r="K44" s="385"/>
      <c r="L44" s="392"/>
    </row>
    <row r="45" spans="1:12" customFormat="1" ht="14.5" hidden="1">
      <c r="A45" s="398" t="s">
        <v>85</v>
      </c>
      <c r="B45" s="395" t="s">
        <v>406</v>
      </c>
      <c r="C45" s="384"/>
      <c r="D45" s="385"/>
      <c r="E45" s="385"/>
      <c r="F45" s="392"/>
      <c r="G45" s="392"/>
      <c r="H45" s="392"/>
      <c r="I45" s="392"/>
      <c r="J45" s="392"/>
      <c r="K45" s="385"/>
      <c r="L45" s="392"/>
    </row>
    <row r="46" spans="1:12" customFormat="1" ht="14.5" hidden="1">
      <c r="A46" s="398" t="s">
        <v>87</v>
      </c>
      <c r="B46" s="395" t="s">
        <v>407</v>
      </c>
      <c r="C46" s="384"/>
      <c r="D46" s="385"/>
      <c r="E46" s="385"/>
      <c r="F46" s="392"/>
      <c r="G46" s="392"/>
      <c r="H46" s="392"/>
      <c r="I46" s="392"/>
      <c r="J46" s="392"/>
      <c r="K46" s="385"/>
      <c r="L46" s="392"/>
    </row>
    <row r="47" spans="1:12" customFormat="1" ht="14.5" hidden="1">
      <c r="A47" s="398" t="s">
        <v>89</v>
      </c>
      <c r="B47" s="395" t="s">
        <v>408</v>
      </c>
      <c r="C47" s="384"/>
      <c r="D47" s="385"/>
      <c r="E47" s="385"/>
      <c r="F47" s="392"/>
      <c r="G47" s="392"/>
      <c r="H47" s="392"/>
      <c r="I47" s="392"/>
      <c r="J47" s="392"/>
      <c r="K47" s="385"/>
      <c r="L47" s="392"/>
    </row>
    <row r="48" spans="1:12" customFormat="1" ht="14.5" hidden="1">
      <c r="A48" s="398"/>
      <c r="B48" s="395"/>
      <c r="C48" s="384"/>
      <c r="D48" s="385"/>
      <c r="E48" s="385"/>
      <c r="F48" s="392"/>
      <c r="G48" s="392"/>
      <c r="H48" s="392"/>
      <c r="I48" s="392"/>
      <c r="J48" s="392"/>
      <c r="K48" s="385"/>
      <c r="L48" s="392"/>
    </row>
    <row r="49" spans="1:12" customFormat="1" ht="14.5" hidden="1">
      <c r="A49" s="398" t="s">
        <v>91</v>
      </c>
      <c r="B49" s="395" t="s">
        <v>409</v>
      </c>
      <c r="C49" s="384"/>
      <c r="D49" s="385"/>
      <c r="E49" s="385"/>
      <c r="F49" s="392"/>
      <c r="G49" s="392"/>
      <c r="H49" s="392"/>
      <c r="I49" s="392"/>
      <c r="J49" s="392"/>
      <c r="K49" s="385"/>
      <c r="L49" s="392"/>
    </row>
    <row r="50" spans="1:12" customFormat="1" ht="14.5" hidden="1">
      <c r="A50" s="398" t="s">
        <v>93</v>
      </c>
      <c r="B50" s="395" t="s">
        <v>410</v>
      </c>
      <c r="C50" s="384"/>
      <c r="D50" s="385"/>
      <c r="E50" s="385"/>
      <c r="F50" s="392"/>
      <c r="G50" s="392"/>
      <c r="H50" s="392"/>
      <c r="I50" s="392"/>
      <c r="J50" s="392"/>
      <c r="K50" s="385"/>
      <c r="L50" s="392"/>
    </row>
    <row r="51" spans="1:12" customFormat="1" ht="14.5" hidden="1">
      <c r="A51" s="398" t="s">
        <v>95</v>
      </c>
      <c r="B51" s="395" t="s">
        <v>411</v>
      </c>
      <c r="C51" s="384"/>
      <c r="D51" s="385"/>
      <c r="E51" s="385"/>
      <c r="F51" s="392"/>
      <c r="G51" s="392"/>
      <c r="H51" s="392"/>
      <c r="I51" s="392"/>
      <c r="J51" s="392"/>
      <c r="K51" s="385"/>
      <c r="L51" s="392"/>
    </row>
    <row r="52" spans="1:12" customFormat="1" ht="14.5" hidden="1">
      <c r="A52" s="398"/>
      <c r="B52" s="395"/>
      <c r="C52" s="384"/>
      <c r="D52" s="385"/>
      <c r="E52" s="385"/>
      <c r="F52" s="392"/>
      <c r="G52" s="392"/>
      <c r="H52" s="392"/>
      <c r="I52" s="392"/>
      <c r="J52" s="392"/>
      <c r="K52" s="385"/>
      <c r="L52" s="392"/>
    </row>
    <row r="53" spans="1:12" customFormat="1" ht="14.5" hidden="1">
      <c r="A53" s="398" t="s">
        <v>97</v>
      </c>
      <c r="B53" s="395" t="s">
        <v>412</v>
      </c>
      <c r="C53" s="384"/>
      <c r="D53" s="385"/>
      <c r="E53" s="385"/>
      <c r="F53" s="392"/>
      <c r="G53" s="392"/>
      <c r="H53" s="392"/>
      <c r="I53" s="392"/>
      <c r="J53" s="392"/>
      <c r="K53" s="385"/>
      <c r="L53" s="392"/>
    </row>
    <row r="54" spans="1:12" hidden="1">
      <c r="A54" s="398" t="s">
        <v>99</v>
      </c>
      <c r="B54" s="395" t="s">
        <v>413</v>
      </c>
      <c r="C54" s="376"/>
      <c r="D54" s="376"/>
      <c r="E54" s="383"/>
      <c r="F54" s="383"/>
      <c r="G54" s="383"/>
      <c r="H54" s="383"/>
      <c r="I54" s="383"/>
      <c r="J54" s="383"/>
      <c r="K54" s="376"/>
      <c r="L54" s="383"/>
    </row>
    <row r="55" spans="1:12">
      <c r="A55" s="376"/>
      <c r="B55" s="382"/>
      <c r="C55" s="376"/>
      <c r="D55" s="376"/>
      <c r="E55" s="383"/>
      <c r="F55" s="383"/>
      <c r="G55" s="399"/>
      <c r="H55" s="383"/>
      <c r="I55" s="383"/>
      <c r="J55" s="383"/>
      <c r="K55" s="376"/>
      <c r="L55" s="383"/>
    </row>
    <row r="56" spans="1:12">
      <c r="A56" s="376" t="s">
        <v>414</v>
      </c>
      <c r="B56" s="388" t="s">
        <v>415</v>
      </c>
      <c r="C56" s="376"/>
      <c r="D56" s="376"/>
      <c r="E56" s="383"/>
      <c r="F56" s="383"/>
      <c r="G56" s="399"/>
      <c r="H56" s="383"/>
      <c r="I56" s="383"/>
      <c r="J56" s="383"/>
      <c r="K56" s="376"/>
      <c r="L56" s="383"/>
    </row>
    <row r="57" spans="1:12">
      <c r="A57" s="376"/>
      <c r="B57" s="388"/>
      <c r="C57" s="376"/>
      <c r="D57" s="376"/>
      <c r="E57" s="383"/>
      <c r="F57" s="383"/>
      <c r="G57" s="399"/>
      <c r="H57" s="383"/>
      <c r="I57" s="383"/>
      <c r="J57" s="383"/>
      <c r="K57" s="376"/>
      <c r="L57" s="383"/>
    </row>
    <row r="58" spans="1:12" ht="56">
      <c r="A58" s="376"/>
      <c r="B58" s="381" t="s">
        <v>416</v>
      </c>
      <c r="C58" s="376"/>
      <c r="D58" s="376"/>
      <c r="E58" s="383"/>
      <c r="F58" s="383"/>
      <c r="G58" s="399"/>
      <c r="H58" s="383"/>
      <c r="I58" s="383"/>
      <c r="J58" s="383"/>
      <c r="K58" s="376"/>
      <c r="L58" s="383"/>
    </row>
    <row r="59" spans="1:12">
      <c r="A59" s="376"/>
      <c r="B59" s="382"/>
      <c r="C59" s="376"/>
      <c r="D59" s="376"/>
      <c r="E59" s="383"/>
      <c r="F59" s="383"/>
      <c r="G59" s="399"/>
      <c r="H59" s="383"/>
      <c r="I59" s="383"/>
      <c r="J59" s="383"/>
      <c r="K59" s="376"/>
      <c r="L59" s="383"/>
    </row>
    <row r="60" spans="1:12">
      <c r="A60" s="376"/>
      <c r="B60" s="382" t="s">
        <v>417</v>
      </c>
      <c r="C60" s="400">
        <v>1</v>
      </c>
      <c r="D60" s="384" t="s">
        <v>353</v>
      </c>
      <c r="E60" s="401">
        <v>80000</v>
      </c>
      <c r="F60" s="402">
        <f>E60*C60</f>
        <v>80000</v>
      </c>
      <c r="G60" s="403">
        <v>0</v>
      </c>
      <c r="H60" s="402">
        <f>G60*E60</f>
        <v>0</v>
      </c>
      <c r="I60" s="402">
        <f>'[2]Electrical M Sheet'!I65</f>
        <v>1</v>
      </c>
      <c r="J60" s="402">
        <f>I60*E60</f>
        <v>80000</v>
      </c>
      <c r="K60" s="404">
        <f>I60+G60</f>
        <v>1</v>
      </c>
      <c r="L60" s="405">
        <f>K60*E60</f>
        <v>80000</v>
      </c>
    </row>
    <row r="61" spans="1:12">
      <c r="A61" s="376"/>
      <c r="B61" s="382"/>
      <c r="C61" s="376"/>
      <c r="D61" s="376"/>
      <c r="E61" s="383"/>
      <c r="F61" s="383"/>
      <c r="G61" s="399"/>
      <c r="H61" s="383"/>
      <c r="I61" s="383"/>
      <c r="J61" s="383"/>
      <c r="K61" s="376"/>
      <c r="L61" s="383"/>
    </row>
    <row r="62" spans="1:12" ht="24.9" customHeight="1">
      <c r="A62" s="406">
        <v>1.1000000000000001</v>
      </c>
      <c r="B62" s="407" t="s">
        <v>418</v>
      </c>
      <c r="C62" s="408"/>
      <c r="D62" s="408"/>
      <c r="E62" s="408"/>
      <c r="F62" s="409"/>
      <c r="G62" s="408"/>
      <c r="H62" s="409"/>
      <c r="I62" s="409"/>
      <c r="J62" s="409"/>
      <c r="K62" s="408"/>
      <c r="L62" s="409"/>
    </row>
    <row r="63" spans="1:12" ht="11.25" customHeight="1">
      <c r="A63" s="383"/>
      <c r="B63" s="407"/>
      <c r="C63" s="384"/>
      <c r="D63" s="410"/>
      <c r="E63" s="402"/>
      <c r="F63" s="411"/>
      <c r="G63" s="412"/>
      <c r="H63" s="411"/>
      <c r="I63" s="411"/>
      <c r="J63" s="411"/>
      <c r="K63" s="410"/>
      <c r="L63" s="411"/>
    </row>
    <row r="64" spans="1:12" ht="126">
      <c r="A64" s="413"/>
      <c r="B64" s="381" t="s">
        <v>419</v>
      </c>
      <c r="C64" s="400"/>
      <c r="D64" s="384"/>
      <c r="E64" s="402"/>
      <c r="F64" s="411"/>
      <c r="G64" s="403"/>
      <c r="H64" s="411"/>
      <c r="I64" s="411"/>
      <c r="J64" s="411"/>
      <c r="K64" s="384"/>
      <c r="L64" s="411"/>
    </row>
    <row r="65" spans="1:14" ht="28">
      <c r="A65" s="413"/>
      <c r="B65" s="381" t="s">
        <v>420</v>
      </c>
      <c r="C65" s="400"/>
      <c r="D65" s="384"/>
      <c r="E65" s="402"/>
      <c r="F65" s="411"/>
      <c r="G65" s="403"/>
      <c r="H65" s="411"/>
      <c r="I65" s="411"/>
      <c r="J65" s="411"/>
      <c r="K65" s="384"/>
      <c r="L65" s="411"/>
    </row>
    <row r="66" spans="1:14" ht="5.25" customHeight="1">
      <c r="A66" s="413"/>
      <c r="B66" s="381"/>
      <c r="C66" s="384"/>
      <c r="D66" s="400"/>
      <c r="E66" s="401"/>
      <c r="F66" s="401"/>
      <c r="G66" s="414"/>
      <c r="H66" s="401"/>
      <c r="I66" s="401"/>
      <c r="J66" s="401"/>
      <c r="K66" s="400"/>
      <c r="L66" s="401"/>
    </row>
    <row r="67" spans="1:14" s="416" customFormat="1">
      <c r="A67" s="415" t="s">
        <v>101</v>
      </c>
      <c r="B67" s="388" t="s">
        <v>421</v>
      </c>
      <c r="C67" s="400"/>
      <c r="D67" s="384"/>
      <c r="E67" s="401"/>
      <c r="F67" s="402"/>
      <c r="G67" s="403"/>
      <c r="H67" s="402"/>
      <c r="I67" s="402"/>
      <c r="J67" s="402"/>
      <c r="K67" s="384"/>
      <c r="L67" s="402"/>
      <c r="N67" s="378"/>
    </row>
    <row r="68" spans="1:14" s="416" customFormat="1">
      <c r="A68" s="413"/>
      <c r="B68" s="388"/>
      <c r="C68" s="400"/>
      <c r="D68" s="384"/>
      <c r="E68" s="401"/>
      <c r="F68" s="402"/>
      <c r="G68" s="403"/>
      <c r="H68" s="402"/>
      <c r="I68" s="402"/>
      <c r="J68" s="402"/>
      <c r="K68" s="384"/>
      <c r="L68" s="402"/>
      <c r="N68" s="378"/>
    </row>
    <row r="69" spans="1:14" s="416" customFormat="1" ht="56">
      <c r="A69" s="413"/>
      <c r="B69" s="381" t="s">
        <v>422</v>
      </c>
      <c r="C69" s="400">
        <v>1</v>
      </c>
      <c r="D69" s="384" t="s">
        <v>353</v>
      </c>
      <c r="E69" s="401">
        <v>27500</v>
      </c>
      <c r="F69" s="402">
        <f>E69*C69</f>
        <v>27500</v>
      </c>
      <c r="G69" s="403">
        <v>0</v>
      </c>
      <c r="H69" s="402">
        <f>G69*E69</f>
        <v>0</v>
      </c>
      <c r="I69" s="402">
        <f>'[2]Electrical M Sheet'!I78</f>
        <v>1</v>
      </c>
      <c r="J69" s="402">
        <f>I69*E69</f>
        <v>27500</v>
      </c>
      <c r="K69" s="404">
        <f>I69+G69</f>
        <v>1</v>
      </c>
      <c r="L69" s="405">
        <f>K69*E69</f>
        <v>27500</v>
      </c>
      <c r="N69" s="378"/>
    </row>
    <row r="70" spans="1:14" s="416" customFormat="1">
      <c r="A70" s="413"/>
      <c r="B70" s="381"/>
      <c r="C70" s="400"/>
      <c r="D70" s="384"/>
      <c r="E70" s="401"/>
      <c r="F70" s="402"/>
      <c r="G70" s="403"/>
      <c r="H70" s="402"/>
      <c r="I70" s="402"/>
      <c r="J70" s="402"/>
      <c r="K70" s="384"/>
      <c r="L70" s="402"/>
      <c r="N70" s="378"/>
    </row>
    <row r="71" spans="1:14" s="416" customFormat="1">
      <c r="A71" s="415" t="s">
        <v>277</v>
      </c>
      <c r="B71" s="388" t="s">
        <v>423</v>
      </c>
      <c r="C71" s="400"/>
      <c r="D71" s="384"/>
      <c r="E71" s="401"/>
      <c r="F71" s="402"/>
      <c r="G71" s="403"/>
      <c r="H71" s="402"/>
      <c r="I71" s="402"/>
      <c r="J71" s="402"/>
      <c r="K71" s="384"/>
      <c r="L71" s="402"/>
      <c r="N71" s="378"/>
    </row>
    <row r="72" spans="1:14" s="416" customFormat="1">
      <c r="A72" s="413"/>
      <c r="B72" s="388"/>
      <c r="C72" s="400"/>
      <c r="D72" s="384"/>
      <c r="E72" s="401"/>
      <c r="F72" s="402"/>
      <c r="G72" s="403"/>
      <c r="H72" s="402"/>
      <c r="I72" s="402"/>
      <c r="J72" s="402"/>
      <c r="K72" s="384"/>
      <c r="L72" s="402"/>
      <c r="N72" s="378"/>
    </row>
    <row r="73" spans="1:14" s="416" customFormat="1" ht="56">
      <c r="A73" s="413"/>
      <c r="B73" s="381" t="s">
        <v>424</v>
      </c>
      <c r="C73" s="400">
        <v>1</v>
      </c>
      <c r="D73" s="384" t="s">
        <v>353</v>
      </c>
      <c r="E73" s="401">
        <v>25500</v>
      </c>
      <c r="F73" s="402">
        <f>E73*C73</f>
        <v>25500</v>
      </c>
      <c r="G73" s="403">
        <v>0</v>
      </c>
      <c r="H73" s="402">
        <f>G73*E73</f>
        <v>0</v>
      </c>
      <c r="I73" s="402">
        <f>'[2]Electrical M Sheet'!I87</f>
        <v>1</v>
      </c>
      <c r="J73" s="402">
        <f>I73*E73</f>
        <v>25500</v>
      </c>
      <c r="K73" s="404">
        <f>I73+G73</f>
        <v>1</v>
      </c>
      <c r="L73" s="405">
        <f>K73*E73</f>
        <v>25500</v>
      </c>
      <c r="N73" s="378"/>
    </row>
    <row r="74" spans="1:14" s="416" customFormat="1">
      <c r="A74" s="413"/>
      <c r="B74" s="381"/>
      <c r="C74" s="400"/>
      <c r="D74" s="384"/>
      <c r="E74" s="401"/>
      <c r="F74" s="402"/>
      <c r="G74" s="403"/>
      <c r="H74" s="402"/>
      <c r="I74" s="402"/>
      <c r="J74" s="402"/>
      <c r="K74" s="384"/>
      <c r="L74" s="402"/>
      <c r="N74" s="378"/>
    </row>
    <row r="75" spans="1:14" s="416" customFormat="1">
      <c r="A75" s="415" t="s">
        <v>425</v>
      </c>
      <c r="B75" s="388" t="s">
        <v>426</v>
      </c>
      <c r="C75" s="400"/>
      <c r="D75" s="384"/>
      <c r="E75" s="401"/>
      <c r="F75" s="402"/>
      <c r="G75" s="403"/>
      <c r="H75" s="402"/>
      <c r="I75" s="402"/>
      <c r="J75" s="402"/>
      <c r="K75" s="384"/>
      <c r="L75" s="402"/>
      <c r="N75" s="378"/>
    </row>
    <row r="76" spans="1:14" s="416" customFormat="1">
      <c r="A76" s="413"/>
      <c r="B76" s="388"/>
      <c r="C76" s="400"/>
      <c r="D76" s="384"/>
      <c r="E76" s="401"/>
      <c r="F76" s="402"/>
      <c r="G76" s="403"/>
      <c r="H76" s="402"/>
      <c r="I76" s="402"/>
      <c r="J76" s="402"/>
      <c r="K76" s="384"/>
      <c r="L76" s="402"/>
      <c r="N76" s="378"/>
    </row>
    <row r="77" spans="1:14" s="416" customFormat="1" ht="42">
      <c r="A77" s="413"/>
      <c r="B77" s="381" t="s">
        <v>427</v>
      </c>
      <c r="C77" s="400">
        <v>1</v>
      </c>
      <c r="D77" s="384" t="s">
        <v>353</v>
      </c>
      <c r="E77" s="401">
        <v>12500</v>
      </c>
      <c r="F77" s="402">
        <f>E77*C77</f>
        <v>12500</v>
      </c>
      <c r="G77" s="403">
        <v>0</v>
      </c>
      <c r="H77" s="402">
        <f>G77*E77</f>
        <v>0</v>
      </c>
      <c r="I77" s="402">
        <f>'[2]Electrical M Sheet'!I96</f>
        <v>1</v>
      </c>
      <c r="J77" s="402">
        <f>I77*E77</f>
        <v>12500</v>
      </c>
      <c r="K77" s="404">
        <f>I77+G77</f>
        <v>1</v>
      </c>
      <c r="L77" s="405">
        <f>K77*E77</f>
        <v>12500</v>
      </c>
      <c r="N77" s="378"/>
    </row>
    <row r="78" spans="1:14" s="416" customFormat="1">
      <c r="A78" s="413"/>
      <c r="B78" s="381"/>
      <c r="C78" s="400"/>
      <c r="D78" s="384"/>
      <c r="E78" s="401"/>
      <c r="F78" s="402"/>
      <c r="G78" s="403"/>
      <c r="H78" s="402"/>
      <c r="I78" s="402"/>
      <c r="J78" s="402"/>
      <c r="K78" s="384"/>
      <c r="L78" s="402"/>
      <c r="N78" s="378"/>
    </row>
    <row r="79" spans="1:14" s="416" customFormat="1">
      <c r="A79" s="413"/>
      <c r="B79" s="381"/>
      <c r="C79" s="400"/>
      <c r="D79" s="384"/>
      <c r="E79" s="401"/>
      <c r="F79" s="402"/>
      <c r="G79" s="403"/>
      <c r="H79" s="402"/>
      <c r="I79" s="402"/>
      <c r="J79" s="402"/>
      <c r="K79" s="384"/>
      <c r="L79" s="402"/>
      <c r="N79" s="378"/>
    </row>
    <row r="80" spans="1:14" ht="70">
      <c r="A80" s="413">
        <v>2</v>
      </c>
      <c r="B80" s="381" t="s">
        <v>428</v>
      </c>
      <c r="C80" s="384">
        <v>1</v>
      </c>
      <c r="D80" s="384" t="s">
        <v>241</v>
      </c>
      <c r="E80" s="401">
        <v>50000</v>
      </c>
      <c r="F80" s="402">
        <f>E80*C80</f>
        <v>50000</v>
      </c>
      <c r="G80" s="403">
        <v>0</v>
      </c>
      <c r="H80" s="402">
        <f>G80*E80</f>
        <v>0</v>
      </c>
      <c r="I80" s="402">
        <f>'[2]Electrical M Sheet'!I103</f>
        <v>1</v>
      </c>
      <c r="J80" s="402">
        <f>I80*E80</f>
        <v>50000</v>
      </c>
      <c r="K80" s="404">
        <f>I80+G80</f>
        <v>1</v>
      </c>
      <c r="L80" s="405">
        <f>K80*E80</f>
        <v>50000</v>
      </c>
    </row>
    <row r="81" spans="1:12">
      <c r="A81" s="413"/>
      <c r="B81" s="381"/>
      <c r="C81" s="384"/>
      <c r="D81" s="400"/>
      <c r="E81" s="401"/>
      <c r="F81" s="401"/>
      <c r="G81" s="414"/>
      <c r="H81" s="401"/>
      <c r="I81" s="401"/>
      <c r="J81" s="401"/>
      <c r="K81" s="400"/>
      <c r="L81" s="401"/>
    </row>
    <row r="82" spans="1:12" ht="70">
      <c r="A82" s="394">
        <v>3</v>
      </c>
      <c r="B82" s="395" t="s">
        <v>429</v>
      </c>
      <c r="C82" s="384"/>
      <c r="D82" s="385"/>
      <c r="E82" s="385"/>
      <c r="F82" s="392"/>
      <c r="G82" s="385"/>
      <c r="H82" s="392"/>
      <c r="I82" s="392"/>
      <c r="J82" s="392"/>
      <c r="K82" s="385"/>
      <c r="L82" s="392"/>
    </row>
    <row r="83" spans="1:12">
      <c r="A83" s="394"/>
      <c r="B83" s="395"/>
      <c r="C83" s="384"/>
      <c r="D83" s="385"/>
      <c r="E83" s="385"/>
      <c r="F83" s="392"/>
      <c r="G83" s="385"/>
      <c r="H83" s="392"/>
      <c r="I83" s="392"/>
      <c r="J83" s="392"/>
      <c r="K83" s="385"/>
      <c r="L83" s="392"/>
    </row>
    <row r="84" spans="1:12">
      <c r="A84" s="394">
        <v>3.1</v>
      </c>
      <c r="B84" s="395" t="s">
        <v>430</v>
      </c>
      <c r="C84" s="385">
        <v>40</v>
      </c>
      <c r="D84" s="384" t="s">
        <v>357</v>
      </c>
      <c r="E84" s="401">
        <v>600</v>
      </c>
      <c r="F84" s="402">
        <f>E84*C84</f>
        <v>24000</v>
      </c>
      <c r="G84" s="403">
        <v>0</v>
      </c>
      <c r="H84" s="402">
        <f>G84*E84</f>
        <v>0</v>
      </c>
      <c r="I84" s="402">
        <f>'[2]Electrical M Sheet'!I110</f>
        <v>8</v>
      </c>
      <c r="J84" s="402">
        <f>I84*E84</f>
        <v>4800</v>
      </c>
      <c r="K84" s="404">
        <f>I84+G84</f>
        <v>8</v>
      </c>
      <c r="L84" s="405">
        <f>K84*E84</f>
        <v>4800</v>
      </c>
    </row>
    <row r="85" spans="1:12">
      <c r="A85" s="394">
        <v>3.2</v>
      </c>
      <c r="B85" s="395" t="s">
        <v>431</v>
      </c>
      <c r="C85" s="385">
        <v>40</v>
      </c>
      <c r="D85" s="384" t="s">
        <v>357</v>
      </c>
      <c r="E85" s="401">
        <v>500</v>
      </c>
      <c r="F85" s="402">
        <f>E85*C85</f>
        <v>20000</v>
      </c>
      <c r="G85" s="403">
        <v>0</v>
      </c>
      <c r="H85" s="402">
        <f>G85*E85</f>
        <v>0</v>
      </c>
      <c r="I85" s="402">
        <f>'[2]Electrical M Sheet'!I117</f>
        <v>18</v>
      </c>
      <c r="J85" s="402">
        <f>I85*E85</f>
        <v>9000</v>
      </c>
      <c r="K85" s="404">
        <f>I85+G85</f>
        <v>18</v>
      </c>
      <c r="L85" s="405">
        <f>K85*E85</f>
        <v>9000</v>
      </c>
    </row>
    <row r="86" spans="1:12">
      <c r="A86" s="394">
        <v>3.3</v>
      </c>
      <c r="B86" s="395" t="s">
        <v>432</v>
      </c>
      <c r="C86" s="385">
        <v>20</v>
      </c>
      <c r="D86" s="384" t="s">
        <v>357</v>
      </c>
      <c r="E86" s="401">
        <v>400</v>
      </c>
      <c r="F86" s="402">
        <f>E86*C86</f>
        <v>8000</v>
      </c>
      <c r="G86" s="403">
        <v>0</v>
      </c>
      <c r="H86" s="402">
        <f>G86*E86</f>
        <v>0</v>
      </c>
      <c r="I86" s="402">
        <f>'[2]Electrical M Sheet'!I123</f>
        <v>8</v>
      </c>
      <c r="J86" s="402">
        <f>I86*E86</f>
        <v>3200</v>
      </c>
      <c r="K86" s="404">
        <f>I86+G86</f>
        <v>8</v>
      </c>
      <c r="L86" s="405">
        <f>K86*E86</f>
        <v>3200</v>
      </c>
    </row>
    <row r="87" spans="1:12">
      <c r="A87" s="394"/>
      <c r="B87" s="395"/>
      <c r="C87" s="385"/>
      <c r="D87" s="384"/>
      <c r="E87" s="401"/>
      <c r="F87" s="401"/>
      <c r="G87" s="403"/>
      <c r="H87" s="401"/>
      <c r="I87" s="401"/>
      <c r="J87" s="401"/>
      <c r="K87" s="384"/>
      <c r="L87" s="401"/>
    </row>
    <row r="88" spans="1:12" ht="28">
      <c r="A88" s="413"/>
      <c r="B88" s="381" t="s">
        <v>433</v>
      </c>
      <c r="C88" s="384"/>
      <c r="D88" s="384"/>
      <c r="E88" s="401"/>
      <c r="F88" s="401"/>
      <c r="G88" s="403"/>
      <c r="H88" s="401"/>
      <c r="I88" s="401"/>
      <c r="J88" s="401"/>
      <c r="K88" s="384"/>
      <c r="L88" s="401"/>
    </row>
    <row r="89" spans="1:12">
      <c r="A89" s="413"/>
      <c r="B89" s="381"/>
      <c r="C89" s="384"/>
      <c r="D89" s="384"/>
      <c r="E89" s="401"/>
      <c r="F89" s="401"/>
      <c r="G89" s="403"/>
      <c r="H89" s="401"/>
      <c r="I89" s="401"/>
      <c r="J89" s="401"/>
      <c r="K89" s="384"/>
      <c r="L89" s="401"/>
    </row>
    <row r="90" spans="1:12" ht="42">
      <c r="A90" s="394">
        <v>4</v>
      </c>
      <c r="B90" s="395" t="s">
        <v>434</v>
      </c>
      <c r="C90" s="384"/>
      <c r="D90" s="385"/>
      <c r="E90" s="385"/>
      <c r="F90" s="392"/>
      <c r="G90" s="385"/>
      <c r="H90" s="392"/>
      <c r="I90" s="392"/>
      <c r="J90" s="392"/>
      <c r="K90" s="385"/>
      <c r="L90" s="392"/>
    </row>
    <row r="91" spans="1:12" ht="28">
      <c r="A91" s="394">
        <v>4.0999999999999996</v>
      </c>
      <c r="B91" s="395" t="s">
        <v>435</v>
      </c>
      <c r="C91" s="385">
        <v>2</v>
      </c>
      <c r="D91" s="384" t="s">
        <v>30</v>
      </c>
      <c r="E91" s="401">
        <v>1150</v>
      </c>
      <c r="F91" s="402">
        <f>E91*C91</f>
        <v>2300</v>
      </c>
      <c r="G91" s="403">
        <v>0</v>
      </c>
      <c r="H91" s="402">
        <f>G91*E91</f>
        <v>0</v>
      </c>
      <c r="I91" s="402">
        <v>0</v>
      </c>
      <c r="J91" s="402">
        <f>I91*E91</f>
        <v>0</v>
      </c>
      <c r="K91" s="404">
        <f>I91+G91</f>
        <v>0</v>
      </c>
      <c r="L91" s="405">
        <f>K91*E91</f>
        <v>0</v>
      </c>
    </row>
    <row r="92" spans="1:12">
      <c r="A92" s="394">
        <v>4.2</v>
      </c>
      <c r="B92" s="395" t="s">
        <v>431</v>
      </c>
      <c r="C92" s="385">
        <v>2</v>
      </c>
      <c r="D92" s="384" t="s">
        <v>30</v>
      </c>
      <c r="E92" s="401">
        <v>800</v>
      </c>
      <c r="F92" s="402">
        <f>E92*C92</f>
        <v>1600</v>
      </c>
      <c r="G92" s="403">
        <v>0</v>
      </c>
      <c r="H92" s="402">
        <f>G92*E92</f>
        <v>0</v>
      </c>
      <c r="I92" s="402">
        <f>'[2]Electrical M Sheet'!I140</f>
        <v>2</v>
      </c>
      <c r="J92" s="402">
        <f>I92*E92</f>
        <v>1600</v>
      </c>
      <c r="K92" s="404">
        <f>I92+G92</f>
        <v>2</v>
      </c>
      <c r="L92" s="405">
        <f>K92*E92</f>
        <v>1600</v>
      </c>
    </row>
    <row r="93" spans="1:12">
      <c r="A93" s="394">
        <v>4.3</v>
      </c>
      <c r="B93" s="395" t="s">
        <v>432</v>
      </c>
      <c r="C93" s="385">
        <v>2</v>
      </c>
      <c r="D93" s="384" t="s">
        <v>30</v>
      </c>
      <c r="E93" s="401">
        <v>800</v>
      </c>
      <c r="F93" s="402">
        <f>E93*C93</f>
        <v>1600</v>
      </c>
      <c r="G93" s="403">
        <v>0</v>
      </c>
      <c r="H93" s="402">
        <f>G93*E93</f>
        <v>0</v>
      </c>
      <c r="I93" s="402">
        <f>'[2]Electrical M Sheet'!I146</f>
        <v>0</v>
      </c>
      <c r="J93" s="402">
        <f>I93*E93</f>
        <v>0</v>
      </c>
      <c r="K93" s="404">
        <f>I93+G93</f>
        <v>0</v>
      </c>
      <c r="L93" s="405">
        <f>K93*E93</f>
        <v>0</v>
      </c>
    </row>
    <row r="94" spans="1:12">
      <c r="A94" s="394"/>
      <c r="B94" s="395"/>
      <c r="C94" s="385"/>
      <c r="D94" s="384"/>
      <c r="E94" s="401"/>
      <c r="F94" s="401"/>
      <c r="G94" s="403"/>
      <c r="H94" s="401"/>
      <c r="I94" s="401"/>
      <c r="J94" s="401"/>
      <c r="K94" s="384"/>
      <c r="L94" s="401"/>
    </row>
    <row r="95" spans="1:12" ht="98">
      <c r="A95" s="384">
        <v>5</v>
      </c>
      <c r="B95" s="381" t="s">
        <v>436</v>
      </c>
      <c r="C95" s="384"/>
      <c r="D95" s="384"/>
      <c r="E95" s="402"/>
      <c r="F95" s="417"/>
      <c r="G95" s="403"/>
      <c r="H95" s="417"/>
      <c r="I95" s="417"/>
      <c r="J95" s="417"/>
      <c r="K95" s="384"/>
      <c r="L95" s="417"/>
    </row>
    <row r="96" spans="1:12">
      <c r="A96" s="384"/>
      <c r="B96" s="381"/>
      <c r="C96" s="384"/>
      <c r="D96" s="384"/>
      <c r="E96" s="402"/>
      <c r="F96" s="417"/>
      <c r="G96" s="403"/>
      <c r="H96" s="417"/>
      <c r="I96" s="417"/>
      <c r="J96" s="417"/>
      <c r="K96" s="384"/>
      <c r="L96" s="417"/>
    </row>
    <row r="97" spans="1:12" ht="20.25" customHeight="1">
      <c r="A97" s="384">
        <v>5.0999999999999996</v>
      </c>
      <c r="B97" s="381" t="s">
        <v>437</v>
      </c>
      <c r="C97" s="384">
        <v>10</v>
      </c>
      <c r="D97" s="384" t="s">
        <v>357</v>
      </c>
      <c r="E97" s="401">
        <v>1500</v>
      </c>
      <c r="F97" s="402">
        <f>E97*C97</f>
        <v>15000</v>
      </c>
      <c r="G97" s="403">
        <v>0</v>
      </c>
      <c r="H97" s="402">
        <f>G97*E97</f>
        <v>0</v>
      </c>
      <c r="I97" s="402">
        <f>'[2]Electrical M Sheet'!I154</f>
        <v>8</v>
      </c>
      <c r="J97" s="402">
        <f>I97*E97</f>
        <v>12000</v>
      </c>
      <c r="K97" s="404">
        <f>I97+G97</f>
        <v>8</v>
      </c>
      <c r="L97" s="405">
        <f>K97*E97</f>
        <v>12000</v>
      </c>
    </row>
    <row r="98" spans="1:12" ht="20.25" customHeight="1">
      <c r="A98" s="384">
        <v>5.2</v>
      </c>
      <c r="B98" s="381" t="s">
        <v>438</v>
      </c>
      <c r="C98" s="384">
        <v>10</v>
      </c>
      <c r="D98" s="384" t="s">
        <v>357</v>
      </c>
      <c r="E98" s="401">
        <v>1200</v>
      </c>
      <c r="F98" s="402">
        <f>E98*C98</f>
        <v>12000</v>
      </c>
      <c r="G98" s="403">
        <v>0</v>
      </c>
      <c r="H98" s="402">
        <f>G98*E98</f>
        <v>0</v>
      </c>
      <c r="I98" s="402">
        <f>'[2]Electrical M Sheet'!I161</f>
        <v>8</v>
      </c>
      <c r="J98" s="402">
        <f>I98*E98</f>
        <v>9600</v>
      </c>
      <c r="K98" s="404">
        <f>I98+G98</f>
        <v>8</v>
      </c>
      <c r="L98" s="405">
        <f>K98*E98</f>
        <v>9600</v>
      </c>
    </row>
    <row r="99" spans="1:12">
      <c r="A99" s="384">
        <v>5.3</v>
      </c>
      <c r="B99" s="381" t="s">
        <v>439</v>
      </c>
      <c r="C99" s="384" t="s">
        <v>279</v>
      </c>
      <c r="D99" s="384" t="s">
        <v>357</v>
      </c>
      <c r="E99" s="401"/>
      <c r="F99" s="402"/>
      <c r="G99" s="403"/>
      <c r="H99" s="402"/>
      <c r="I99" s="402"/>
      <c r="J99" s="402"/>
      <c r="K99" s="384"/>
      <c r="L99" s="402"/>
    </row>
    <row r="100" spans="1:12">
      <c r="A100" s="384"/>
      <c r="B100" s="381"/>
      <c r="C100" s="384"/>
      <c r="D100" s="384"/>
      <c r="E100" s="401"/>
      <c r="F100" s="402"/>
      <c r="G100" s="403"/>
      <c r="H100" s="402"/>
      <c r="I100" s="402"/>
      <c r="J100" s="402"/>
      <c r="K100" s="384"/>
      <c r="L100" s="402"/>
    </row>
    <row r="101" spans="1:12" ht="20.25" customHeight="1">
      <c r="A101" s="384">
        <v>5.4</v>
      </c>
      <c r="B101" s="381" t="s">
        <v>440</v>
      </c>
      <c r="C101" s="384">
        <v>15</v>
      </c>
      <c r="D101" s="384" t="s">
        <v>357</v>
      </c>
      <c r="E101" s="401">
        <v>1000</v>
      </c>
      <c r="F101" s="402">
        <f>E101*C101</f>
        <v>15000</v>
      </c>
      <c r="G101" s="403">
        <v>0</v>
      </c>
      <c r="H101" s="402">
        <f>G101*E101</f>
        <v>0</v>
      </c>
      <c r="I101" s="402">
        <f>'[2]Electrical M Sheet'!I170</f>
        <v>8</v>
      </c>
      <c r="J101" s="402">
        <f>I101*E101</f>
        <v>8000</v>
      </c>
      <c r="K101" s="404">
        <f>I101+G101</f>
        <v>8</v>
      </c>
      <c r="L101" s="405">
        <f>K101*E101</f>
        <v>8000</v>
      </c>
    </row>
    <row r="102" spans="1:12" ht="20.25" customHeight="1">
      <c r="A102" s="384">
        <v>5.4</v>
      </c>
      <c r="B102" s="381" t="s">
        <v>441</v>
      </c>
      <c r="C102" s="384">
        <v>20</v>
      </c>
      <c r="D102" s="384" t="s">
        <v>357</v>
      </c>
      <c r="E102" s="401">
        <v>500</v>
      </c>
      <c r="F102" s="402">
        <f>E102*C102</f>
        <v>10000</v>
      </c>
      <c r="G102" s="403">
        <v>0</v>
      </c>
      <c r="H102" s="402">
        <f>G102*E102</f>
        <v>0</v>
      </c>
      <c r="I102" s="402">
        <f>'[2]Electrical M Sheet'!I175</f>
        <v>8</v>
      </c>
      <c r="J102" s="402">
        <f>I102*E102</f>
        <v>4000</v>
      </c>
      <c r="K102" s="404">
        <f>I102+G102</f>
        <v>8</v>
      </c>
      <c r="L102" s="405">
        <f>K102*E102</f>
        <v>4000</v>
      </c>
    </row>
    <row r="103" spans="1:12" ht="20.25" customHeight="1">
      <c r="A103" s="384">
        <v>5.5</v>
      </c>
      <c r="B103" s="381" t="s">
        <v>442</v>
      </c>
      <c r="C103" s="384">
        <v>200</v>
      </c>
      <c r="D103" s="384" t="s">
        <v>357</v>
      </c>
      <c r="E103" s="401">
        <v>310</v>
      </c>
      <c r="F103" s="402">
        <f>E103*C103</f>
        <v>62000</v>
      </c>
      <c r="G103" s="403">
        <v>181.8</v>
      </c>
      <c r="H103" s="402">
        <f>G103*E103</f>
        <v>56358</v>
      </c>
      <c r="I103" s="402">
        <f>'[2]Electrical M Sheet'!I207</f>
        <v>0</v>
      </c>
      <c r="J103" s="402">
        <f>I103*E103</f>
        <v>0</v>
      </c>
      <c r="K103" s="404">
        <f>I103+G103</f>
        <v>181.8</v>
      </c>
      <c r="L103" s="405">
        <f>K103*E103</f>
        <v>56358</v>
      </c>
    </row>
    <row r="104" spans="1:12" ht="18.75" customHeight="1">
      <c r="A104" s="384"/>
      <c r="B104" s="381"/>
      <c r="C104" s="384"/>
      <c r="D104" s="384"/>
      <c r="E104" s="401"/>
      <c r="F104" s="401"/>
      <c r="G104" s="403"/>
      <c r="H104" s="401"/>
      <c r="I104" s="401"/>
      <c r="J104" s="401"/>
      <c r="K104" s="384"/>
      <c r="L104" s="401"/>
    </row>
    <row r="105" spans="1:12" ht="84">
      <c r="A105" s="394">
        <v>6</v>
      </c>
      <c r="B105" s="418" t="s">
        <v>359</v>
      </c>
      <c r="C105" s="398"/>
      <c r="D105" s="408"/>
      <c r="E105" s="401"/>
      <c r="F105" s="401"/>
      <c r="G105" s="408"/>
      <c r="H105" s="402">
        <f>G105*E105</f>
        <v>0</v>
      </c>
      <c r="I105" s="401"/>
      <c r="J105" s="401"/>
      <c r="K105" s="408"/>
      <c r="L105" s="401"/>
    </row>
    <row r="106" spans="1:12">
      <c r="A106" s="394"/>
      <c r="B106" s="418"/>
      <c r="C106" s="398"/>
      <c r="D106" s="408"/>
      <c r="E106" s="401"/>
      <c r="F106" s="401"/>
      <c r="G106" s="408"/>
      <c r="H106" s="401"/>
      <c r="I106" s="401"/>
      <c r="J106" s="401"/>
      <c r="K106" s="408"/>
      <c r="L106" s="401"/>
    </row>
    <row r="107" spans="1:12">
      <c r="A107" s="394">
        <v>6.1</v>
      </c>
      <c r="B107" s="418" t="s">
        <v>443</v>
      </c>
      <c r="C107" s="398">
        <v>20</v>
      </c>
      <c r="D107" s="398" t="s">
        <v>357</v>
      </c>
      <c r="E107" s="401">
        <v>650</v>
      </c>
      <c r="F107" s="402">
        <f t="shared" ref="F107:F112" si="0">E107*C107</f>
        <v>13000</v>
      </c>
      <c r="G107" s="398">
        <v>0</v>
      </c>
      <c r="H107" s="402">
        <f>G107*E107</f>
        <v>0</v>
      </c>
      <c r="I107" s="402"/>
      <c r="J107" s="402">
        <f t="shared" ref="J107:J112" si="1">I107*E107</f>
        <v>0</v>
      </c>
      <c r="K107" s="404">
        <f t="shared" ref="K107:K112" si="2">I107+G107</f>
        <v>0</v>
      </c>
      <c r="L107" s="405">
        <f t="shared" ref="L107:L112" si="3">K107*E107</f>
        <v>0</v>
      </c>
    </row>
    <row r="108" spans="1:12">
      <c r="A108" s="394">
        <v>6.2</v>
      </c>
      <c r="B108" s="418" t="s">
        <v>444</v>
      </c>
      <c r="C108" s="398">
        <v>30</v>
      </c>
      <c r="D108" s="398" t="s">
        <v>357</v>
      </c>
      <c r="E108" s="401">
        <v>550</v>
      </c>
      <c r="F108" s="402">
        <f t="shared" si="0"/>
        <v>16500</v>
      </c>
      <c r="G108" s="398">
        <v>0</v>
      </c>
      <c r="H108" s="402">
        <f>G108*E108</f>
        <v>0</v>
      </c>
      <c r="I108" s="402"/>
      <c r="J108" s="402">
        <f t="shared" si="1"/>
        <v>0</v>
      </c>
      <c r="K108" s="404">
        <f t="shared" si="2"/>
        <v>0</v>
      </c>
      <c r="L108" s="405">
        <f t="shared" si="3"/>
        <v>0</v>
      </c>
    </row>
    <row r="109" spans="1:12">
      <c r="A109" s="394"/>
      <c r="B109" s="418"/>
      <c r="C109" s="398"/>
      <c r="D109" s="398"/>
      <c r="E109" s="401"/>
      <c r="F109" s="402">
        <f t="shared" si="0"/>
        <v>0</v>
      </c>
      <c r="G109" s="398"/>
      <c r="H109" s="402"/>
      <c r="I109" s="402"/>
      <c r="J109" s="402">
        <f t="shared" si="1"/>
        <v>0</v>
      </c>
      <c r="K109" s="404">
        <f t="shared" si="2"/>
        <v>0</v>
      </c>
      <c r="L109" s="405">
        <f t="shared" si="3"/>
        <v>0</v>
      </c>
    </row>
    <row r="110" spans="1:12" ht="18.75" customHeight="1">
      <c r="A110" s="394">
        <v>6.3</v>
      </c>
      <c r="B110" s="389" t="s">
        <v>445</v>
      </c>
      <c r="C110" s="408">
        <v>30</v>
      </c>
      <c r="D110" s="398" t="s">
        <v>357</v>
      </c>
      <c r="E110" s="401">
        <v>130</v>
      </c>
      <c r="F110" s="402">
        <f t="shared" si="0"/>
        <v>3900</v>
      </c>
      <c r="G110" s="398">
        <v>0</v>
      </c>
      <c r="H110" s="402">
        <f>G110*E110</f>
        <v>0</v>
      </c>
      <c r="I110" s="402">
        <f>'[2]Electrical M Sheet'!I223</f>
        <v>0</v>
      </c>
      <c r="J110" s="402">
        <f>I110*E110</f>
        <v>0</v>
      </c>
      <c r="K110" s="404">
        <f t="shared" si="2"/>
        <v>0</v>
      </c>
      <c r="L110" s="405">
        <f t="shared" si="3"/>
        <v>0</v>
      </c>
    </row>
    <row r="111" spans="1:12" ht="18.75" customHeight="1">
      <c r="A111" s="394">
        <v>6.4</v>
      </c>
      <c r="B111" s="389" t="s">
        <v>361</v>
      </c>
      <c r="C111" s="408">
        <v>150</v>
      </c>
      <c r="D111" s="398" t="s">
        <v>357</v>
      </c>
      <c r="E111" s="401">
        <v>80</v>
      </c>
      <c r="F111" s="402">
        <f t="shared" si="0"/>
        <v>12000</v>
      </c>
      <c r="G111" s="398">
        <v>0</v>
      </c>
      <c r="H111" s="402">
        <f>G111*E111</f>
        <v>0</v>
      </c>
      <c r="I111" s="402"/>
      <c r="J111" s="402">
        <f>I111*E111</f>
        <v>0</v>
      </c>
      <c r="K111" s="404">
        <f t="shared" si="2"/>
        <v>0</v>
      </c>
      <c r="L111" s="405">
        <f t="shared" si="3"/>
        <v>0</v>
      </c>
    </row>
    <row r="112" spans="1:12" ht="18.75" customHeight="1">
      <c r="A112" s="394">
        <v>6.5</v>
      </c>
      <c r="B112" s="389" t="s">
        <v>446</v>
      </c>
      <c r="C112" s="408">
        <v>35</v>
      </c>
      <c r="D112" s="398" t="s">
        <v>357</v>
      </c>
      <c r="E112" s="401">
        <v>85</v>
      </c>
      <c r="F112" s="402">
        <f t="shared" si="0"/>
        <v>2975</v>
      </c>
      <c r="G112" s="398">
        <v>0</v>
      </c>
      <c r="H112" s="402">
        <f>G112*E112</f>
        <v>0</v>
      </c>
      <c r="I112" s="402"/>
      <c r="J112" s="402">
        <f t="shared" si="1"/>
        <v>0</v>
      </c>
      <c r="K112" s="404">
        <f t="shared" si="2"/>
        <v>0</v>
      </c>
      <c r="L112" s="405">
        <f t="shared" si="3"/>
        <v>0</v>
      </c>
    </row>
    <row r="113" spans="1:12" ht="18.75" customHeight="1">
      <c r="A113" s="394"/>
      <c r="B113" s="389"/>
      <c r="C113" s="408"/>
      <c r="D113" s="398"/>
      <c r="E113" s="401"/>
      <c r="F113" s="401"/>
      <c r="G113" s="398"/>
      <c r="H113" s="401"/>
      <c r="I113" s="401"/>
      <c r="J113" s="401"/>
      <c r="K113" s="398"/>
      <c r="L113" s="401"/>
    </row>
    <row r="114" spans="1:12" ht="70">
      <c r="A114" s="394">
        <v>7</v>
      </c>
      <c r="B114" s="389" t="s">
        <v>447</v>
      </c>
      <c r="C114" s="384"/>
      <c r="D114" s="385"/>
      <c r="E114" s="385"/>
      <c r="F114" s="392"/>
      <c r="G114" s="385"/>
      <c r="H114" s="392"/>
      <c r="I114" s="392"/>
      <c r="J114" s="392"/>
      <c r="K114" s="385"/>
      <c r="L114" s="392"/>
    </row>
    <row r="115" spans="1:12">
      <c r="A115" s="394"/>
      <c r="B115" s="395"/>
      <c r="C115" s="384"/>
      <c r="D115" s="385"/>
      <c r="E115" s="385"/>
      <c r="F115" s="392"/>
      <c r="G115" s="385"/>
      <c r="H115" s="392"/>
      <c r="I115" s="392"/>
      <c r="J115" s="392"/>
      <c r="K115" s="385"/>
      <c r="L115" s="392"/>
    </row>
    <row r="116" spans="1:12" ht="27.75" customHeight="1">
      <c r="A116" s="394">
        <v>7.1</v>
      </c>
      <c r="B116" s="395" t="s">
        <v>448</v>
      </c>
      <c r="C116" s="384">
        <v>30</v>
      </c>
      <c r="D116" s="385" t="s">
        <v>357</v>
      </c>
      <c r="E116" s="401">
        <v>1600</v>
      </c>
      <c r="F116" s="402">
        <f t="shared" ref="F116:F128" si="4">E116*C116</f>
        <v>48000</v>
      </c>
      <c r="G116" s="398">
        <v>0</v>
      </c>
      <c r="H116" s="402">
        <f>G116*E116</f>
        <v>0</v>
      </c>
      <c r="I116" s="402">
        <f>'[2]Electrical M Sheet'!I243</f>
        <v>0</v>
      </c>
      <c r="J116" s="402">
        <f>I116*E116</f>
        <v>0</v>
      </c>
      <c r="K116" s="404">
        <f>I116+G116</f>
        <v>0</v>
      </c>
      <c r="L116" s="405">
        <f>K116*E116</f>
        <v>0</v>
      </c>
    </row>
    <row r="117" spans="1:12" ht="9" customHeight="1">
      <c r="A117" s="384"/>
      <c r="B117" s="381"/>
      <c r="C117" s="384"/>
      <c r="D117" s="384"/>
      <c r="E117" s="401"/>
      <c r="F117" s="401"/>
      <c r="G117" s="403"/>
      <c r="H117" s="401"/>
      <c r="I117" s="401"/>
      <c r="J117" s="401"/>
      <c r="K117" s="384"/>
      <c r="L117" s="401"/>
    </row>
    <row r="118" spans="1:12" ht="126">
      <c r="A118" s="400">
        <v>8</v>
      </c>
      <c r="B118" s="395" t="s">
        <v>449</v>
      </c>
      <c r="C118" s="400">
        <v>18</v>
      </c>
      <c r="D118" s="384" t="s">
        <v>450</v>
      </c>
      <c r="E118" s="401">
        <v>1850</v>
      </c>
      <c r="F118" s="402">
        <f t="shared" si="4"/>
        <v>33300</v>
      </c>
      <c r="G118" s="403">
        <v>18</v>
      </c>
      <c r="H118" s="402">
        <f>G118*E118</f>
        <v>33300</v>
      </c>
      <c r="I118" s="402"/>
      <c r="J118" s="402">
        <f>I118*E118</f>
        <v>0</v>
      </c>
      <c r="K118" s="404">
        <f>I118+G118</f>
        <v>18</v>
      </c>
      <c r="L118" s="405">
        <f>K118*E118</f>
        <v>33300</v>
      </c>
    </row>
    <row r="119" spans="1:12">
      <c r="A119" s="400"/>
      <c r="B119" s="419"/>
      <c r="C119" s="400"/>
      <c r="D119" s="384"/>
      <c r="E119" s="401"/>
      <c r="F119" s="401"/>
      <c r="G119" s="403"/>
      <c r="H119" s="401"/>
      <c r="I119" s="401"/>
      <c r="J119" s="401"/>
      <c r="K119" s="384"/>
      <c r="L119" s="401"/>
    </row>
    <row r="120" spans="1:12" ht="126">
      <c r="A120" s="400">
        <v>9</v>
      </c>
      <c r="B120" s="395" t="s">
        <v>451</v>
      </c>
      <c r="C120" s="400">
        <v>65</v>
      </c>
      <c r="D120" s="384" t="s">
        <v>450</v>
      </c>
      <c r="E120" s="401">
        <v>1300</v>
      </c>
      <c r="F120" s="402">
        <f t="shared" si="4"/>
        <v>84500</v>
      </c>
      <c r="G120" s="403">
        <v>62</v>
      </c>
      <c r="H120" s="402">
        <f>G120*E120</f>
        <v>80600</v>
      </c>
      <c r="I120" s="402">
        <f>'[2]Electrical M Sheet'!I293</f>
        <v>2</v>
      </c>
      <c r="J120" s="402">
        <f>I120*E120</f>
        <v>2600</v>
      </c>
      <c r="K120" s="404">
        <f>I120+G120</f>
        <v>64</v>
      </c>
      <c r="L120" s="405">
        <f>K120*E120</f>
        <v>83200</v>
      </c>
    </row>
    <row r="121" spans="1:12">
      <c r="A121" s="400"/>
      <c r="B121" s="419"/>
      <c r="C121" s="400"/>
      <c r="D121" s="384"/>
      <c r="E121" s="401"/>
      <c r="F121" s="401"/>
      <c r="G121" s="403"/>
      <c r="H121" s="401"/>
      <c r="I121" s="401"/>
      <c r="J121" s="401"/>
      <c r="K121" s="384"/>
      <c r="L121" s="401"/>
    </row>
    <row r="122" spans="1:12" ht="126">
      <c r="A122" s="400">
        <v>10</v>
      </c>
      <c r="B122" s="395" t="s">
        <v>452</v>
      </c>
      <c r="C122" s="400">
        <v>2</v>
      </c>
      <c r="D122" s="384" t="s">
        <v>450</v>
      </c>
      <c r="E122" s="401">
        <v>2250</v>
      </c>
      <c r="F122" s="402">
        <f t="shared" si="4"/>
        <v>4500</v>
      </c>
      <c r="G122" s="403">
        <v>2</v>
      </c>
      <c r="H122" s="402">
        <f>G122*E122</f>
        <v>4500</v>
      </c>
      <c r="I122" s="402">
        <f>'[2]Electrical M Sheet'!I302</f>
        <v>0</v>
      </c>
      <c r="J122" s="402">
        <f>I122*E122</f>
        <v>0</v>
      </c>
      <c r="K122" s="404">
        <f>I122+G122</f>
        <v>2</v>
      </c>
      <c r="L122" s="405">
        <f>K122*E122</f>
        <v>4500</v>
      </c>
    </row>
    <row r="123" spans="1:12">
      <c r="A123" s="400"/>
      <c r="B123" s="419"/>
      <c r="C123" s="400"/>
      <c r="D123" s="384"/>
      <c r="E123" s="401"/>
      <c r="F123" s="401"/>
      <c r="G123" s="403"/>
      <c r="H123" s="401"/>
      <c r="I123" s="401"/>
      <c r="J123" s="401"/>
      <c r="K123" s="384"/>
      <c r="L123" s="401"/>
    </row>
    <row r="124" spans="1:12" ht="126">
      <c r="A124" s="400">
        <v>11</v>
      </c>
      <c r="B124" s="395" t="s">
        <v>453</v>
      </c>
      <c r="C124" s="400">
        <v>12</v>
      </c>
      <c r="D124" s="384" t="s">
        <v>450</v>
      </c>
      <c r="E124" s="401">
        <v>1600</v>
      </c>
      <c r="F124" s="402">
        <f t="shared" si="4"/>
        <v>19200</v>
      </c>
      <c r="G124" s="403">
        <v>2</v>
      </c>
      <c r="H124" s="402">
        <f>G124*E124</f>
        <v>3200</v>
      </c>
      <c r="I124" s="402">
        <f>'[2]Electrical M Sheet'!I311</f>
        <v>9</v>
      </c>
      <c r="J124" s="402">
        <f>I124*E124</f>
        <v>14400</v>
      </c>
      <c r="K124" s="404">
        <f>I124+G124</f>
        <v>11</v>
      </c>
      <c r="L124" s="405">
        <f>K124*E124</f>
        <v>17600</v>
      </c>
    </row>
    <row r="125" spans="1:12">
      <c r="A125" s="400"/>
      <c r="B125" s="419"/>
      <c r="C125" s="400"/>
      <c r="D125" s="384"/>
      <c r="E125" s="401"/>
      <c r="F125" s="401"/>
      <c r="G125" s="403"/>
      <c r="H125" s="401"/>
      <c r="I125" s="401"/>
      <c r="J125" s="401"/>
      <c r="K125" s="384"/>
      <c r="L125" s="401"/>
    </row>
    <row r="126" spans="1:12" ht="210">
      <c r="A126" s="400">
        <v>12</v>
      </c>
      <c r="B126" s="419" t="s">
        <v>454</v>
      </c>
      <c r="C126" s="400">
        <v>6</v>
      </c>
      <c r="D126" s="384" t="s">
        <v>455</v>
      </c>
      <c r="E126" s="401">
        <v>2900</v>
      </c>
      <c r="F126" s="402">
        <f t="shared" si="4"/>
        <v>17400</v>
      </c>
      <c r="G126" s="403">
        <v>5</v>
      </c>
      <c r="H126" s="402">
        <f>G126*E126</f>
        <v>14500</v>
      </c>
      <c r="I126" s="402"/>
      <c r="J126" s="402">
        <f>I126*E126</f>
        <v>0</v>
      </c>
      <c r="K126" s="404">
        <f>I126+G126</f>
        <v>5</v>
      </c>
      <c r="L126" s="405">
        <f>K126*E126</f>
        <v>14500</v>
      </c>
    </row>
    <row r="127" spans="1:12">
      <c r="A127" s="400"/>
      <c r="B127" s="419"/>
      <c r="C127" s="400"/>
      <c r="D127" s="384"/>
      <c r="E127" s="401"/>
      <c r="F127" s="401"/>
      <c r="G127" s="403"/>
      <c r="H127" s="401"/>
      <c r="I127" s="401"/>
      <c r="J127" s="401"/>
      <c r="K127" s="384"/>
      <c r="L127" s="401"/>
    </row>
    <row r="128" spans="1:12" ht="112">
      <c r="A128" s="400">
        <v>13</v>
      </c>
      <c r="B128" s="419" t="s">
        <v>456</v>
      </c>
      <c r="C128" s="400">
        <v>14</v>
      </c>
      <c r="D128" s="384" t="s">
        <v>455</v>
      </c>
      <c r="E128" s="401">
        <v>2650</v>
      </c>
      <c r="F128" s="402">
        <f t="shared" si="4"/>
        <v>37100</v>
      </c>
      <c r="G128" s="403">
        <v>10</v>
      </c>
      <c r="H128" s="402">
        <f>G128*E128</f>
        <v>26500</v>
      </c>
      <c r="I128" s="402">
        <f>'[2]Electrical M Sheet'!I332</f>
        <v>3</v>
      </c>
      <c r="J128" s="402">
        <f>I128*E128</f>
        <v>7950</v>
      </c>
      <c r="K128" s="404">
        <f>I128+G128</f>
        <v>13</v>
      </c>
      <c r="L128" s="405">
        <f>K128*E128</f>
        <v>34450</v>
      </c>
    </row>
    <row r="129" spans="1:12">
      <c r="A129" s="400"/>
      <c r="B129" s="419"/>
      <c r="C129" s="400"/>
      <c r="D129" s="384"/>
      <c r="E129" s="401"/>
      <c r="F129" s="401"/>
      <c r="G129" s="403"/>
      <c r="H129" s="401"/>
      <c r="I129" s="401"/>
      <c r="J129" s="401"/>
      <c r="K129" s="384"/>
      <c r="L129" s="401"/>
    </row>
    <row r="130" spans="1:12" ht="42">
      <c r="A130" s="400">
        <v>14</v>
      </c>
      <c r="B130" s="381" t="s">
        <v>457</v>
      </c>
      <c r="C130" s="400" t="s">
        <v>279</v>
      </c>
      <c r="D130" s="384" t="s">
        <v>455</v>
      </c>
      <c r="E130" s="401"/>
      <c r="F130" s="401"/>
      <c r="G130" s="403">
        <v>0</v>
      </c>
      <c r="H130" s="401"/>
      <c r="I130" s="401"/>
      <c r="J130" s="401"/>
      <c r="K130" s="384"/>
      <c r="L130" s="401"/>
    </row>
    <row r="131" spans="1:12">
      <c r="A131" s="400"/>
      <c r="B131" s="381"/>
      <c r="C131" s="400"/>
      <c r="D131" s="384"/>
      <c r="E131" s="401"/>
      <c r="F131" s="402"/>
      <c r="G131" s="403"/>
      <c r="H131" s="402"/>
      <c r="I131" s="402"/>
      <c r="J131" s="402"/>
      <c r="K131" s="384"/>
      <c r="L131" s="402"/>
    </row>
    <row r="132" spans="1:12" ht="210">
      <c r="A132" s="420">
        <v>15</v>
      </c>
      <c r="B132" s="395" t="s">
        <v>458</v>
      </c>
      <c r="C132" s="400">
        <v>2</v>
      </c>
      <c r="D132" s="384" t="s">
        <v>455</v>
      </c>
      <c r="E132" s="401">
        <v>2800</v>
      </c>
      <c r="F132" s="402">
        <f>E132*C132</f>
        <v>5600</v>
      </c>
      <c r="G132" s="403">
        <v>2</v>
      </c>
      <c r="H132" s="402">
        <f>G132*E132</f>
        <v>5600</v>
      </c>
      <c r="I132" s="402"/>
      <c r="J132" s="402">
        <f>I132*E132</f>
        <v>0</v>
      </c>
      <c r="K132" s="404">
        <f>I132+G132</f>
        <v>2</v>
      </c>
      <c r="L132" s="405">
        <f>K132*E132</f>
        <v>5600</v>
      </c>
    </row>
    <row r="133" spans="1:12">
      <c r="A133" s="420"/>
      <c r="B133" s="381"/>
      <c r="C133" s="400"/>
      <c r="D133" s="384"/>
      <c r="E133" s="401"/>
      <c r="F133" s="401"/>
      <c r="G133" s="403"/>
      <c r="H133" s="401"/>
      <c r="I133" s="401"/>
      <c r="J133" s="401"/>
      <c r="K133" s="384"/>
      <c r="L133" s="401"/>
    </row>
    <row r="134" spans="1:12" ht="210">
      <c r="A134" s="400">
        <v>16</v>
      </c>
      <c r="B134" s="395" t="s">
        <v>459</v>
      </c>
      <c r="C134" s="400">
        <v>14</v>
      </c>
      <c r="D134" s="384" t="s">
        <v>455</v>
      </c>
      <c r="E134" s="401">
        <v>2800</v>
      </c>
      <c r="F134" s="402">
        <f>E134*C134</f>
        <v>39200</v>
      </c>
      <c r="G134" s="403">
        <v>11</v>
      </c>
      <c r="H134" s="402">
        <f>G134*E134</f>
        <v>30800</v>
      </c>
      <c r="I134" s="402"/>
      <c r="J134" s="402">
        <f>I134*E134</f>
        <v>0</v>
      </c>
      <c r="K134" s="404">
        <f>I134+G134</f>
        <v>11</v>
      </c>
      <c r="L134" s="405">
        <f>K134*E134</f>
        <v>30800</v>
      </c>
    </row>
    <row r="135" spans="1:12">
      <c r="A135" s="400"/>
      <c r="B135" s="381"/>
      <c r="C135" s="400"/>
      <c r="D135" s="384"/>
      <c r="E135" s="401"/>
      <c r="F135" s="401"/>
      <c r="G135" s="403"/>
      <c r="H135" s="401"/>
      <c r="I135" s="401"/>
      <c r="J135" s="401"/>
      <c r="K135" s="384"/>
      <c r="L135" s="401"/>
    </row>
    <row r="136" spans="1:12" ht="196">
      <c r="A136" s="400">
        <v>17</v>
      </c>
      <c r="B136" s="395" t="s">
        <v>460</v>
      </c>
      <c r="C136" s="400">
        <v>4</v>
      </c>
      <c r="D136" s="384" t="s">
        <v>455</v>
      </c>
      <c r="E136" s="401">
        <v>3000</v>
      </c>
      <c r="F136" s="402">
        <f>E136*C136</f>
        <v>12000</v>
      </c>
      <c r="G136" s="403">
        <v>0</v>
      </c>
      <c r="H136" s="402">
        <f>G136*E136</f>
        <v>0</v>
      </c>
      <c r="I136" s="402">
        <f>'[2]Electrical M Sheet'!I371</f>
        <v>3</v>
      </c>
      <c r="J136" s="402">
        <f>I136*E136</f>
        <v>9000</v>
      </c>
      <c r="K136" s="404">
        <f>I136+G136</f>
        <v>3</v>
      </c>
      <c r="L136" s="405">
        <f>K136*E136</f>
        <v>9000</v>
      </c>
    </row>
    <row r="137" spans="1:12">
      <c r="A137" s="400"/>
      <c r="B137" s="381" t="s">
        <v>461</v>
      </c>
      <c r="C137" s="400"/>
      <c r="D137" s="384"/>
      <c r="E137" s="401"/>
      <c r="F137" s="401"/>
      <c r="G137" s="403"/>
      <c r="H137" s="401"/>
      <c r="I137" s="401"/>
      <c r="J137" s="401"/>
      <c r="K137" s="384"/>
      <c r="L137" s="401"/>
    </row>
    <row r="138" spans="1:12" ht="225">
      <c r="A138" s="400">
        <v>18</v>
      </c>
      <c r="B138" s="395" t="s">
        <v>462</v>
      </c>
      <c r="C138" s="400">
        <v>3</v>
      </c>
      <c r="D138" s="384" t="s">
        <v>455</v>
      </c>
      <c r="E138" s="401">
        <v>2850</v>
      </c>
      <c r="F138" s="402">
        <f>E138*C138</f>
        <v>8550</v>
      </c>
      <c r="G138" s="403">
        <v>5</v>
      </c>
      <c r="H138" s="402">
        <f>G138*E138</f>
        <v>14250</v>
      </c>
      <c r="I138" s="402"/>
      <c r="J138" s="402">
        <f>I138*E138</f>
        <v>0</v>
      </c>
      <c r="K138" s="404">
        <f>I138+G138</f>
        <v>5</v>
      </c>
      <c r="L138" s="405">
        <f>K138*E138</f>
        <v>14250</v>
      </c>
    </row>
    <row r="139" spans="1:12">
      <c r="A139" s="400"/>
      <c r="B139" s="381"/>
      <c r="C139" s="400"/>
      <c r="D139" s="384"/>
      <c r="E139" s="401"/>
      <c r="F139" s="401"/>
      <c r="G139" s="403"/>
      <c r="H139" s="401"/>
      <c r="I139" s="401"/>
      <c r="J139" s="401"/>
      <c r="K139" s="384"/>
      <c r="L139" s="421"/>
    </row>
    <row r="140" spans="1:12" ht="56">
      <c r="A140" s="400">
        <v>19</v>
      </c>
      <c r="B140" s="381" t="s">
        <v>463</v>
      </c>
      <c r="C140" s="400">
        <v>6</v>
      </c>
      <c r="D140" s="384" t="s">
        <v>30</v>
      </c>
      <c r="E140" s="401">
        <v>3450</v>
      </c>
      <c r="F140" s="402">
        <f>E140*C140</f>
        <v>20700</v>
      </c>
      <c r="G140" s="403">
        <v>6</v>
      </c>
      <c r="H140" s="402">
        <f>G140*E140</f>
        <v>20700</v>
      </c>
      <c r="I140" s="402"/>
      <c r="J140" s="402">
        <f>I140*E140</f>
        <v>0</v>
      </c>
      <c r="K140" s="404">
        <f>I140+G140</f>
        <v>6</v>
      </c>
      <c r="L140" s="405">
        <f>K140*E140</f>
        <v>20700</v>
      </c>
    </row>
    <row r="141" spans="1:12">
      <c r="A141" s="400"/>
      <c r="B141" s="381"/>
      <c r="C141" s="400"/>
      <c r="D141" s="384"/>
      <c r="E141" s="401"/>
      <c r="F141" s="401"/>
      <c r="G141" s="403"/>
      <c r="H141" s="401"/>
      <c r="I141" s="401"/>
      <c r="J141" s="401"/>
      <c r="K141" s="384"/>
      <c r="L141" s="401"/>
    </row>
    <row r="142" spans="1:12" ht="56">
      <c r="A142" s="400">
        <v>20</v>
      </c>
      <c r="B142" s="381" t="s">
        <v>464</v>
      </c>
      <c r="C142" s="400">
        <v>12</v>
      </c>
      <c r="D142" s="384" t="s">
        <v>30</v>
      </c>
      <c r="E142" s="401">
        <v>3800</v>
      </c>
      <c r="F142" s="402">
        <f>E142*C142</f>
        <v>45600</v>
      </c>
      <c r="G142" s="403">
        <v>0</v>
      </c>
      <c r="H142" s="402"/>
      <c r="I142" s="402"/>
      <c r="J142" s="402">
        <f>I142*E142</f>
        <v>0</v>
      </c>
      <c r="K142" s="404">
        <f>I142+G142</f>
        <v>0</v>
      </c>
      <c r="L142" s="405">
        <f>K142*E142</f>
        <v>0</v>
      </c>
    </row>
    <row r="143" spans="1:12">
      <c r="A143" s="400"/>
      <c r="B143" s="381"/>
      <c r="C143" s="400"/>
      <c r="D143" s="384"/>
      <c r="E143" s="401"/>
      <c r="F143" s="402"/>
      <c r="G143" s="403"/>
      <c r="H143" s="402"/>
      <c r="I143" s="402"/>
      <c r="J143" s="402"/>
      <c r="K143" s="384"/>
      <c r="L143" s="402"/>
    </row>
    <row r="144" spans="1:12" ht="56">
      <c r="A144" s="400">
        <v>21</v>
      </c>
      <c r="B144" s="381" t="s">
        <v>465</v>
      </c>
      <c r="C144" s="400">
        <v>2</v>
      </c>
      <c r="D144" s="384" t="s">
        <v>30</v>
      </c>
      <c r="E144" s="401">
        <v>4000</v>
      </c>
      <c r="F144" s="402">
        <f>E144*C144</f>
        <v>8000</v>
      </c>
      <c r="G144" s="403">
        <v>0</v>
      </c>
      <c r="H144" s="402">
        <f>G144*E144</f>
        <v>0</v>
      </c>
      <c r="I144" s="402">
        <f>'[2]Electrical M Sheet'!I406</f>
        <v>2</v>
      </c>
      <c r="J144" s="402">
        <f>I144*E144</f>
        <v>8000</v>
      </c>
      <c r="K144" s="404">
        <f>I144+G144</f>
        <v>2</v>
      </c>
      <c r="L144" s="405">
        <f>K144*E144</f>
        <v>8000</v>
      </c>
    </row>
    <row r="145" spans="1:12">
      <c r="A145" s="400"/>
      <c r="B145" s="381"/>
      <c r="C145" s="400"/>
      <c r="D145" s="384"/>
      <c r="E145" s="401"/>
      <c r="F145" s="401"/>
      <c r="G145" s="403"/>
      <c r="H145" s="401"/>
      <c r="I145" s="401"/>
      <c r="J145" s="401"/>
      <c r="K145" s="384"/>
      <c r="L145" s="401"/>
    </row>
    <row r="146" spans="1:12" ht="56">
      <c r="A146" s="400">
        <v>22</v>
      </c>
      <c r="B146" s="381" t="s">
        <v>466</v>
      </c>
      <c r="C146" s="400" t="s">
        <v>279</v>
      </c>
      <c r="D146" s="384" t="s">
        <v>30</v>
      </c>
      <c r="E146" s="401"/>
      <c r="F146" s="402"/>
      <c r="G146" s="403"/>
      <c r="H146" s="402">
        <f>G146*E146</f>
        <v>0</v>
      </c>
      <c r="I146" s="402"/>
      <c r="J146" s="402"/>
      <c r="K146" s="384"/>
      <c r="L146" s="402"/>
    </row>
    <row r="147" spans="1:12">
      <c r="A147" s="400"/>
      <c r="B147" s="381"/>
      <c r="C147" s="400"/>
      <c r="D147" s="384"/>
      <c r="E147" s="401"/>
      <c r="F147" s="401"/>
      <c r="G147" s="403"/>
      <c r="H147" s="401"/>
      <c r="I147" s="401"/>
      <c r="J147" s="401"/>
      <c r="K147" s="384"/>
      <c r="L147" s="401"/>
    </row>
    <row r="148" spans="1:12" ht="70">
      <c r="A148" s="384">
        <v>23</v>
      </c>
      <c r="B148" s="381" t="s">
        <v>467</v>
      </c>
      <c r="C148" s="384"/>
      <c r="D148" s="384"/>
      <c r="E148" s="401"/>
      <c r="F148" s="401"/>
      <c r="G148" s="403"/>
      <c r="H148" s="402">
        <f>G148*E148</f>
        <v>0</v>
      </c>
      <c r="I148" s="401"/>
      <c r="J148" s="401"/>
      <c r="K148" s="384"/>
      <c r="L148" s="401"/>
    </row>
    <row r="149" spans="1:12" ht="17.25" customHeight="1">
      <c r="A149" s="384"/>
      <c r="B149" s="381"/>
      <c r="C149" s="384"/>
      <c r="D149" s="384"/>
      <c r="E149" s="401"/>
      <c r="F149" s="401"/>
      <c r="G149" s="403"/>
      <c r="H149" s="401"/>
      <c r="I149" s="401"/>
      <c r="J149" s="401"/>
      <c r="K149" s="384"/>
      <c r="L149" s="401"/>
    </row>
    <row r="150" spans="1:12" ht="17.25" customHeight="1">
      <c r="A150" s="384" t="s">
        <v>101</v>
      </c>
      <c r="B150" s="381" t="s">
        <v>468</v>
      </c>
      <c r="C150" s="384">
        <v>125</v>
      </c>
      <c r="D150" s="384" t="s">
        <v>357</v>
      </c>
      <c r="E150" s="402">
        <v>145</v>
      </c>
      <c r="F150" s="402">
        <f>E150*C150</f>
        <v>18125</v>
      </c>
      <c r="G150" s="403">
        <v>0</v>
      </c>
      <c r="H150" s="402">
        <f>G150*E150</f>
        <v>0</v>
      </c>
      <c r="I150" s="402">
        <f>'[2]Electrical M Sheet'!I419</f>
        <v>45</v>
      </c>
      <c r="J150" s="402">
        <f>I150*E150</f>
        <v>6525</v>
      </c>
      <c r="K150" s="404">
        <f>I150+G150</f>
        <v>45</v>
      </c>
      <c r="L150" s="405">
        <f>K150*E150</f>
        <v>6525</v>
      </c>
    </row>
    <row r="151" spans="1:12" ht="17.25" customHeight="1">
      <c r="A151" s="384" t="s">
        <v>277</v>
      </c>
      <c r="B151" s="381" t="s">
        <v>469</v>
      </c>
      <c r="C151" s="384">
        <v>100</v>
      </c>
      <c r="D151" s="384" t="s">
        <v>357</v>
      </c>
      <c r="E151" s="402">
        <v>125</v>
      </c>
      <c r="F151" s="402">
        <f>E151*C151</f>
        <v>12500</v>
      </c>
      <c r="G151" s="403">
        <v>0</v>
      </c>
      <c r="H151" s="402">
        <f>G151*E151</f>
        <v>0</v>
      </c>
      <c r="I151" s="402">
        <f>'[2]Electrical M Sheet'!I433</f>
        <v>87</v>
      </c>
      <c r="J151" s="402">
        <f>I151*E151</f>
        <v>10875</v>
      </c>
      <c r="K151" s="404">
        <f>I151+G151</f>
        <v>87</v>
      </c>
      <c r="L151" s="405">
        <f>K151*E151</f>
        <v>10875</v>
      </c>
    </row>
    <row r="152" spans="1:12" ht="17.25" customHeight="1">
      <c r="A152" s="384"/>
      <c r="B152" s="381"/>
      <c r="C152" s="384"/>
      <c r="D152" s="384"/>
      <c r="E152" s="402"/>
      <c r="F152" s="417"/>
      <c r="G152" s="403"/>
      <c r="H152" s="417"/>
      <c r="I152" s="417"/>
      <c r="J152" s="417"/>
      <c r="K152" s="384"/>
      <c r="L152" s="417"/>
    </row>
    <row r="153" spans="1:12" ht="56">
      <c r="A153" s="384">
        <v>24</v>
      </c>
      <c r="B153" s="381" t="s">
        <v>470</v>
      </c>
      <c r="C153" s="384"/>
      <c r="D153" s="384"/>
      <c r="E153" s="402"/>
      <c r="F153" s="401"/>
      <c r="G153" s="403"/>
      <c r="H153" s="401"/>
      <c r="I153" s="401"/>
      <c r="J153" s="401"/>
      <c r="K153" s="384"/>
      <c r="L153" s="401"/>
    </row>
    <row r="154" spans="1:12" ht="17.25" customHeight="1">
      <c r="A154" s="384"/>
      <c r="B154" s="381"/>
      <c r="C154" s="384"/>
      <c r="D154" s="384"/>
      <c r="E154" s="402"/>
      <c r="F154" s="401"/>
      <c r="G154" s="403"/>
      <c r="H154" s="401"/>
      <c r="I154" s="401"/>
      <c r="J154" s="401"/>
      <c r="K154" s="384"/>
      <c r="L154" s="401"/>
    </row>
    <row r="155" spans="1:12" ht="17.25" customHeight="1">
      <c r="A155" s="384" t="s">
        <v>101</v>
      </c>
      <c r="B155" s="381" t="s">
        <v>471</v>
      </c>
      <c r="C155" s="384" t="s">
        <v>279</v>
      </c>
      <c r="D155" s="384" t="s">
        <v>357</v>
      </c>
      <c r="E155" s="402"/>
      <c r="F155" s="401"/>
      <c r="G155" s="403"/>
      <c r="H155" s="401"/>
      <c r="I155" s="401"/>
      <c r="J155" s="401"/>
      <c r="K155" s="384"/>
      <c r="L155" s="401"/>
    </row>
    <row r="156" spans="1:12" ht="17.25" customHeight="1">
      <c r="A156" s="384" t="s">
        <v>277</v>
      </c>
      <c r="B156" s="381" t="s">
        <v>472</v>
      </c>
      <c r="C156" s="384" t="s">
        <v>279</v>
      </c>
      <c r="D156" s="384" t="s">
        <v>357</v>
      </c>
      <c r="E156" s="402"/>
      <c r="F156" s="417"/>
      <c r="G156" s="403"/>
      <c r="H156" s="417"/>
      <c r="I156" s="417"/>
      <c r="J156" s="417"/>
      <c r="K156" s="384"/>
      <c r="L156" s="417"/>
    </row>
    <row r="157" spans="1:12" ht="17.25" customHeight="1">
      <c r="A157" s="410"/>
      <c r="B157" s="395"/>
      <c r="C157" s="384"/>
      <c r="D157" s="384"/>
      <c r="E157" s="402"/>
      <c r="F157" s="417"/>
      <c r="G157" s="403"/>
      <c r="H157" s="417"/>
      <c r="I157" s="417"/>
      <c r="J157" s="417"/>
      <c r="K157" s="384"/>
      <c r="L157" s="417"/>
    </row>
    <row r="158" spans="1:12" ht="98">
      <c r="A158" s="384">
        <v>25</v>
      </c>
      <c r="B158" s="381" t="s">
        <v>473</v>
      </c>
      <c r="C158" s="384"/>
      <c r="D158" s="384"/>
      <c r="E158" s="401"/>
      <c r="F158" s="401"/>
      <c r="G158" s="403"/>
      <c r="H158" s="401"/>
      <c r="I158" s="401"/>
      <c r="J158" s="401"/>
      <c r="K158" s="384"/>
      <c r="L158" s="401"/>
    </row>
    <row r="159" spans="1:12">
      <c r="A159" s="410" t="s">
        <v>101</v>
      </c>
      <c r="B159" s="381" t="s">
        <v>474</v>
      </c>
      <c r="C159" s="384">
        <v>10</v>
      </c>
      <c r="D159" s="384" t="s">
        <v>30</v>
      </c>
      <c r="E159" s="401">
        <v>1000</v>
      </c>
      <c r="F159" s="402">
        <f>E159*C159</f>
        <v>10000</v>
      </c>
      <c r="G159" s="403">
        <v>0</v>
      </c>
      <c r="H159" s="402">
        <f>G159*E159</f>
        <v>0</v>
      </c>
      <c r="I159" s="402">
        <f>'[2]Electrical M Sheet'!I448</f>
        <v>6</v>
      </c>
      <c r="J159" s="402">
        <f>I159*E159</f>
        <v>6000</v>
      </c>
      <c r="K159" s="404">
        <f>I159+G159</f>
        <v>6</v>
      </c>
      <c r="L159" s="405">
        <f>K159*E159</f>
        <v>6000</v>
      </c>
    </row>
    <row r="160" spans="1:12">
      <c r="A160" s="410" t="s">
        <v>277</v>
      </c>
      <c r="B160" s="381" t="s">
        <v>475</v>
      </c>
      <c r="C160" s="384">
        <v>3</v>
      </c>
      <c r="D160" s="384" t="s">
        <v>30</v>
      </c>
      <c r="E160" s="401">
        <v>1200</v>
      </c>
      <c r="F160" s="402">
        <f>E160*C160</f>
        <v>3600</v>
      </c>
      <c r="G160" s="403">
        <v>0</v>
      </c>
      <c r="H160" s="402">
        <f>G160*E160</f>
        <v>0</v>
      </c>
      <c r="I160" s="402">
        <f>'[2]Electrical M Sheet'!I454</f>
        <v>2</v>
      </c>
      <c r="J160" s="402">
        <f>I160*E160</f>
        <v>2400</v>
      </c>
      <c r="K160" s="404">
        <f>I160+G160</f>
        <v>2</v>
      </c>
      <c r="L160" s="405">
        <f>K160*E160</f>
        <v>2400</v>
      </c>
    </row>
    <row r="161" spans="1:14">
      <c r="A161" s="413"/>
      <c r="B161" s="422"/>
      <c r="C161" s="384"/>
      <c r="D161" s="384"/>
      <c r="E161" s="401"/>
      <c r="F161" s="401"/>
      <c r="G161" s="403"/>
      <c r="H161" s="401"/>
      <c r="I161" s="401"/>
      <c r="J161" s="401"/>
      <c r="K161" s="384"/>
      <c r="L161" s="401"/>
    </row>
    <row r="162" spans="1:14" ht="42">
      <c r="A162" s="384">
        <v>26</v>
      </c>
      <c r="B162" s="422" t="s">
        <v>476</v>
      </c>
      <c r="C162" s="384">
        <v>250</v>
      </c>
      <c r="D162" s="384" t="s">
        <v>357</v>
      </c>
      <c r="E162" s="401">
        <v>75</v>
      </c>
      <c r="F162" s="402">
        <f>E162*C162</f>
        <v>18750</v>
      </c>
      <c r="G162" s="403">
        <v>0</v>
      </c>
      <c r="H162" s="402">
        <f>G162*E162</f>
        <v>0</v>
      </c>
      <c r="I162" s="402">
        <f>'[2]Electrical M Sheet'!I472</f>
        <v>162</v>
      </c>
      <c r="J162" s="402">
        <f>I162*E162</f>
        <v>12150</v>
      </c>
      <c r="K162" s="404">
        <f>I162+G162</f>
        <v>162</v>
      </c>
      <c r="L162" s="405">
        <f>K162*E162</f>
        <v>12150</v>
      </c>
    </row>
    <row r="163" spans="1:14">
      <c r="A163" s="410"/>
      <c r="B163" s="422"/>
      <c r="C163" s="384"/>
      <c r="D163" s="384"/>
      <c r="E163" s="401"/>
      <c r="F163" s="401"/>
      <c r="G163" s="403"/>
      <c r="H163" s="401"/>
      <c r="I163" s="401"/>
      <c r="J163" s="401"/>
      <c r="K163" s="384"/>
      <c r="L163" s="401"/>
    </row>
    <row r="164" spans="1:14" ht="28">
      <c r="A164" s="384">
        <v>27</v>
      </c>
      <c r="B164" s="422" t="s">
        <v>477</v>
      </c>
      <c r="C164" s="384">
        <v>16</v>
      </c>
      <c r="D164" s="384" t="s">
        <v>183</v>
      </c>
      <c r="E164" s="423">
        <v>900</v>
      </c>
      <c r="F164" s="402">
        <f>E164*C164</f>
        <v>14400</v>
      </c>
      <c r="G164" s="403">
        <v>0</v>
      </c>
      <c r="H164" s="402">
        <f>G164*E164</f>
        <v>0</v>
      </c>
      <c r="I164" s="402"/>
      <c r="J164" s="402">
        <f>I164*E164</f>
        <v>0</v>
      </c>
      <c r="K164" s="404">
        <f>I164+G164</f>
        <v>0</v>
      </c>
      <c r="L164" s="405">
        <f>K164*E164</f>
        <v>0</v>
      </c>
    </row>
    <row r="165" spans="1:14" ht="16.5" customHeight="1">
      <c r="A165" s="410"/>
      <c r="B165" s="422"/>
      <c r="C165" s="384"/>
      <c r="D165" s="384"/>
      <c r="E165" s="376"/>
      <c r="F165" s="383"/>
      <c r="G165" s="403"/>
      <c r="H165" s="383"/>
      <c r="I165" s="383"/>
      <c r="J165" s="383"/>
      <c r="K165" s="384"/>
      <c r="L165" s="383"/>
    </row>
    <row r="166" spans="1:14" s="416" customFormat="1" ht="28">
      <c r="A166" s="384">
        <v>28</v>
      </c>
      <c r="B166" s="422" t="s">
        <v>478</v>
      </c>
      <c r="C166" s="384">
        <v>16</v>
      </c>
      <c r="D166" s="384" t="s">
        <v>183</v>
      </c>
      <c r="E166" s="423">
        <v>450</v>
      </c>
      <c r="F166" s="402">
        <f>E166*C166</f>
        <v>7200</v>
      </c>
      <c r="G166" s="403">
        <v>0</v>
      </c>
      <c r="H166" s="402">
        <f>G166*E166</f>
        <v>0</v>
      </c>
      <c r="I166" s="402"/>
      <c r="J166" s="402">
        <f>I166*E166</f>
        <v>0</v>
      </c>
      <c r="K166" s="404">
        <f>I166+G166</f>
        <v>0</v>
      </c>
      <c r="L166" s="405">
        <f>K166*E166</f>
        <v>0</v>
      </c>
      <c r="N166" s="378"/>
    </row>
    <row r="167" spans="1:14" s="416" customFormat="1">
      <c r="A167" s="415"/>
      <c r="B167" s="424"/>
      <c r="C167" s="384"/>
      <c r="D167" s="384"/>
      <c r="E167" s="423"/>
      <c r="F167" s="423"/>
      <c r="G167" s="403"/>
      <c r="H167" s="423"/>
      <c r="I167" s="423"/>
      <c r="J167" s="423"/>
      <c r="K167" s="384"/>
      <c r="L167" s="423"/>
      <c r="N167" s="378"/>
    </row>
    <row r="168" spans="1:14" s="416" customFormat="1" ht="28">
      <c r="A168" s="384">
        <v>29</v>
      </c>
      <c r="B168" s="424" t="s">
        <v>479</v>
      </c>
      <c r="C168" s="384"/>
      <c r="D168" s="384"/>
      <c r="E168" s="423"/>
      <c r="F168" s="402"/>
      <c r="G168" s="403"/>
      <c r="H168" s="402"/>
      <c r="I168" s="402"/>
      <c r="J168" s="402"/>
      <c r="K168" s="384"/>
      <c r="L168" s="402"/>
      <c r="N168" s="378"/>
    </row>
    <row r="169" spans="1:14" s="416" customFormat="1">
      <c r="A169" s="415"/>
      <c r="B169" s="422"/>
      <c r="C169" s="384"/>
      <c r="D169" s="384"/>
      <c r="E169" s="423"/>
      <c r="F169" s="423"/>
      <c r="G169" s="403"/>
      <c r="H169" s="423"/>
      <c r="I169" s="423"/>
      <c r="J169" s="423"/>
      <c r="K169" s="384"/>
      <c r="L169" s="423"/>
      <c r="N169" s="378"/>
    </row>
    <row r="170" spans="1:14" s="416" customFormat="1">
      <c r="A170" s="415" t="s">
        <v>101</v>
      </c>
      <c r="B170" s="422" t="s">
        <v>480</v>
      </c>
      <c r="C170" s="384">
        <v>55</v>
      </c>
      <c r="D170" s="384" t="s">
        <v>241</v>
      </c>
      <c r="E170" s="423">
        <v>950</v>
      </c>
      <c r="F170" s="402">
        <f>E170*C170</f>
        <v>52250</v>
      </c>
      <c r="G170" s="403">
        <v>0</v>
      </c>
      <c r="H170" s="402">
        <f>G170*E170</f>
        <v>0</v>
      </c>
      <c r="I170" s="402">
        <f>'[2]Electrical M Sheet'!I496</f>
        <v>52</v>
      </c>
      <c r="J170" s="402">
        <f>I170*E170</f>
        <v>49400</v>
      </c>
      <c r="K170" s="404">
        <f>I170+G170</f>
        <v>52</v>
      </c>
      <c r="L170" s="405">
        <f>K170*E170</f>
        <v>49400</v>
      </c>
      <c r="N170" s="378"/>
    </row>
    <row r="171" spans="1:14" s="416" customFormat="1">
      <c r="A171" s="415" t="s">
        <v>277</v>
      </c>
      <c r="B171" s="422" t="s">
        <v>481</v>
      </c>
      <c r="C171" s="384">
        <v>88</v>
      </c>
      <c r="D171" s="384" t="s">
        <v>357</v>
      </c>
      <c r="E171" s="423">
        <v>300</v>
      </c>
      <c r="F171" s="402">
        <f>E171*C171</f>
        <v>26400</v>
      </c>
      <c r="G171" s="403">
        <v>0</v>
      </c>
      <c r="H171" s="402">
        <f>G171*E171</f>
        <v>0</v>
      </c>
      <c r="I171" s="402">
        <f>'[2]Electrical M Sheet'!I510</f>
        <v>87.8</v>
      </c>
      <c r="J171" s="402">
        <f>I171*E171</f>
        <v>26340</v>
      </c>
      <c r="K171" s="404">
        <f>I171+G171</f>
        <v>87.8</v>
      </c>
      <c r="L171" s="405">
        <f>K171*E171</f>
        <v>26340</v>
      </c>
      <c r="N171" s="378"/>
    </row>
    <row r="172" spans="1:14" s="416" customFormat="1">
      <c r="A172" s="415"/>
      <c r="B172" s="422"/>
      <c r="C172" s="384"/>
      <c r="D172" s="384"/>
      <c r="E172" s="423"/>
      <c r="F172" s="402"/>
      <c r="G172" s="403"/>
      <c r="H172" s="402"/>
      <c r="I172" s="402"/>
      <c r="J172" s="402">
        <f>I172*E172</f>
        <v>0</v>
      </c>
      <c r="K172" s="404">
        <f>I172+G172</f>
        <v>0</v>
      </c>
      <c r="L172" s="405">
        <f>K172*E172</f>
        <v>0</v>
      </c>
      <c r="N172" s="378"/>
    </row>
    <row r="173" spans="1:14" s="416" customFormat="1">
      <c r="A173" s="415" t="s">
        <v>425</v>
      </c>
      <c r="B173" s="424" t="s">
        <v>482</v>
      </c>
      <c r="C173" s="384">
        <v>12</v>
      </c>
      <c r="D173" s="384" t="s">
        <v>241</v>
      </c>
      <c r="E173" s="423">
        <v>0</v>
      </c>
      <c r="F173" s="402">
        <f>E173*C173</f>
        <v>0</v>
      </c>
      <c r="G173" s="403"/>
      <c r="H173" s="402">
        <f>G173*E173</f>
        <v>0</v>
      </c>
      <c r="I173" s="402"/>
      <c r="J173" s="402">
        <f>I173*E173</f>
        <v>0</v>
      </c>
      <c r="K173" s="404">
        <f>I173+G173</f>
        <v>0</v>
      </c>
      <c r="L173" s="405">
        <f>K173*E173</f>
        <v>0</v>
      </c>
      <c r="N173" s="378"/>
    </row>
    <row r="174" spans="1:14" s="416" customFormat="1">
      <c r="A174" s="415" t="s">
        <v>483</v>
      </c>
      <c r="B174" s="424" t="s">
        <v>484</v>
      </c>
      <c r="C174" s="384">
        <v>13</v>
      </c>
      <c r="D174" s="384" t="s">
        <v>241</v>
      </c>
      <c r="E174" s="423">
        <v>3500</v>
      </c>
      <c r="F174" s="402">
        <f>E174*C174</f>
        <v>45500</v>
      </c>
      <c r="G174" s="403">
        <v>0</v>
      </c>
      <c r="H174" s="402">
        <f>G174*E174</f>
        <v>0</v>
      </c>
      <c r="I174" s="402">
        <f>'[2]Electrical M Sheet'!I515</f>
        <v>13</v>
      </c>
      <c r="J174" s="402">
        <f>I174*E174</f>
        <v>45500</v>
      </c>
      <c r="K174" s="404">
        <f>I174+G174</f>
        <v>13</v>
      </c>
      <c r="L174" s="405">
        <f>K174*E174</f>
        <v>45500</v>
      </c>
      <c r="N174" s="378"/>
    </row>
    <row r="175" spans="1:14" s="416" customFormat="1">
      <c r="A175" s="415"/>
      <c r="B175" s="424"/>
      <c r="C175" s="384"/>
      <c r="D175" s="384"/>
      <c r="E175" s="423"/>
      <c r="F175" s="423"/>
      <c r="G175" s="423"/>
      <c r="H175" s="423"/>
      <c r="I175" s="423"/>
      <c r="J175" s="423"/>
      <c r="K175" s="384"/>
      <c r="L175" s="423"/>
    </row>
    <row r="176" spans="1:14" s="416" customFormat="1" ht="24.9" customHeight="1">
      <c r="A176" s="606" t="s">
        <v>485</v>
      </c>
      <c r="B176" s="606"/>
      <c r="C176" s="606"/>
      <c r="D176" s="606"/>
      <c r="E176" s="606"/>
      <c r="F176" s="425">
        <f>SUM(F7:F175)</f>
        <v>1007750</v>
      </c>
      <c r="G176" s="425"/>
      <c r="H176" s="425">
        <f>SUM(H7:H175)</f>
        <v>290308</v>
      </c>
      <c r="I176" s="425"/>
      <c r="J176" s="425">
        <f>SUM(J7:J175)</f>
        <v>448840</v>
      </c>
      <c r="K176" s="426"/>
      <c r="L176" s="425">
        <f>SUM(L7:L175)</f>
        <v>739148</v>
      </c>
    </row>
    <row r="177" spans="1:12" ht="16.5" customHeight="1">
      <c r="A177" s="427"/>
      <c r="B177" s="428" t="s">
        <v>486</v>
      </c>
      <c r="C177" s="376"/>
      <c r="D177" s="376"/>
      <c r="E177" s="429"/>
      <c r="F177" s="429"/>
      <c r="G177" s="429"/>
      <c r="H177" s="429"/>
      <c r="I177" s="429"/>
      <c r="J177" s="429"/>
      <c r="K177" s="377"/>
      <c r="L177" s="377"/>
    </row>
    <row r="178" spans="1:12" ht="30.75" customHeight="1">
      <c r="A178" s="384">
        <v>1</v>
      </c>
      <c r="B178" s="607" t="s">
        <v>487</v>
      </c>
      <c r="C178" s="608"/>
      <c r="D178" s="608"/>
      <c r="E178" s="608"/>
      <c r="F178" s="608"/>
      <c r="G178" s="430"/>
      <c r="H178" s="430"/>
      <c r="I178" s="430"/>
      <c r="J178" s="430"/>
      <c r="K178" s="377"/>
      <c r="L178" s="377"/>
    </row>
    <row r="179" spans="1:12" ht="24" customHeight="1">
      <c r="A179" s="384">
        <v>2</v>
      </c>
      <c r="B179" s="607" t="s">
        <v>488</v>
      </c>
      <c r="C179" s="607"/>
      <c r="D179" s="607"/>
      <c r="E179" s="607"/>
      <c r="F179" s="607"/>
      <c r="G179" s="424"/>
      <c r="H179" s="424"/>
      <c r="I179" s="424"/>
      <c r="J179" s="424"/>
      <c r="K179" s="377"/>
      <c r="L179" s="377"/>
    </row>
    <row r="180" spans="1:12" ht="24" customHeight="1">
      <c r="A180" s="384">
        <v>3</v>
      </c>
      <c r="B180" s="607" t="s">
        <v>489</v>
      </c>
      <c r="C180" s="608"/>
      <c r="D180" s="608"/>
      <c r="E180" s="608"/>
      <c r="F180" s="608"/>
      <c r="G180" s="430"/>
      <c r="H180" s="430"/>
      <c r="I180" s="430"/>
      <c r="J180" s="430"/>
      <c r="K180" s="377"/>
      <c r="L180" s="377"/>
    </row>
    <row r="181" spans="1:12">
      <c r="A181" s="431"/>
      <c r="B181" s="377"/>
      <c r="C181" s="384"/>
      <c r="D181" s="384"/>
      <c r="E181" s="431"/>
      <c r="F181" s="431"/>
      <c r="G181" s="431"/>
      <c r="H181" s="431"/>
      <c r="I181" s="431"/>
      <c r="J181" s="431"/>
      <c r="K181" s="377"/>
      <c r="L181" s="377"/>
    </row>
  </sheetData>
  <mergeCells count="11">
    <mergeCell ref="K4:L4"/>
    <mergeCell ref="A176:E176"/>
    <mergeCell ref="B178:F178"/>
    <mergeCell ref="B179:F179"/>
    <mergeCell ref="B180:F180"/>
    <mergeCell ref="I4:J4"/>
    <mergeCell ref="A1:F1"/>
    <mergeCell ref="A2:F2"/>
    <mergeCell ref="A3:F3"/>
    <mergeCell ref="C4:F4"/>
    <mergeCell ref="G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topLeftCell="A16" workbookViewId="0">
      <selection activeCell="F29" sqref="F29"/>
    </sheetView>
  </sheetViews>
  <sheetFormatPr defaultRowHeight="14.5"/>
  <cols>
    <col min="3" max="3" width="49.08984375" customWidth="1"/>
    <col min="8" max="8" width="9.54296875" bestFit="1" customWidth="1"/>
    <col min="9" max="10" width="12" customWidth="1"/>
  </cols>
  <sheetData>
    <row r="1" spans="1:10" ht="20">
      <c r="A1" s="610" t="s">
        <v>498</v>
      </c>
      <c r="B1" s="611"/>
      <c r="C1" s="611"/>
      <c r="D1" s="611"/>
      <c r="E1" s="611"/>
      <c r="F1" s="611"/>
      <c r="G1" s="611"/>
      <c r="H1" s="612"/>
    </row>
    <row r="2" spans="1:10" ht="15">
      <c r="A2" s="453"/>
      <c r="B2" s="454"/>
      <c r="C2" s="454"/>
      <c r="D2" s="454"/>
      <c r="E2" s="454"/>
      <c r="F2" s="613" t="s">
        <v>3</v>
      </c>
      <c r="G2" s="614"/>
      <c r="H2" s="615"/>
      <c r="I2" s="613" t="s">
        <v>364</v>
      </c>
      <c r="J2" s="615"/>
    </row>
    <row r="3" spans="1:10" ht="31">
      <c r="A3" s="439" t="s">
        <v>499</v>
      </c>
      <c r="B3" s="440" t="s">
        <v>500</v>
      </c>
      <c r="C3" s="440" t="s">
        <v>501</v>
      </c>
      <c r="D3" s="439" t="s">
        <v>502</v>
      </c>
      <c r="E3" s="439" t="s">
        <v>503</v>
      </c>
      <c r="F3" s="439" t="s">
        <v>566</v>
      </c>
      <c r="G3" s="440" t="s">
        <v>82</v>
      </c>
      <c r="H3" s="440" t="s">
        <v>567</v>
      </c>
      <c r="I3" s="440" t="s">
        <v>568</v>
      </c>
      <c r="J3" s="440" t="s">
        <v>569</v>
      </c>
    </row>
    <row r="4" spans="1:10" ht="34.5">
      <c r="A4" s="443">
        <v>1</v>
      </c>
      <c r="B4" s="443" t="s">
        <v>504</v>
      </c>
      <c r="C4" s="444" t="s">
        <v>505</v>
      </c>
      <c r="D4" s="445" t="s">
        <v>506</v>
      </c>
      <c r="E4" s="443" t="s">
        <v>507</v>
      </c>
      <c r="F4" s="443">
        <v>12</v>
      </c>
      <c r="G4" s="441">
        <v>2500</v>
      </c>
      <c r="H4" s="364">
        <f>F4*G4</f>
        <v>30000</v>
      </c>
      <c r="I4" s="455">
        <v>12</v>
      </c>
      <c r="J4" s="364">
        <f>I4*G4</f>
        <v>30000</v>
      </c>
    </row>
    <row r="5" spans="1:10" ht="34.5">
      <c r="A5" s="443">
        <v>2</v>
      </c>
      <c r="B5" s="443" t="s">
        <v>508</v>
      </c>
      <c r="C5" s="444" t="s">
        <v>509</v>
      </c>
      <c r="D5" s="444" t="s">
        <v>510</v>
      </c>
      <c r="E5" s="443" t="s">
        <v>507</v>
      </c>
      <c r="F5" s="443">
        <v>0</v>
      </c>
      <c r="G5" s="441"/>
      <c r="H5" s="364">
        <f t="shared" ref="H5:H23" si="0">F5*G5</f>
        <v>0</v>
      </c>
      <c r="I5" s="443"/>
      <c r="J5" s="364">
        <f t="shared" ref="J5:J7" si="1">I5*G5</f>
        <v>0</v>
      </c>
    </row>
    <row r="6" spans="1:10" ht="46">
      <c r="A6" s="443">
        <v>3</v>
      </c>
      <c r="B6" s="443" t="s">
        <v>511</v>
      </c>
      <c r="C6" s="444" t="s">
        <v>512</v>
      </c>
      <c r="D6" s="445" t="s">
        <v>513</v>
      </c>
      <c r="E6" s="443" t="s">
        <v>507</v>
      </c>
      <c r="F6" s="443">
        <v>0</v>
      </c>
      <c r="G6" s="441"/>
      <c r="H6" s="364">
        <f t="shared" si="0"/>
        <v>0</v>
      </c>
      <c r="I6" s="443"/>
      <c r="J6" s="364">
        <f t="shared" si="1"/>
        <v>0</v>
      </c>
    </row>
    <row r="7" spans="1:10" ht="46">
      <c r="A7" s="443">
        <v>4</v>
      </c>
      <c r="B7" s="443" t="s">
        <v>511</v>
      </c>
      <c r="C7" s="444" t="s">
        <v>514</v>
      </c>
      <c r="D7" s="445" t="s">
        <v>515</v>
      </c>
      <c r="E7" s="443" t="s">
        <v>507</v>
      </c>
      <c r="F7" s="443">
        <v>0</v>
      </c>
      <c r="G7" s="441"/>
      <c r="H7" s="364">
        <f t="shared" si="0"/>
        <v>0</v>
      </c>
      <c r="I7" s="443"/>
      <c r="J7" s="364">
        <f t="shared" si="1"/>
        <v>0</v>
      </c>
    </row>
    <row r="8" spans="1:10" ht="46">
      <c r="A8" s="443">
        <v>5</v>
      </c>
      <c r="B8" s="443" t="s">
        <v>511</v>
      </c>
      <c r="C8" s="444" t="s">
        <v>516</v>
      </c>
      <c r="D8" s="445" t="s">
        <v>517</v>
      </c>
      <c r="E8" s="443" t="s">
        <v>507</v>
      </c>
      <c r="F8" s="443">
        <v>0</v>
      </c>
      <c r="G8" s="441"/>
      <c r="H8" s="364">
        <f t="shared" si="0"/>
        <v>0</v>
      </c>
      <c r="I8" s="443"/>
      <c r="J8" s="364">
        <f>I8*G8</f>
        <v>0</v>
      </c>
    </row>
    <row r="9" spans="1:10" ht="46">
      <c r="A9" s="443">
        <v>6</v>
      </c>
      <c r="B9" s="443" t="s">
        <v>511</v>
      </c>
      <c r="C9" s="444" t="s">
        <v>518</v>
      </c>
      <c r="D9" s="445" t="s">
        <v>519</v>
      </c>
      <c r="E9" s="443" t="s">
        <v>507</v>
      </c>
      <c r="F9" s="443">
        <v>1</v>
      </c>
      <c r="G9" s="441">
        <v>14000</v>
      </c>
      <c r="H9" s="364">
        <f t="shared" si="0"/>
        <v>14000</v>
      </c>
      <c r="I9" s="443">
        <v>1</v>
      </c>
      <c r="J9" s="364">
        <f t="shared" ref="J9:J23" si="2">I9*G9</f>
        <v>14000</v>
      </c>
    </row>
    <row r="10" spans="1:10" ht="57.5">
      <c r="A10" s="443">
        <v>7</v>
      </c>
      <c r="B10" s="445" t="s">
        <v>520</v>
      </c>
      <c r="C10" s="444" t="s">
        <v>521</v>
      </c>
      <c r="D10" s="445" t="s">
        <v>522</v>
      </c>
      <c r="E10" s="443"/>
      <c r="F10" s="443">
        <v>0</v>
      </c>
      <c r="G10" s="441"/>
      <c r="H10" s="364">
        <f t="shared" si="0"/>
        <v>0</v>
      </c>
      <c r="I10" s="443"/>
      <c r="J10" s="364">
        <f t="shared" si="2"/>
        <v>0</v>
      </c>
    </row>
    <row r="11" spans="1:10" ht="23">
      <c r="A11" s="443">
        <v>8</v>
      </c>
      <c r="B11" s="447" t="s">
        <v>523</v>
      </c>
      <c r="C11" s="444" t="s">
        <v>524</v>
      </c>
      <c r="D11" s="444" t="s">
        <v>525</v>
      </c>
      <c r="E11" s="446" t="s">
        <v>526</v>
      </c>
      <c r="F11" s="446">
        <v>0</v>
      </c>
      <c r="G11" s="441"/>
      <c r="H11" s="364">
        <f t="shared" si="0"/>
        <v>0</v>
      </c>
      <c r="I11" s="446"/>
      <c r="J11" s="364">
        <f t="shared" si="2"/>
        <v>0</v>
      </c>
    </row>
    <row r="12" spans="1:10" ht="23">
      <c r="A12" s="443">
        <v>9</v>
      </c>
      <c r="B12" s="447" t="s">
        <v>523</v>
      </c>
      <c r="C12" s="444" t="s">
        <v>527</v>
      </c>
      <c r="D12" s="444" t="s">
        <v>525</v>
      </c>
      <c r="E12" s="446" t="s">
        <v>526</v>
      </c>
      <c r="F12" s="443">
        <v>1</v>
      </c>
      <c r="G12" s="441">
        <v>10000</v>
      </c>
      <c r="H12" s="364">
        <f t="shared" si="0"/>
        <v>10000</v>
      </c>
      <c r="I12" s="443">
        <v>1</v>
      </c>
      <c r="J12" s="364">
        <f t="shared" si="2"/>
        <v>10000</v>
      </c>
    </row>
    <row r="13" spans="1:10" ht="23">
      <c r="A13" s="443">
        <v>10</v>
      </c>
      <c r="B13" s="448" t="s">
        <v>528</v>
      </c>
      <c r="C13" s="444" t="s">
        <v>529</v>
      </c>
      <c r="D13" s="446" t="s">
        <v>530</v>
      </c>
      <c r="E13" s="444" t="s">
        <v>531</v>
      </c>
      <c r="F13" s="443">
        <v>1</v>
      </c>
      <c r="G13" s="441">
        <v>11000</v>
      </c>
      <c r="H13" s="364">
        <f t="shared" si="0"/>
        <v>11000</v>
      </c>
      <c r="I13" s="443">
        <v>1</v>
      </c>
      <c r="J13" s="364">
        <f t="shared" si="2"/>
        <v>11000</v>
      </c>
    </row>
    <row r="14" spans="1:10">
      <c r="A14" s="443">
        <v>11</v>
      </c>
      <c r="B14" s="448" t="s">
        <v>532</v>
      </c>
      <c r="C14" s="445"/>
      <c r="D14" s="444"/>
      <c r="E14" s="444"/>
      <c r="F14" s="445">
        <v>0</v>
      </c>
      <c r="G14" s="441"/>
      <c r="H14" s="364">
        <f t="shared" si="0"/>
        <v>0</v>
      </c>
      <c r="I14" s="445"/>
      <c r="J14" s="364">
        <f t="shared" si="2"/>
        <v>0</v>
      </c>
    </row>
    <row r="15" spans="1:10">
      <c r="A15" s="443">
        <v>12</v>
      </c>
      <c r="B15" s="448" t="s">
        <v>533</v>
      </c>
      <c r="C15" s="445"/>
      <c r="D15" s="444"/>
      <c r="E15" s="444"/>
      <c r="F15" s="445">
        <v>0</v>
      </c>
      <c r="G15" s="441"/>
      <c r="H15" s="364">
        <f t="shared" si="0"/>
        <v>0</v>
      </c>
      <c r="I15" s="445"/>
      <c r="J15" s="364">
        <f t="shared" si="2"/>
        <v>0</v>
      </c>
    </row>
    <row r="16" spans="1:10" ht="46">
      <c r="A16" s="443">
        <v>13</v>
      </c>
      <c r="B16" s="443" t="s">
        <v>534</v>
      </c>
      <c r="C16" s="445" t="s">
        <v>535</v>
      </c>
      <c r="D16" s="446"/>
      <c r="E16" s="444" t="s">
        <v>536</v>
      </c>
      <c r="F16" s="445">
        <v>0</v>
      </c>
      <c r="G16" s="441"/>
      <c r="H16" s="364">
        <f t="shared" si="0"/>
        <v>0</v>
      </c>
      <c r="I16" s="445"/>
      <c r="J16" s="364">
        <f t="shared" si="2"/>
        <v>0</v>
      </c>
    </row>
    <row r="17" spans="1:10" ht="46">
      <c r="A17" s="443">
        <v>14</v>
      </c>
      <c r="B17" s="443" t="s">
        <v>534</v>
      </c>
      <c r="C17" s="445" t="s">
        <v>537</v>
      </c>
      <c r="D17" s="446"/>
      <c r="E17" s="444" t="s">
        <v>536</v>
      </c>
      <c r="F17" s="445">
        <v>1</v>
      </c>
      <c r="G17" s="441">
        <v>2500</v>
      </c>
      <c r="H17" s="364">
        <f t="shared" si="0"/>
        <v>2500</v>
      </c>
      <c r="I17" s="456">
        <v>1</v>
      </c>
      <c r="J17" s="364">
        <f t="shared" si="2"/>
        <v>2500</v>
      </c>
    </row>
    <row r="18" spans="1:10">
      <c r="A18" s="443">
        <v>15</v>
      </c>
      <c r="B18" s="448" t="s">
        <v>538</v>
      </c>
      <c r="C18" s="445" t="s">
        <v>539</v>
      </c>
      <c r="D18" s="444"/>
      <c r="E18" s="444" t="s">
        <v>540</v>
      </c>
      <c r="F18" s="445">
        <v>1</v>
      </c>
      <c r="G18" s="441">
        <v>2250</v>
      </c>
      <c r="H18" s="364">
        <f t="shared" si="0"/>
        <v>2250</v>
      </c>
      <c r="I18" s="445">
        <v>1</v>
      </c>
      <c r="J18" s="364">
        <f t="shared" si="2"/>
        <v>2250</v>
      </c>
    </row>
    <row r="19" spans="1:10">
      <c r="A19" s="443">
        <v>16</v>
      </c>
      <c r="B19" s="449" t="s">
        <v>541</v>
      </c>
      <c r="C19" s="450" t="s">
        <v>542</v>
      </c>
      <c r="D19" s="450"/>
      <c r="E19" s="449" t="s">
        <v>507</v>
      </c>
      <c r="F19" s="452">
        <v>1</v>
      </c>
      <c r="G19" s="441">
        <v>6500</v>
      </c>
      <c r="H19" s="364">
        <f t="shared" si="0"/>
        <v>6500</v>
      </c>
      <c r="I19" s="452">
        <v>1</v>
      </c>
      <c r="J19" s="364">
        <f t="shared" si="2"/>
        <v>6500</v>
      </c>
    </row>
    <row r="20" spans="1:10">
      <c r="A20" s="443">
        <v>17</v>
      </c>
      <c r="B20" s="449" t="s">
        <v>543</v>
      </c>
      <c r="C20" s="450" t="s">
        <v>544</v>
      </c>
      <c r="D20" s="450" t="s">
        <v>545</v>
      </c>
      <c r="E20" s="450" t="s">
        <v>546</v>
      </c>
      <c r="F20" s="450">
        <v>0</v>
      </c>
      <c r="G20" s="441"/>
      <c r="H20" s="364">
        <f t="shared" si="0"/>
        <v>0</v>
      </c>
      <c r="I20" s="450"/>
      <c r="J20" s="364">
        <f t="shared" si="2"/>
        <v>0</v>
      </c>
    </row>
    <row r="21" spans="1:10">
      <c r="A21" s="443">
        <v>18</v>
      </c>
      <c r="B21" s="449" t="s">
        <v>543</v>
      </c>
      <c r="C21" s="450" t="s">
        <v>547</v>
      </c>
      <c r="D21" s="450" t="s">
        <v>548</v>
      </c>
      <c r="E21" s="450" t="s">
        <v>546</v>
      </c>
      <c r="F21" s="450">
        <v>0</v>
      </c>
      <c r="G21" s="441"/>
      <c r="H21" s="364">
        <f t="shared" si="0"/>
        <v>0</v>
      </c>
      <c r="I21" s="450"/>
      <c r="J21" s="364">
        <f t="shared" si="2"/>
        <v>0</v>
      </c>
    </row>
    <row r="22" spans="1:10">
      <c r="A22" s="443">
        <v>19</v>
      </c>
      <c r="B22" s="449" t="s">
        <v>543</v>
      </c>
      <c r="C22" s="450" t="s">
        <v>547</v>
      </c>
      <c r="D22" s="450" t="s">
        <v>549</v>
      </c>
      <c r="E22" s="450" t="s">
        <v>546</v>
      </c>
      <c r="F22" s="450">
        <v>0</v>
      </c>
      <c r="G22" s="441"/>
      <c r="H22" s="364">
        <f t="shared" si="0"/>
        <v>0</v>
      </c>
      <c r="I22" s="450"/>
      <c r="J22" s="364">
        <f t="shared" si="2"/>
        <v>0</v>
      </c>
    </row>
    <row r="23" spans="1:10">
      <c r="A23" s="443">
        <v>20</v>
      </c>
      <c r="B23" s="449" t="s">
        <v>550</v>
      </c>
      <c r="C23" s="450" t="s">
        <v>542</v>
      </c>
      <c r="D23" s="450"/>
      <c r="E23" s="450" t="s">
        <v>546</v>
      </c>
      <c r="F23" s="450">
        <v>0</v>
      </c>
      <c r="G23" s="441"/>
      <c r="H23" s="364">
        <f t="shared" si="0"/>
        <v>0</v>
      </c>
      <c r="I23" s="450"/>
      <c r="J23" s="364">
        <f t="shared" si="2"/>
        <v>0</v>
      </c>
    </row>
    <row r="24" spans="1:10">
      <c r="A24" s="609" t="s">
        <v>551</v>
      </c>
      <c r="B24" s="609"/>
      <c r="C24" s="609"/>
      <c r="D24" s="609"/>
      <c r="E24" s="609"/>
      <c r="F24" s="438"/>
      <c r="G24" s="442"/>
      <c r="H24" s="451">
        <f>SUM(H4:H23)</f>
        <v>76250</v>
      </c>
      <c r="I24" s="438"/>
      <c r="J24" s="451">
        <f>SUM(J4:J23)</f>
        <v>76250</v>
      </c>
    </row>
  </sheetData>
  <mergeCells count="4">
    <mergeCell ref="A24:E24"/>
    <mergeCell ref="A1:H1"/>
    <mergeCell ref="F2:H2"/>
    <mergeCell ref="I2:J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1" workbookViewId="0">
      <selection activeCell="G38" sqref="G38"/>
    </sheetView>
  </sheetViews>
  <sheetFormatPr defaultColWidth="9.08984375" defaultRowHeight="14.5"/>
  <cols>
    <col min="1" max="1" width="9.90625" style="479" customWidth="1"/>
    <col min="2" max="2" width="70.90625" style="479" customWidth="1"/>
    <col min="3" max="3" width="8.6328125" style="479" customWidth="1"/>
    <col min="4" max="4" width="8.54296875" style="479" customWidth="1"/>
    <col min="5" max="5" width="9" style="479" customWidth="1"/>
    <col min="6" max="6" width="11.36328125" style="479" customWidth="1"/>
    <col min="7" max="16384" width="9.08984375" style="479"/>
  </cols>
  <sheetData>
    <row r="1" spans="1:6">
      <c r="A1" s="616" t="s">
        <v>574</v>
      </c>
      <c r="B1" s="617"/>
      <c r="C1" s="617"/>
      <c r="D1" s="618"/>
      <c r="E1" s="622"/>
      <c r="F1" s="623"/>
    </row>
    <row r="2" spans="1:6">
      <c r="A2" s="619"/>
      <c r="B2" s="620"/>
      <c r="C2" s="620"/>
      <c r="D2" s="621"/>
      <c r="E2" s="624"/>
      <c r="F2" s="625"/>
    </row>
    <row r="3" spans="1:6">
      <c r="A3" s="480" t="s">
        <v>575</v>
      </c>
      <c r="B3" s="481" t="s">
        <v>576</v>
      </c>
      <c r="C3" s="480" t="s">
        <v>577</v>
      </c>
      <c r="D3" s="481" t="s">
        <v>578</v>
      </c>
      <c r="E3" s="481" t="s">
        <v>579</v>
      </c>
      <c r="F3" s="480" t="s">
        <v>580</v>
      </c>
    </row>
    <row r="4" spans="1:6">
      <c r="A4" s="482">
        <v>1</v>
      </c>
      <c r="B4" s="483" t="s">
        <v>581</v>
      </c>
      <c r="C4" s="484"/>
      <c r="D4" s="484"/>
      <c r="E4" s="484"/>
      <c r="F4" s="484"/>
    </row>
    <row r="5" spans="1:6" ht="42">
      <c r="A5" s="485"/>
      <c r="B5" s="483" t="s">
        <v>582</v>
      </c>
      <c r="C5" s="486" t="s">
        <v>583</v>
      </c>
      <c r="D5" s="487">
        <v>5</v>
      </c>
      <c r="E5" s="488">
        <v>1500</v>
      </c>
      <c r="F5" s="489">
        <v>7500</v>
      </c>
    </row>
    <row r="6" spans="1:6">
      <c r="A6" s="482">
        <v>2</v>
      </c>
      <c r="B6" s="483" t="s">
        <v>584</v>
      </c>
      <c r="C6" s="484"/>
      <c r="D6" s="484"/>
      <c r="E6" s="484"/>
      <c r="F6" s="484"/>
    </row>
    <row r="7" spans="1:6" ht="52.5">
      <c r="A7" s="485"/>
      <c r="B7" s="483" t="s">
        <v>585</v>
      </c>
      <c r="C7" s="486" t="s">
        <v>583</v>
      </c>
      <c r="D7" s="487">
        <v>3</v>
      </c>
      <c r="E7" s="488">
        <v>1800</v>
      </c>
      <c r="F7" s="489">
        <v>5400</v>
      </c>
    </row>
    <row r="8" spans="1:6">
      <c r="A8" s="482">
        <v>3</v>
      </c>
      <c r="B8" s="483" t="s">
        <v>586</v>
      </c>
      <c r="C8" s="490" t="s">
        <v>583</v>
      </c>
      <c r="D8" s="482">
        <v>0</v>
      </c>
      <c r="E8" s="484"/>
      <c r="F8" s="491" t="s">
        <v>587</v>
      </c>
    </row>
    <row r="9" spans="1:6">
      <c r="A9" s="482">
        <v>4</v>
      </c>
      <c r="B9" s="483" t="s">
        <v>588</v>
      </c>
      <c r="C9" s="484"/>
      <c r="D9" s="484"/>
      <c r="E9" s="484"/>
      <c r="F9" s="484"/>
    </row>
    <row r="10" spans="1:6" ht="42">
      <c r="A10" s="485"/>
      <c r="B10" s="483" t="s">
        <v>589</v>
      </c>
      <c r="C10" s="486" t="s">
        <v>583</v>
      </c>
      <c r="D10" s="487">
        <v>1</v>
      </c>
      <c r="E10" s="488">
        <v>3500</v>
      </c>
      <c r="F10" s="489">
        <v>3500</v>
      </c>
    </row>
    <row r="11" spans="1:6">
      <c r="A11" s="482">
        <v>5</v>
      </c>
      <c r="B11" s="483" t="s">
        <v>590</v>
      </c>
      <c r="C11" s="484"/>
      <c r="D11" s="484"/>
      <c r="E11" s="484"/>
      <c r="F11" s="484"/>
    </row>
    <row r="12" spans="1:6" ht="42">
      <c r="A12" s="485"/>
      <c r="B12" s="483" t="s">
        <v>591</v>
      </c>
      <c r="C12" s="486" t="s">
        <v>583</v>
      </c>
      <c r="D12" s="487">
        <v>1</v>
      </c>
      <c r="E12" s="488">
        <v>3500</v>
      </c>
      <c r="F12" s="489">
        <v>3500</v>
      </c>
    </row>
    <row r="13" spans="1:6">
      <c r="A13" s="482">
        <v>6</v>
      </c>
      <c r="B13" s="483" t="s">
        <v>592</v>
      </c>
      <c r="C13" s="484"/>
      <c r="D13" s="484"/>
      <c r="E13" s="484"/>
      <c r="F13" s="484"/>
    </row>
    <row r="14" spans="1:6" ht="42">
      <c r="A14" s="485"/>
      <c r="B14" s="483" t="s">
        <v>593</v>
      </c>
      <c r="C14" s="486" t="s">
        <v>594</v>
      </c>
      <c r="D14" s="487">
        <v>5</v>
      </c>
      <c r="E14" s="488">
        <v>3800</v>
      </c>
      <c r="F14" s="489">
        <v>19000</v>
      </c>
    </row>
    <row r="15" spans="1:6">
      <c r="A15" s="482">
        <v>7</v>
      </c>
      <c r="B15" s="483" t="s">
        <v>595</v>
      </c>
      <c r="C15" s="484"/>
      <c r="D15" s="484"/>
      <c r="E15" s="484"/>
      <c r="F15" s="484"/>
    </row>
    <row r="16" spans="1:6" ht="42">
      <c r="A16" s="485"/>
      <c r="B16" s="483" t="s">
        <v>596</v>
      </c>
      <c r="C16" s="486" t="s">
        <v>594</v>
      </c>
      <c r="D16" s="487">
        <v>0</v>
      </c>
      <c r="E16" s="485"/>
      <c r="F16" s="492" t="s">
        <v>587</v>
      </c>
    </row>
    <row r="17" spans="1:6">
      <c r="A17" s="482">
        <v>8</v>
      </c>
      <c r="B17" s="483" t="s">
        <v>597</v>
      </c>
      <c r="C17" s="484"/>
      <c r="D17" s="484"/>
      <c r="E17" s="484"/>
      <c r="F17" s="484"/>
    </row>
    <row r="18" spans="1:6" ht="42">
      <c r="A18" s="485"/>
      <c r="B18" s="483" t="s">
        <v>596</v>
      </c>
      <c r="C18" s="486" t="s">
        <v>594</v>
      </c>
      <c r="D18" s="487">
        <v>2</v>
      </c>
      <c r="E18" s="488">
        <v>3800</v>
      </c>
      <c r="F18" s="489">
        <v>7600</v>
      </c>
    </row>
    <row r="19" spans="1:6">
      <c r="A19" s="482">
        <v>9</v>
      </c>
      <c r="B19" s="483" t="s">
        <v>598</v>
      </c>
      <c r="C19" s="484"/>
      <c r="D19" s="484"/>
      <c r="E19" s="484"/>
      <c r="F19" s="484"/>
    </row>
    <row r="20" spans="1:6">
      <c r="A20" s="493"/>
      <c r="B20" s="483" t="s">
        <v>599</v>
      </c>
      <c r="C20" s="490" t="s">
        <v>594</v>
      </c>
      <c r="D20" s="482">
        <v>0</v>
      </c>
      <c r="E20" s="493"/>
      <c r="F20" s="491" t="s">
        <v>587</v>
      </c>
    </row>
    <row r="21" spans="1:6" ht="21">
      <c r="A21" s="487">
        <v>10</v>
      </c>
      <c r="B21" s="483" t="s">
        <v>600</v>
      </c>
      <c r="C21" s="486" t="s">
        <v>594</v>
      </c>
      <c r="D21" s="487">
        <v>4</v>
      </c>
      <c r="E21" s="488">
        <v>5600</v>
      </c>
      <c r="F21" s="489">
        <v>22400</v>
      </c>
    </row>
    <row r="22" spans="1:6" ht="21">
      <c r="A22" s="487">
        <v>11</v>
      </c>
      <c r="B22" s="483" t="s">
        <v>601</v>
      </c>
      <c r="C22" s="486" t="s">
        <v>594</v>
      </c>
      <c r="D22" s="487">
        <v>4</v>
      </c>
      <c r="E22" s="488">
        <v>2500</v>
      </c>
      <c r="F22" s="489">
        <v>10000</v>
      </c>
    </row>
    <row r="23" spans="1:6" ht="21">
      <c r="A23" s="482">
        <v>12</v>
      </c>
      <c r="B23" s="485" t="s">
        <v>602</v>
      </c>
      <c r="C23" s="490" t="s">
        <v>594</v>
      </c>
      <c r="D23" s="482">
        <v>4</v>
      </c>
      <c r="E23" s="494">
        <v>4500</v>
      </c>
      <c r="F23" s="495">
        <v>18000</v>
      </c>
    </row>
    <row r="24" spans="1:6" ht="21">
      <c r="A24" s="487">
        <v>13</v>
      </c>
      <c r="B24" s="483" t="s">
        <v>603</v>
      </c>
      <c r="C24" s="486" t="s">
        <v>594</v>
      </c>
      <c r="D24" s="487">
        <v>0</v>
      </c>
      <c r="E24" s="493"/>
      <c r="F24" s="492" t="s">
        <v>587</v>
      </c>
    </row>
    <row r="25" spans="1:6">
      <c r="A25" s="482">
        <v>14</v>
      </c>
      <c r="B25" s="483" t="s">
        <v>604</v>
      </c>
      <c r="C25" s="490" t="s">
        <v>594</v>
      </c>
      <c r="D25" s="482">
        <v>3</v>
      </c>
      <c r="E25" s="494">
        <v>2500</v>
      </c>
      <c r="F25" s="495">
        <v>7500</v>
      </c>
    </row>
    <row r="26" spans="1:6">
      <c r="A26" s="482">
        <v>15</v>
      </c>
      <c r="B26" s="483" t="s">
        <v>605</v>
      </c>
      <c r="C26" s="490" t="s">
        <v>594</v>
      </c>
      <c r="D26" s="482">
        <v>2</v>
      </c>
      <c r="E26" s="494">
        <v>2500</v>
      </c>
      <c r="F26" s="495">
        <v>5000</v>
      </c>
    </row>
    <row r="27" spans="1:6">
      <c r="A27" s="484"/>
      <c r="B27" s="626" t="s">
        <v>606</v>
      </c>
      <c r="C27" s="627"/>
      <c r="D27" s="628"/>
      <c r="E27" s="484"/>
      <c r="F27" s="484"/>
    </row>
    <row r="28" spans="1:6">
      <c r="A28" s="629" t="s">
        <v>607</v>
      </c>
      <c r="B28" s="630"/>
      <c r="C28" s="630"/>
      <c r="D28" s="631"/>
      <c r="E28" s="496"/>
      <c r="F28" s="509">
        <f>SUM(F5:F27)</f>
        <v>109400</v>
      </c>
    </row>
  </sheetData>
  <mergeCells count="5">
    <mergeCell ref="A1:D2"/>
    <mergeCell ref="E1:F1"/>
    <mergeCell ref="E2:F2"/>
    <mergeCell ref="B27:D27"/>
    <mergeCell ref="A28:D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25" workbookViewId="0">
      <selection activeCell="M37" sqref="M37"/>
    </sheetView>
  </sheetViews>
  <sheetFormatPr defaultColWidth="9.08984375" defaultRowHeight="14.5"/>
  <cols>
    <col min="1" max="1" width="13.08984375" style="479" customWidth="1"/>
    <col min="2" max="2" width="59.36328125" style="479" customWidth="1"/>
    <col min="3" max="3" width="10.6328125" style="479" customWidth="1"/>
    <col min="4" max="4" width="10.36328125" style="479" customWidth="1"/>
    <col min="5" max="5" width="10.6328125" style="479" customWidth="1"/>
    <col min="6" max="6" width="13.54296875" style="479" customWidth="1"/>
    <col min="7" max="16384" width="9.08984375" style="479"/>
  </cols>
  <sheetData>
    <row r="1" spans="1:6">
      <c r="A1" s="632" t="s">
        <v>608</v>
      </c>
      <c r="B1" s="633"/>
      <c r="C1" s="633"/>
      <c r="D1" s="634"/>
      <c r="E1" s="638"/>
      <c r="F1" s="639"/>
    </row>
    <row r="2" spans="1:6">
      <c r="A2" s="635"/>
      <c r="B2" s="636"/>
      <c r="C2" s="636"/>
      <c r="D2" s="637"/>
      <c r="E2" s="640"/>
      <c r="F2" s="641"/>
    </row>
    <row r="3" spans="1:6">
      <c r="A3" s="497" t="s">
        <v>609</v>
      </c>
      <c r="B3" s="497" t="s">
        <v>610</v>
      </c>
      <c r="C3" s="498" t="s">
        <v>611</v>
      </c>
      <c r="D3" s="497" t="s">
        <v>612</v>
      </c>
      <c r="E3" s="499" t="s">
        <v>613</v>
      </c>
      <c r="F3" s="499" t="s">
        <v>614</v>
      </c>
    </row>
    <row r="4" spans="1:6" ht="37.5">
      <c r="A4" s="500">
        <v>1</v>
      </c>
      <c r="B4" s="485" t="s">
        <v>615</v>
      </c>
      <c r="C4" s="485"/>
      <c r="D4" s="485"/>
      <c r="E4" s="485"/>
      <c r="F4" s="485"/>
    </row>
    <row r="5" spans="1:6">
      <c r="A5" s="501" t="s">
        <v>616</v>
      </c>
      <c r="B5" s="502" t="s">
        <v>617</v>
      </c>
      <c r="C5" s="503" t="s">
        <v>618</v>
      </c>
      <c r="D5" s="504">
        <v>0</v>
      </c>
      <c r="E5" s="484"/>
      <c r="F5" s="505" t="s">
        <v>619</v>
      </c>
    </row>
    <row r="6" spans="1:6">
      <c r="A6" s="501" t="s">
        <v>620</v>
      </c>
      <c r="B6" s="502" t="s">
        <v>621</v>
      </c>
      <c r="C6" s="503" t="s">
        <v>618</v>
      </c>
      <c r="D6" s="504">
        <v>0</v>
      </c>
      <c r="E6" s="484"/>
      <c r="F6" s="505" t="s">
        <v>619</v>
      </c>
    </row>
    <row r="7" spans="1:6">
      <c r="A7" s="501" t="s">
        <v>622</v>
      </c>
      <c r="B7" s="502" t="s">
        <v>623</v>
      </c>
      <c r="C7" s="503" t="s">
        <v>618</v>
      </c>
      <c r="D7" s="504">
        <v>0</v>
      </c>
      <c r="E7" s="484"/>
      <c r="F7" s="505" t="s">
        <v>619</v>
      </c>
    </row>
    <row r="8" spans="1:6">
      <c r="A8" s="501" t="s">
        <v>624</v>
      </c>
      <c r="B8" s="502" t="s">
        <v>625</v>
      </c>
      <c r="C8" s="503" t="s">
        <v>618</v>
      </c>
      <c r="D8" s="504">
        <v>0</v>
      </c>
      <c r="E8" s="484"/>
      <c r="F8" s="505" t="s">
        <v>619</v>
      </c>
    </row>
    <row r="9" spans="1:6">
      <c r="A9" s="501" t="s">
        <v>626</v>
      </c>
      <c r="B9" s="502" t="s">
        <v>627</v>
      </c>
      <c r="C9" s="503" t="s">
        <v>618</v>
      </c>
      <c r="D9" s="504">
        <v>0</v>
      </c>
      <c r="E9" s="484"/>
      <c r="F9" s="505" t="s">
        <v>619</v>
      </c>
    </row>
    <row r="10" spans="1:6">
      <c r="A10" s="484"/>
      <c r="B10" s="484"/>
      <c r="C10" s="484"/>
      <c r="D10" s="484"/>
      <c r="E10" s="484"/>
      <c r="F10" s="484"/>
    </row>
    <row r="11" spans="1:6">
      <c r="A11" s="504">
        <v>2</v>
      </c>
      <c r="B11" s="502" t="s">
        <v>628</v>
      </c>
      <c r="C11" s="484"/>
      <c r="D11" s="484"/>
      <c r="E11" s="484"/>
      <c r="F11" s="484"/>
    </row>
    <row r="12" spans="1:6">
      <c r="A12" s="501" t="s">
        <v>616</v>
      </c>
      <c r="B12" s="502" t="s">
        <v>617</v>
      </c>
      <c r="C12" s="503" t="s">
        <v>618</v>
      </c>
      <c r="D12" s="504">
        <v>0</v>
      </c>
      <c r="E12" s="484"/>
      <c r="F12" s="505" t="s">
        <v>619</v>
      </c>
    </row>
    <row r="13" spans="1:6">
      <c r="A13" s="501" t="s">
        <v>620</v>
      </c>
      <c r="B13" s="502" t="s">
        <v>621</v>
      </c>
      <c r="C13" s="503" t="s">
        <v>618</v>
      </c>
      <c r="D13" s="504">
        <v>0</v>
      </c>
      <c r="E13" s="484"/>
      <c r="F13" s="505" t="s">
        <v>619</v>
      </c>
    </row>
    <row r="14" spans="1:6">
      <c r="A14" s="501" t="s">
        <v>622</v>
      </c>
      <c r="B14" s="502" t="s">
        <v>623</v>
      </c>
      <c r="C14" s="503" t="s">
        <v>618</v>
      </c>
      <c r="D14" s="504">
        <v>0</v>
      </c>
      <c r="E14" s="484"/>
      <c r="F14" s="505" t="s">
        <v>619</v>
      </c>
    </row>
    <row r="15" spans="1:6">
      <c r="A15" s="501" t="s">
        <v>624</v>
      </c>
      <c r="B15" s="502" t="s">
        <v>625</v>
      </c>
      <c r="C15" s="503" t="s">
        <v>618</v>
      </c>
      <c r="D15" s="504">
        <v>0</v>
      </c>
      <c r="E15" s="484"/>
      <c r="F15" s="505" t="s">
        <v>619</v>
      </c>
    </row>
    <row r="16" spans="1:6">
      <c r="A16" s="501" t="s">
        <v>626</v>
      </c>
      <c r="B16" s="502" t="s">
        <v>627</v>
      </c>
      <c r="C16" s="503" t="s">
        <v>618</v>
      </c>
      <c r="D16" s="504">
        <v>0</v>
      </c>
      <c r="E16" s="484"/>
      <c r="F16" s="505" t="s">
        <v>619</v>
      </c>
    </row>
    <row r="17" spans="1:6">
      <c r="A17" s="484"/>
      <c r="B17" s="484"/>
      <c r="C17" s="484"/>
      <c r="D17" s="484"/>
      <c r="E17" s="484"/>
      <c r="F17" s="484"/>
    </row>
    <row r="18" spans="1:6">
      <c r="A18" s="504">
        <v>3</v>
      </c>
      <c r="B18" s="502" t="s">
        <v>629</v>
      </c>
      <c r="C18" s="484"/>
      <c r="D18" s="484"/>
      <c r="E18" s="484"/>
      <c r="F18" s="484"/>
    </row>
    <row r="19" spans="1:6">
      <c r="A19" s="501" t="s">
        <v>616</v>
      </c>
      <c r="B19" s="502" t="s">
        <v>625</v>
      </c>
      <c r="C19" s="503" t="s">
        <v>630</v>
      </c>
      <c r="D19" s="484"/>
      <c r="E19" s="484"/>
      <c r="F19" s="484"/>
    </row>
    <row r="20" spans="1:6">
      <c r="A20" s="501" t="s">
        <v>620</v>
      </c>
      <c r="B20" s="502" t="s">
        <v>631</v>
      </c>
      <c r="C20" s="503" t="s">
        <v>630</v>
      </c>
      <c r="D20" s="504">
        <v>0</v>
      </c>
      <c r="E20" s="484"/>
      <c r="F20" s="505" t="s">
        <v>619</v>
      </c>
    </row>
    <row r="21" spans="1:6">
      <c r="A21" s="484"/>
      <c r="B21" s="484"/>
      <c r="C21" s="484"/>
      <c r="D21" s="484"/>
      <c r="E21" s="484"/>
      <c r="F21" s="484"/>
    </row>
    <row r="22" spans="1:6">
      <c r="A22" s="504">
        <v>4</v>
      </c>
      <c r="B22" s="502" t="s">
        <v>632</v>
      </c>
      <c r="C22" s="484"/>
      <c r="D22" s="484"/>
      <c r="E22" s="484"/>
      <c r="F22" s="484"/>
    </row>
    <row r="23" spans="1:6">
      <c r="A23" s="501" t="s">
        <v>616</v>
      </c>
      <c r="B23" s="502" t="s">
        <v>617</v>
      </c>
      <c r="C23" s="503" t="s">
        <v>630</v>
      </c>
      <c r="D23" s="504">
        <v>0</v>
      </c>
      <c r="E23" s="484"/>
      <c r="F23" s="505" t="s">
        <v>619</v>
      </c>
    </row>
    <row r="24" spans="1:6">
      <c r="A24" s="501" t="s">
        <v>620</v>
      </c>
      <c r="B24" s="502" t="s">
        <v>621</v>
      </c>
      <c r="C24" s="503" t="s">
        <v>630</v>
      </c>
      <c r="D24" s="504">
        <v>0</v>
      </c>
      <c r="E24" s="484"/>
      <c r="F24" s="505" t="s">
        <v>619</v>
      </c>
    </row>
    <row r="25" spans="1:6">
      <c r="A25" s="501" t="s">
        <v>622</v>
      </c>
      <c r="B25" s="502" t="s">
        <v>623</v>
      </c>
      <c r="C25" s="503" t="s">
        <v>630</v>
      </c>
      <c r="D25" s="504">
        <v>0</v>
      </c>
      <c r="E25" s="484"/>
      <c r="F25" s="505" t="s">
        <v>619</v>
      </c>
    </row>
    <row r="26" spans="1:6">
      <c r="A26" s="501" t="s">
        <v>624</v>
      </c>
      <c r="B26" s="502" t="s">
        <v>625</v>
      </c>
      <c r="C26" s="503" t="s">
        <v>630</v>
      </c>
      <c r="D26" s="504">
        <v>0</v>
      </c>
      <c r="E26" s="484"/>
      <c r="F26" s="505" t="s">
        <v>619</v>
      </c>
    </row>
    <row r="27" spans="1:6">
      <c r="A27" s="501" t="s">
        <v>626</v>
      </c>
      <c r="B27" s="502" t="s">
        <v>631</v>
      </c>
      <c r="C27" s="503" t="s">
        <v>630</v>
      </c>
      <c r="D27" s="504">
        <v>0</v>
      </c>
      <c r="E27" s="484"/>
      <c r="F27" s="505" t="s">
        <v>619</v>
      </c>
    </row>
    <row r="28" spans="1:6">
      <c r="A28" s="484"/>
      <c r="B28" s="484"/>
      <c r="C28" s="484"/>
      <c r="D28" s="484"/>
      <c r="E28" s="484"/>
      <c r="F28" s="484"/>
    </row>
    <row r="29" spans="1:6">
      <c r="A29" s="504">
        <v>5</v>
      </c>
      <c r="B29" s="502" t="s">
        <v>633</v>
      </c>
      <c r="C29" s="484"/>
      <c r="D29" s="484"/>
      <c r="E29" s="484"/>
      <c r="F29" s="484"/>
    </row>
    <row r="30" spans="1:6">
      <c r="A30" s="501" t="s">
        <v>616</v>
      </c>
      <c r="B30" s="502" t="s">
        <v>634</v>
      </c>
      <c r="C30" s="503" t="s">
        <v>630</v>
      </c>
      <c r="D30" s="504">
        <v>0</v>
      </c>
      <c r="E30" s="484"/>
      <c r="F30" s="505" t="s">
        <v>619</v>
      </c>
    </row>
    <row r="31" spans="1:6">
      <c r="A31" s="501" t="s">
        <v>635</v>
      </c>
      <c r="B31" s="502" t="s">
        <v>636</v>
      </c>
      <c r="C31" s="503" t="s">
        <v>630</v>
      </c>
      <c r="D31" s="504">
        <v>0</v>
      </c>
      <c r="E31" s="484"/>
      <c r="F31" s="505" t="s">
        <v>619</v>
      </c>
    </row>
    <row r="32" spans="1:6">
      <c r="A32" s="501" t="s">
        <v>637</v>
      </c>
      <c r="B32" s="502" t="s">
        <v>638</v>
      </c>
      <c r="C32" s="503" t="s">
        <v>630</v>
      </c>
      <c r="D32" s="504">
        <v>0</v>
      </c>
      <c r="E32" s="484"/>
      <c r="F32" s="505" t="s">
        <v>619</v>
      </c>
    </row>
    <row r="33" spans="1:6">
      <c r="A33" s="501" t="s">
        <v>639</v>
      </c>
      <c r="B33" s="502" t="s">
        <v>640</v>
      </c>
      <c r="C33" s="503" t="s">
        <v>630</v>
      </c>
      <c r="D33" s="504">
        <v>0</v>
      </c>
      <c r="E33" s="484"/>
      <c r="F33" s="505" t="s">
        <v>619</v>
      </c>
    </row>
    <row r="34" spans="1:6">
      <c r="A34" s="484"/>
      <c r="B34" s="484"/>
      <c r="C34" s="484"/>
      <c r="D34" s="484"/>
      <c r="E34" s="484"/>
      <c r="F34" s="484"/>
    </row>
    <row r="35" spans="1:6" ht="37.5">
      <c r="A35" s="500">
        <v>6</v>
      </c>
      <c r="B35" s="485" t="s">
        <v>641</v>
      </c>
      <c r="C35" s="485"/>
      <c r="D35" s="485"/>
      <c r="E35" s="485"/>
      <c r="F35" s="485"/>
    </row>
    <row r="36" spans="1:6">
      <c r="A36" s="501" t="s">
        <v>616</v>
      </c>
      <c r="B36" s="502" t="s">
        <v>642</v>
      </c>
      <c r="C36" s="503" t="s">
        <v>630</v>
      </c>
      <c r="D36" s="504">
        <v>11</v>
      </c>
      <c r="E36" s="506">
        <v>750</v>
      </c>
      <c r="F36" s="507">
        <v>8250</v>
      </c>
    </row>
    <row r="37" spans="1:6">
      <c r="A37" s="501" t="s">
        <v>620</v>
      </c>
      <c r="B37" s="502" t="s">
        <v>643</v>
      </c>
      <c r="C37" s="503" t="s">
        <v>630</v>
      </c>
      <c r="D37" s="504">
        <v>0</v>
      </c>
      <c r="E37" s="484"/>
      <c r="F37" s="505" t="s">
        <v>619</v>
      </c>
    </row>
    <row r="38" spans="1:6" ht="50">
      <c r="A38" s="500">
        <v>7</v>
      </c>
      <c r="B38" s="485" t="s">
        <v>644</v>
      </c>
      <c r="C38" s="485"/>
      <c r="D38" s="485"/>
      <c r="E38" s="485"/>
      <c r="F38" s="485"/>
    </row>
    <row r="39" spans="1:6">
      <c r="A39" s="501" t="s">
        <v>616</v>
      </c>
      <c r="B39" s="502" t="s">
        <v>642</v>
      </c>
      <c r="C39" s="503" t="s">
        <v>630</v>
      </c>
      <c r="D39" s="504">
        <v>6</v>
      </c>
      <c r="E39" s="506">
        <v>750</v>
      </c>
      <c r="F39" s="507">
        <v>4500</v>
      </c>
    </row>
    <row r="40" spans="1:6">
      <c r="A40" s="501" t="s">
        <v>620</v>
      </c>
      <c r="B40" s="502" t="s">
        <v>643</v>
      </c>
      <c r="C40" s="503" t="s">
        <v>630</v>
      </c>
      <c r="D40" s="504">
        <v>0</v>
      </c>
      <c r="E40" s="484"/>
      <c r="F40" s="505" t="s">
        <v>619</v>
      </c>
    </row>
    <row r="41" spans="1:6">
      <c r="A41" s="484"/>
      <c r="B41" s="484"/>
      <c r="C41" s="484"/>
      <c r="D41" s="484"/>
      <c r="E41" s="484"/>
      <c r="F41" s="484"/>
    </row>
    <row r="42" spans="1:6">
      <c r="A42" s="504">
        <v>8</v>
      </c>
      <c r="B42" s="502" t="s">
        <v>645</v>
      </c>
      <c r="C42" s="484"/>
      <c r="D42" s="484"/>
      <c r="E42" s="484"/>
      <c r="F42" s="484"/>
    </row>
    <row r="43" spans="1:6">
      <c r="A43" s="501" t="s">
        <v>616</v>
      </c>
      <c r="B43" s="502" t="s">
        <v>646</v>
      </c>
      <c r="C43" s="503" t="s">
        <v>630</v>
      </c>
      <c r="D43" s="504">
        <v>17</v>
      </c>
      <c r="E43" s="507">
        <v>2200</v>
      </c>
      <c r="F43" s="507">
        <v>37400</v>
      </c>
    </row>
    <row r="44" spans="1:6">
      <c r="A44" s="501" t="s">
        <v>620</v>
      </c>
      <c r="B44" s="502" t="s">
        <v>647</v>
      </c>
      <c r="C44" s="503" t="s">
        <v>630</v>
      </c>
      <c r="D44" s="504">
        <v>0</v>
      </c>
      <c r="E44" s="484"/>
      <c r="F44" s="505" t="s">
        <v>619</v>
      </c>
    </row>
    <row r="45" spans="1:6">
      <c r="A45" s="501" t="s">
        <v>622</v>
      </c>
      <c r="B45" s="502" t="s">
        <v>648</v>
      </c>
      <c r="C45" s="503" t="s">
        <v>630</v>
      </c>
      <c r="D45" s="504">
        <v>0</v>
      </c>
      <c r="E45" s="484"/>
      <c r="F45" s="505" t="s">
        <v>619</v>
      </c>
    </row>
    <row r="46" spans="1:6">
      <c r="A46" s="484"/>
      <c r="B46" s="484"/>
      <c r="C46" s="484"/>
      <c r="D46" s="484"/>
      <c r="E46" s="484"/>
      <c r="F46" s="484"/>
    </row>
    <row r="47" spans="1:6">
      <c r="A47" s="504">
        <v>9</v>
      </c>
      <c r="B47" s="502" t="s">
        <v>649</v>
      </c>
      <c r="C47" s="503" t="s">
        <v>630</v>
      </c>
      <c r="D47" s="504">
        <v>0</v>
      </c>
      <c r="E47" s="484"/>
      <c r="F47" s="505" t="s">
        <v>619</v>
      </c>
    </row>
    <row r="48" spans="1:6">
      <c r="A48" s="484"/>
      <c r="B48" s="642" t="s">
        <v>650</v>
      </c>
      <c r="C48" s="643"/>
      <c r="D48" s="644"/>
      <c r="E48" s="484"/>
      <c r="F48" s="484"/>
    </row>
    <row r="49" spans="1:6">
      <c r="A49" s="645" t="s">
        <v>651</v>
      </c>
      <c r="B49" s="646"/>
      <c r="C49" s="646"/>
      <c r="D49" s="646"/>
      <c r="E49" s="647"/>
      <c r="F49" s="508">
        <f>SUM(F5:F48)</f>
        <v>50150</v>
      </c>
    </row>
  </sheetData>
  <mergeCells count="5">
    <mergeCell ref="A1:D2"/>
    <mergeCell ref="E1:F1"/>
    <mergeCell ref="E2:F2"/>
    <mergeCell ref="B48:D48"/>
    <mergeCell ref="A49:E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A1486B-2FF3-47DE-82A7-CDBB28353914}"/>
</file>

<file path=customXml/itemProps2.xml><?xml version="1.0" encoding="utf-8"?>
<ds:datastoreItem xmlns:ds="http://schemas.openxmlformats.org/officeDocument/2006/customXml" ds:itemID="{33FCA131-9977-4C84-BE40-0FBC6FD055DE}">
  <ds:schemaRefs>
    <ds:schemaRef ds:uri="http://schemas.microsoft.com/sharepoint/v3/contenttype/forms"/>
  </ds:schemaRefs>
</ds:datastoreItem>
</file>

<file path=customXml/itemProps3.xml><?xml version="1.0" encoding="utf-8"?>
<ds:datastoreItem xmlns:ds="http://schemas.openxmlformats.org/officeDocument/2006/customXml" ds:itemID="{64C75C10-67F3-48EF-ABB3-D6660B8F3668}">
  <ds:schemaRefs>
    <ds:schemaRef ds:uri="http://schemas.microsoft.com/office/2006/documentManagement/types"/>
    <ds:schemaRef ds:uri="7326994b-23a0-4b5e-a973-7b87443abe0a"/>
    <ds:schemaRef ds:uri="http://schemas.openxmlformats.org/package/2006/metadata/core-properties"/>
    <ds:schemaRef ds:uri="72b43016-16a7-42f7-bc1a-063c27e5d515"/>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 </vt:lpstr>
      <vt:lpstr>CVCP </vt:lpstr>
      <vt:lpstr>PLUMBING </vt:lpstr>
      <vt:lpstr>HVAC </vt:lpstr>
      <vt:lpstr>LIGHTING </vt:lpstr>
      <vt:lpstr>ELECTRICAL </vt:lpstr>
      <vt:lpstr>CCTV </vt:lpstr>
      <vt:lpstr>FIRE &amp; SAFETY </vt:lpstr>
      <vt:lpstr>OTHERS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2024-06-25T10:43:24Z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