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INTEL\OneDrive\Documents\KFC T1\"/>
    </mc:Choice>
  </mc:AlternateContent>
  <bookViews>
    <workbookView xWindow="0" yWindow="0" windowWidth="28800" windowHeight="12435"/>
  </bookViews>
  <sheets>
    <sheet name="Summary Sheet" sheetId="10" r:id="rId1"/>
    <sheet name="Measurement Sheet" sheetId="1" r:id="rId2"/>
    <sheet name="Abstract Sheet" sheetId="11" r:id="rId3"/>
    <sheet name="Additional" sheetId="12" state="hidden" r:id="rId4"/>
    <sheet name="Sheet1" sheetId="13" state="hidden" r:id="rId5"/>
  </sheets>
  <definedNames>
    <definedName name="_xlnm.Print_Area" localSheetId="1">'Measurement Sheet'!$A$1:$L$554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8" i="10" l="1"/>
  <c r="E18" i="10"/>
  <c r="J344" i="1" l="1"/>
  <c r="J341" i="1"/>
  <c r="J335" i="1"/>
  <c r="K335" i="1" s="1"/>
  <c r="K553" i="1"/>
  <c r="K552" i="1"/>
  <c r="K551" i="1"/>
  <c r="K550" i="1"/>
  <c r="K548" i="1"/>
  <c r="K544" i="1"/>
  <c r="K543" i="1"/>
  <c r="K542" i="1"/>
  <c r="K476" i="1"/>
  <c r="K475" i="1"/>
  <c r="K473" i="1"/>
  <c r="K472" i="1"/>
  <c r="K471" i="1"/>
  <c r="K455" i="1"/>
  <c r="K448" i="1"/>
  <c r="K419" i="1"/>
  <c r="K415" i="1"/>
  <c r="K406" i="1"/>
  <c r="K403" i="1"/>
  <c r="K395" i="1"/>
  <c r="K392" i="1"/>
  <c r="J406" i="1"/>
  <c r="J403" i="1"/>
  <c r="J374" i="1"/>
  <c r="J373" i="1"/>
  <c r="J368" i="1"/>
  <c r="J367" i="1"/>
  <c r="K367" i="1" s="1"/>
  <c r="J366" i="1"/>
  <c r="K366" i="1" s="1"/>
  <c r="J361" i="1"/>
  <c r="K361" i="1" s="1"/>
  <c r="J360" i="1"/>
  <c r="K360" i="1" s="1"/>
  <c r="J359" i="1"/>
  <c r="K359" i="1" s="1"/>
  <c r="J356" i="1"/>
  <c r="J355" i="1"/>
  <c r="K355" i="1" s="1"/>
  <c r="J350" i="1"/>
  <c r="K350" i="1" s="1"/>
  <c r="J349" i="1"/>
  <c r="K349" i="1" s="1"/>
  <c r="K344" i="1"/>
  <c r="K341" i="1"/>
  <c r="J340" i="1"/>
  <c r="K340" i="1" s="1"/>
  <c r="J332" i="1"/>
  <c r="J336" i="1"/>
  <c r="J363" i="1"/>
  <c r="J365" i="1"/>
  <c r="K365" i="1" s="1"/>
  <c r="J364" i="1"/>
  <c r="J380" i="1"/>
  <c r="J381" i="1"/>
  <c r="K382" i="1"/>
  <c r="K381" i="1"/>
  <c r="K380" i="1"/>
  <c r="K374" i="1"/>
  <c r="K373" i="1"/>
  <c r="K368" i="1"/>
  <c r="K364" i="1"/>
  <c r="K363" i="1"/>
  <c r="K356" i="1"/>
  <c r="J329" i="1"/>
  <c r="K329" i="1" s="1"/>
  <c r="J325" i="1"/>
  <c r="K325" i="1" s="1"/>
  <c r="L258" i="1"/>
  <c r="L257" i="1"/>
  <c r="L256" i="1"/>
  <c r="L255" i="1"/>
  <c r="L266" i="1"/>
  <c r="L265" i="1"/>
  <c r="L264" i="1"/>
  <c r="L263" i="1"/>
  <c r="L272" i="1"/>
  <c r="J125" i="1"/>
  <c r="K125" i="1" s="1"/>
  <c r="J55" i="1"/>
  <c r="J54" i="1"/>
  <c r="J53" i="1"/>
  <c r="J52" i="1"/>
  <c r="K52" i="1" s="1"/>
  <c r="J50" i="1"/>
  <c r="J49" i="1"/>
  <c r="J48" i="1"/>
  <c r="J47" i="1"/>
  <c r="J46" i="1"/>
  <c r="J45" i="1"/>
  <c r="J40" i="1"/>
  <c r="J36" i="1"/>
  <c r="K36" i="1" s="1"/>
  <c r="J34" i="1"/>
  <c r="J32" i="1"/>
  <c r="K32" i="1" s="1"/>
  <c r="J31" i="1"/>
  <c r="J30" i="1"/>
  <c r="K30" i="1" s="1"/>
  <c r="J29" i="1"/>
  <c r="J28" i="1"/>
  <c r="J26" i="1"/>
  <c r="J25" i="1"/>
  <c r="J24" i="1"/>
  <c r="J23" i="1"/>
  <c r="J22" i="1"/>
  <c r="J20" i="1"/>
  <c r="J18" i="1"/>
  <c r="K18" i="1" s="1"/>
  <c r="J12" i="1"/>
  <c r="K12" i="1" s="1"/>
  <c r="K537" i="1"/>
  <c r="K536" i="1"/>
  <c r="J129" i="1"/>
  <c r="J133" i="1"/>
  <c r="J135" i="1"/>
  <c r="J139" i="1"/>
  <c r="K139" i="1" s="1"/>
  <c r="J140" i="1"/>
  <c r="K140" i="1" s="1"/>
  <c r="J141" i="1"/>
  <c r="J142" i="1"/>
  <c r="J143" i="1"/>
  <c r="J144" i="1"/>
  <c r="K144" i="1" s="1"/>
  <c r="J149" i="1"/>
  <c r="K149" i="1" s="1"/>
  <c r="J150" i="1"/>
  <c r="K150" i="1" s="1"/>
  <c r="J152" i="1"/>
  <c r="J153" i="1"/>
  <c r="K153" i="1" s="1"/>
  <c r="J154" i="1"/>
  <c r="K154" i="1" s="1"/>
  <c r="J158" i="1"/>
  <c r="K158" i="1" s="1"/>
  <c r="J159" i="1"/>
  <c r="J160" i="1"/>
  <c r="J161" i="1"/>
  <c r="J162" i="1"/>
  <c r="K162" i="1" s="1"/>
  <c r="J163" i="1"/>
  <c r="K163" i="1" s="1"/>
  <c r="J167" i="1"/>
  <c r="J168" i="1"/>
  <c r="K168" i="1" s="1"/>
  <c r="J169" i="1"/>
  <c r="K169" i="1" s="1"/>
  <c r="J171" i="1"/>
  <c r="K171" i="1" s="1"/>
  <c r="J172" i="1"/>
  <c r="J173" i="1"/>
  <c r="K173" i="1" s="1"/>
  <c r="J177" i="1"/>
  <c r="K177" i="1" s="1"/>
  <c r="J178" i="1"/>
  <c r="J179" i="1"/>
  <c r="K179" i="1" s="1"/>
  <c r="J181" i="1"/>
  <c r="J183" i="1"/>
  <c r="J185" i="1"/>
  <c r="J186" i="1"/>
  <c r="J187" i="1"/>
  <c r="K187" i="1" s="1"/>
  <c r="J189" i="1"/>
  <c r="J191" i="1"/>
  <c r="K135" i="1"/>
  <c r="K172" i="1"/>
  <c r="K189" i="1"/>
  <c r="K503" i="1"/>
  <c r="J121" i="1"/>
  <c r="K286" i="1"/>
  <c r="K285" i="1"/>
  <c r="K284" i="1"/>
  <c r="K283" i="1"/>
  <c r="K272" i="1"/>
  <c r="K266" i="1"/>
  <c r="K265" i="1"/>
  <c r="K264" i="1"/>
  <c r="K263" i="1"/>
  <c r="K258" i="1"/>
  <c r="K257" i="1"/>
  <c r="K256" i="1"/>
  <c r="K255" i="1"/>
  <c r="K249" i="1"/>
  <c r="K224" i="1"/>
  <c r="K217" i="1"/>
  <c r="K205" i="1"/>
  <c r="K195" i="1"/>
  <c r="K193" i="1"/>
  <c r="K159" i="1"/>
  <c r="K143" i="1"/>
  <c r="K141" i="1"/>
  <c r="K121" i="1"/>
  <c r="K55" i="1"/>
  <c r="K54" i="1"/>
  <c r="K50" i="1"/>
  <c r="K49" i="1"/>
  <c r="K48" i="1"/>
  <c r="K47" i="1"/>
  <c r="K45" i="1"/>
  <c r="K44" i="1"/>
  <c r="K40" i="1"/>
  <c r="K34" i="1"/>
  <c r="K28" i="1"/>
  <c r="K26" i="1"/>
  <c r="K25" i="1"/>
  <c r="K23" i="1"/>
  <c r="K22" i="1"/>
  <c r="K20" i="1"/>
  <c r="K11" i="1"/>
  <c r="J11" i="1"/>
  <c r="J553" i="1"/>
  <c r="J552" i="1"/>
  <c r="J551" i="1"/>
  <c r="J550" i="1"/>
  <c r="J549" i="1"/>
  <c r="K549" i="1" s="1"/>
  <c r="J548" i="1"/>
  <c r="J547" i="1"/>
  <c r="K547" i="1" s="1"/>
  <c r="J544" i="1"/>
  <c r="J543" i="1"/>
  <c r="J542" i="1"/>
  <c r="J537" i="1"/>
  <c r="J536" i="1"/>
  <c r="J524" i="1"/>
  <c r="K524" i="1" s="1"/>
  <c r="J514" i="1"/>
  <c r="K514" i="1" s="1"/>
  <c r="J513" i="1"/>
  <c r="K513" i="1" s="1"/>
  <c r="J507" i="1"/>
  <c r="K507" i="1" s="1"/>
  <c r="J503" i="1"/>
  <c r="J490" i="1"/>
  <c r="K490" i="1" s="1"/>
  <c r="J479" i="1"/>
  <c r="K479" i="1" s="1"/>
  <c r="J477" i="1"/>
  <c r="K477" i="1" s="1"/>
  <c r="J476" i="1"/>
  <c r="J475" i="1"/>
  <c r="J473" i="1"/>
  <c r="J472" i="1"/>
  <c r="J471" i="1"/>
  <c r="J468" i="1"/>
  <c r="K468" i="1" s="1"/>
  <c r="J467" i="1"/>
  <c r="K467" i="1" s="1"/>
  <c r="J462" i="1"/>
  <c r="K462" i="1" s="1"/>
  <c r="J455" i="1"/>
  <c r="J454" i="1"/>
  <c r="K454" i="1" s="1"/>
  <c r="J448" i="1"/>
  <c r="J447" i="1"/>
  <c r="K447" i="1" s="1"/>
  <c r="J446" i="1"/>
  <c r="K446" i="1" s="1"/>
  <c r="J439" i="1"/>
  <c r="K439" i="1" s="1"/>
  <c r="J437" i="1"/>
  <c r="K437" i="1" s="1"/>
  <c r="J432" i="1"/>
  <c r="K432" i="1" s="1"/>
  <c r="J431" i="1"/>
  <c r="K431" i="1" s="1"/>
  <c r="J419" i="1"/>
  <c r="J415" i="1"/>
  <c r="J395" i="1"/>
  <c r="J392" i="1"/>
  <c r="J382" i="1"/>
  <c r="J379" i="1"/>
  <c r="K379" i="1" s="1"/>
  <c r="J378" i="1"/>
  <c r="K378" i="1" s="1"/>
  <c r="J362" i="1"/>
  <c r="J326" i="1"/>
  <c r="K326" i="1" s="1"/>
  <c r="J320" i="1"/>
  <c r="K320" i="1" s="1"/>
  <c r="K319" i="1"/>
  <c r="J314" i="1"/>
  <c r="K314" i="1" s="1"/>
  <c r="J316" i="1"/>
  <c r="K316" i="1" s="1"/>
  <c r="J312" i="1"/>
  <c r="K312" i="1" s="1"/>
  <c r="J310" i="1"/>
  <c r="K310" i="1" s="1"/>
  <c r="J307" i="1"/>
  <c r="K307" i="1" s="1"/>
  <c r="J305" i="1"/>
  <c r="K305" i="1" s="1"/>
  <c r="J296" i="1"/>
  <c r="K296" i="1" s="1"/>
  <c r="J290" i="1"/>
  <c r="K290" i="1" s="1"/>
  <c r="J289" i="1"/>
  <c r="K289" i="1" s="1"/>
  <c r="J286" i="1"/>
  <c r="J285" i="1"/>
  <c r="J284" i="1"/>
  <c r="J283" i="1"/>
  <c r="J280" i="1"/>
  <c r="K280" i="1" s="1"/>
  <c r="L280" i="1" s="1"/>
  <c r="J279" i="1"/>
  <c r="J278" i="1"/>
  <c r="J277" i="1"/>
  <c r="J276" i="1"/>
  <c r="J275" i="1"/>
  <c r="J272" i="1"/>
  <c r="J271" i="1"/>
  <c r="J268" i="1"/>
  <c r="J267" i="1"/>
  <c r="J266" i="1"/>
  <c r="J265" i="1"/>
  <c r="J264" i="1"/>
  <c r="J263" i="1"/>
  <c r="J260" i="1"/>
  <c r="J259" i="1"/>
  <c r="J258" i="1"/>
  <c r="J257" i="1"/>
  <c r="J256" i="1"/>
  <c r="J255" i="1"/>
  <c r="J251" i="1"/>
  <c r="K251" i="1" s="1"/>
  <c r="J249" i="1"/>
  <c r="J240" i="1"/>
  <c r="K240" i="1" s="1"/>
  <c r="K239" i="1"/>
  <c r="J235" i="1"/>
  <c r="K235" i="1" s="1"/>
  <c r="J233" i="1"/>
  <c r="K233" i="1" s="1"/>
  <c r="K231" i="1"/>
  <c r="J229" i="1"/>
  <c r="K229" i="1" s="1"/>
  <c r="J228" i="1"/>
  <c r="K228" i="1" s="1"/>
  <c r="J224" i="1"/>
  <c r="J222" i="1"/>
  <c r="K222" i="1" s="1"/>
  <c r="J221" i="1"/>
  <c r="K221" i="1" s="1"/>
  <c r="J217" i="1"/>
  <c r="J215" i="1"/>
  <c r="K215" i="1" s="1"/>
  <c r="J211" i="1"/>
  <c r="K211" i="1" s="1"/>
  <c r="J209" i="1"/>
  <c r="K209" i="1" s="1"/>
  <c r="J207" i="1"/>
  <c r="K207" i="1" s="1"/>
  <c r="J205" i="1"/>
  <c r="J203" i="1"/>
  <c r="K203" i="1" s="1"/>
  <c r="J201" i="1"/>
  <c r="K201" i="1" s="1"/>
  <c r="J197" i="1"/>
  <c r="K197" i="1" s="1"/>
  <c r="J195" i="1"/>
  <c r="J193" i="1"/>
  <c r="K191" i="1"/>
  <c r="K185" i="1"/>
  <c r="K183" i="1"/>
  <c r="K181" i="1"/>
  <c r="K178" i="1"/>
  <c r="K167" i="1"/>
  <c r="K152" i="1"/>
  <c r="K129" i="1"/>
  <c r="K160" i="1"/>
  <c r="J117" i="1"/>
  <c r="K117" i="1" s="1"/>
  <c r="J116" i="1"/>
  <c r="J115" i="1"/>
  <c r="J108" i="1"/>
  <c r="K108" i="1" s="1"/>
  <c r="J104" i="1"/>
  <c r="J103" i="1"/>
  <c r="J102" i="1"/>
  <c r="J101" i="1"/>
  <c r="J97" i="1"/>
  <c r="J96" i="1"/>
  <c r="J91" i="1"/>
  <c r="J87" i="1"/>
  <c r="J86" i="1"/>
  <c r="J85" i="1"/>
  <c r="J84" i="1"/>
  <c r="J78" i="1"/>
  <c r="J77" i="1"/>
  <c r="J67" i="1"/>
  <c r="J66" i="1"/>
  <c r="J63" i="1"/>
  <c r="J62" i="1"/>
  <c r="J44" i="1"/>
  <c r="J42" i="1"/>
  <c r="J37" i="1"/>
  <c r="J27" i="1"/>
  <c r="J19" i="1"/>
  <c r="J16" i="1"/>
  <c r="J15" i="1"/>
  <c r="I479" i="11" l="1"/>
  <c r="I475" i="11"/>
  <c r="H376" i="11"/>
  <c r="H373" i="11"/>
  <c r="H369" i="11"/>
  <c r="H368" i="11"/>
  <c r="H354" i="11"/>
  <c r="H353" i="11"/>
  <c r="H352" i="11"/>
  <c r="H346" i="11"/>
  <c r="I346" i="11" s="1"/>
  <c r="H340" i="11"/>
  <c r="H337" i="11"/>
  <c r="H336" i="11"/>
  <c r="H335" i="11"/>
  <c r="H289" i="11"/>
  <c r="H288" i="11"/>
  <c r="H287" i="11"/>
  <c r="H286" i="11"/>
  <c r="H283" i="11"/>
  <c r="H275" i="11"/>
  <c r="H269" i="11"/>
  <c r="H268" i="11"/>
  <c r="H267" i="11"/>
  <c r="H266" i="11"/>
  <c r="H261" i="11"/>
  <c r="H260" i="11"/>
  <c r="H259" i="11"/>
  <c r="H258" i="11"/>
  <c r="H202" i="11"/>
  <c r="H47" i="11"/>
  <c r="H46" i="11"/>
  <c r="F554" i="11"/>
  <c r="G554" i="11" s="1"/>
  <c r="A554" i="11"/>
  <c r="G553" i="11"/>
  <c r="G552" i="11"/>
  <c r="G551" i="11"/>
  <c r="G550" i="11"/>
  <c r="G549" i="11"/>
  <c r="G548" i="11"/>
  <c r="G545" i="11"/>
  <c r="G544" i="11"/>
  <c r="G543" i="11"/>
  <c r="G538" i="11"/>
  <c r="G537" i="11"/>
  <c r="G525" i="11"/>
  <c r="G515" i="11"/>
  <c r="G514" i="11"/>
  <c r="G508" i="11"/>
  <c r="G504" i="11"/>
  <c r="G491" i="11"/>
  <c r="G480" i="11"/>
  <c r="G478" i="11"/>
  <c r="G477" i="11"/>
  <c r="G476" i="11"/>
  <c r="G474" i="11"/>
  <c r="G473" i="11"/>
  <c r="G472" i="11"/>
  <c r="G469" i="11"/>
  <c r="G468" i="11"/>
  <c r="G463" i="11"/>
  <c r="G456" i="11"/>
  <c r="G455" i="11"/>
  <c r="G449" i="11"/>
  <c r="G448" i="11"/>
  <c r="G447" i="11"/>
  <c r="G440" i="11"/>
  <c r="G438" i="11"/>
  <c r="G433" i="11"/>
  <c r="G432" i="11"/>
  <c r="G420" i="11"/>
  <c r="G416" i="11"/>
  <c r="G407" i="11"/>
  <c r="G404" i="11"/>
  <c r="G396" i="11"/>
  <c r="G393" i="11"/>
  <c r="G381" i="11"/>
  <c r="G380" i="11"/>
  <c r="G379" i="11"/>
  <c r="G378" i="11"/>
  <c r="G377" i="11"/>
  <c r="G376" i="11"/>
  <c r="G373" i="11"/>
  <c r="F372" i="11"/>
  <c r="G372" i="11" s="1"/>
  <c r="G369" i="11"/>
  <c r="G368" i="11"/>
  <c r="G367" i="11"/>
  <c r="G366" i="11"/>
  <c r="G365" i="11"/>
  <c r="G364" i="11"/>
  <c r="G363" i="11"/>
  <c r="G362" i="11"/>
  <c r="G361" i="11"/>
  <c r="G360" i="11"/>
  <c r="F359" i="11"/>
  <c r="G359" i="11" s="1"/>
  <c r="G370" i="11" s="1"/>
  <c r="G358" i="11"/>
  <c r="G355" i="11"/>
  <c r="G354" i="11"/>
  <c r="G353" i="11"/>
  <c r="G352" i="11"/>
  <c r="G349" i="11"/>
  <c r="G348" i="11"/>
  <c r="G347" i="11"/>
  <c r="G346" i="11"/>
  <c r="G344" i="11"/>
  <c r="G343" i="11"/>
  <c r="G340" i="11"/>
  <c r="F339" i="11"/>
  <c r="G339" i="11" s="1"/>
  <c r="G338" i="11"/>
  <c r="G337" i="11"/>
  <c r="G336" i="11"/>
  <c r="G335" i="11"/>
  <c r="F332" i="11"/>
  <c r="G329" i="11"/>
  <c r="G328" i="11"/>
  <c r="G323" i="11"/>
  <c r="G322" i="11"/>
  <c r="G319" i="11"/>
  <c r="G317" i="11"/>
  <c r="G315" i="11"/>
  <c r="G313" i="11"/>
  <c r="G310" i="11"/>
  <c r="A309" i="11"/>
  <c r="A311" i="11" s="1"/>
  <c r="A312" i="11" s="1"/>
  <c r="A314" i="11" s="1"/>
  <c r="A316" i="11" s="1"/>
  <c r="G308" i="11"/>
  <c r="G303" i="11"/>
  <c r="G301" i="11"/>
  <c r="G300" i="11"/>
  <c r="G299" i="11"/>
  <c r="G296" i="11"/>
  <c r="G295" i="11"/>
  <c r="G293" i="11"/>
  <c r="G292" i="11"/>
  <c r="G289" i="11"/>
  <c r="G288" i="11"/>
  <c r="G287" i="11"/>
  <c r="G286" i="11"/>
  <c r="G283" i="11"/>
  <c r="G282" i="11"/>
  <c r="G281" i="11"/>
  <c r="G280" i="11"/>
  <c r="G279" i="11"/>
  <c r="G278" i="11"/>
  <c r="G275" i="11"/>
  <c r="G274" i="11"/>
  <c r="G271" i="11"/>
  <c r="G270" i="11"/>
  <c r="G269" i="11"/>
  <c r="G268" i="11"/>
  <c r="G267" i="11"/>
  <c r="G266" i="11"/>
  <c r="G263" i="11"/>
  <c r="G262" i="11"/>
  <c r="G261" i="11"/>
  <c r="G260" i="11"/>
  <c r="G259" i="11"/>
  <c r="G258" i="11"/>
  <c r="G254" i="11"/>
  <c r="G253" i="11"/>
  <c r="G252" i="11"/>
  <c r="G243" i="11"/>
  <c r="G242" i="11"/>
  <c r="G238" i="11"/>
  <c r="G236" i="11"/>
  <c r="G234" i="11"/>
  <c r="G232" i="11"/>
  <c r="G231" i="11"/>
  <c r="G227" i="11"/>
  <c r="G225" i="11"/>
  <c r="G224" i="11"/>
  <c r="G220" i="11"/>
  <c r="G218" i="11"/>
  <c r="G214" i="11"/>
  <c r="G212" i="11"/>
  <c r="G210" i="11"/>
  <c r="G208" i="11"/>
  <c r="G206" i="11"/>
  <c r="G204" i="11"/>
  <c r="G200" i="11"/>
  <c r="G198" i="11"/>
  <c r="G196" i="11"/>
  <c r="G194" i="11"/>
  <c r="G192" i="11"/>
  <c r="G190" i="11"/>
  <c r="G188" i="11"/>
  <c r="G186" i="11"/>
  <c r="G184" i="11"/>
  <c r="G182" i="11"/>
  <c r="G181" i="11"/>
  <c r="G180" i="11"/>
  <c r="G176" i="11"/>
  <c r="G175" i="11"/>
  <c r="G174" i="11"/>
  <c r="G172" i="11"/>
  <c r="G171" i="11"/>
  <c r="G170" i="11"/>
  <c r="G166" i="11"/>
  <c r="G165" i="11"/>
  <c r="G163" i="11"/>
  <c r="G162" i="11"/>
  <c r="G161" i="11"/>
  <c r="G157" i="11"/>
  <c r="G156" i="11"/>
  <c r="G155" i="11"/>
  <c r="G153" i="11"/>
  <c r="G152" i="11"/>
  <c r="G147" i="11"/>
  <c r="G146" i="11"/>
  <c r="G144" i="11"/>
  <c r="G143" i="11"/>
  <c r="G142" i="11"/>
  <c r="G138" i="11"/>
  <c r="G132" i="11"/>
  <c r="G128" i="11"/>
  <c r="G124" i="11"/>
  <c r="G120" i="11"/>
  <c r="G111" i="11"/>
  <c r="G55" i="11"/>
  <c r="G54" i="11"/>
  <c r="G53" i="11"/>
  <c r="G52" i="11"/>
  <c r="G51" i="11"/>
  <c r="G50" i="11"/>
  <c r="G49" i="11"/>
  <c r="G48" i="11"/>
  <c r="G47" i="11"/>
  <c r="G46" i="11"/>
  <c r="G45" i="11"/>
  <c r="G44" i="11"/>
  <c r="G43" i="11"/>
  <c r="G42" i="11"/>
  <c r="G41" i="11"/>
  <c r="G40" i="11"/>
  <c r="G39" i="11"/>
  <c r="G38" i="11"/>
  <c r="G37" i="11"/>
  <c r="G36" i="11"/>
  <c r="G35" i="11"/>
  <c r="G34" i="11"/>
  <c r="G33" i="11"/>
  <c r="G32" i="11"/>
  <c r="G30" i="11"/>
  <c r="G29" i="11"/>
  <c r="G28" i="11"/>
  <c r="G26" i="11"/>
  <c r="G25" i="11"/>
  <c r="G24" i="11"/>
  <c r="G23" i="11"/>
  <c r="G22" i="11"/>
  <c r="G20" i="11"/>
  <c r="G18" i="11"/>
  <c r="G16" i="11"/>
  <c r="G15" i="11"/>
  <c r="G12" i="11"/>
  <c r="G11" i="11"/>
  <c r="L553" i="1"/>
  <c r="H554" i="11" s="1"/>
  <c r="J554" i="11" s="1"/>
  <c r="K554" i="11" s="1"/>
  <c r="L552" i="1"/>
  <c r="H553" i="11" s="1"/>
  <c r="L551" i="1"/>
  <c r="H552" i="11" s="1"/>
  <c r="L550" i="1"/>
  <c r="H551" i="11" s="1"/>
  <c r="L549" i="1"/>
  <c r="H550" i="11" s="1"/>
  <c r="L548" i="1"/>
  <c r="H549" i="11" s="1"/>
  <c r="L547" i="1"/>
  <c r="H548" i="11" s="1"/>
  <c r="L544" i="1"/>
  <c r="H545" i="11" s="1"/>
  <c r="L543" i="1"/>
  <c r="H544" i="11" s="1"/>
  <c r="L542" i="1"/>
  <c r="H543" i="11" s="1"/>
  <c r="L537" i="1"/>
  <c r="H538" i="11" s="1"/>
  <c r="L536" i="1"/>
  <c r="H537" i="11" s="1"/>
  <c r="L524" i="1"/>
  <c r="H525" i="11" s="1"/>
  <c r="L514" i="1"/>
  <c r="H515" i="11" s="1"/>
  <c r="L513" i="1"/>
  <c r="H514" i="11" s="1"/>
  <c r="L507" i="1"/>
  <c r="H508" i="11" s="1"/>
  <c r="L503" i="1"/>
  <c r="H504" i="11" s="1"/>
  <c r="L490" i="1"/>
  <c r="H491" i="11" s="1"/>
  <c r="L479" i="1"/>
  <c r="H480" i="11" s="1"/>
  <c r="L477" i="1"/>
  <c r="H478" i="11" s="1"/>
  <c r="L476" i="1"/>
  <c r="H477" i="11" s="1"/>
  <c r="L475" i="1"/>
  <c r="H476" i="11" s="1"/>
  <c r="L473" i="1"/>
  <c r="H474" i="11" s="1"/>
  <c r="L472" i="1"/>
  <c r="H473" i="11" s="1"/>
  <c r="L471" i="1"/>
  <c r="H472" i="11" s="1"/>
  <c r="L468" i="1"/>
  <c r="H469" i="11" s="1"/>
  <c r="L467" i="1"/>
  <c r="H468" i="11" s="1"/>
  <c r="L462" i="1"/>
  <c r="H463" i="11" s="1"/>
  <c r="L455" i="1"/>
  <c r="H456" i="11" s="1"/>
  <c r="L454" i="1"/>
  <c r="H455" i="11" s="1"/>
  <c r="L448" i="1"/>
  <c r="H449" i="11" s="1"/>
  <c r="L447" i="1"/>
  <c r="H448" i="11" s="1"/>
  <c r="L446" i="1"/>
  <c r="H447" i="11" s="1"/>
  <c r="L439" i="1"/>
  <c r="H440" i="11" s="1"/>
  <c r="L437" i="1"/>
  <c r="H438" i="11" s="1"/>
  <c r="L432" i="1"/>
  <c r="H433" i="11" s="1"/>
  <c r="L431" i="1"/>
  <c r="H432" i="11" s="1"/>
  <c r="L419" i="1"/>
  <c r="H420" i="11" s="1"/>
  <c r="L415" i="1"/>
  <c r="H416" i="11" s="1"/>
  <c r="L406" i="1"/>
  <c r="H407" i="11" s="1"/>
  <c r="L403" i="1"/>
  <c r="H404" i="11" s="1"/>
  <c r="L395" i="1"/>
  <c r="H396" i="11" s="1"/>
  <c r="L392" i="1"/>
  <c r="H393" i="11" s="1"/>
  <c r="L382" i="1"/>
  <c r="H381" i="11" s="1"/>
  <c r="L381" i="1"/>
  <c r="H380" i="11" s="1"/>
  <c r="L380" i="1"/>
  <c r="H379" i="11" s="1"/>
  <c r="L379" i="1"/>
  <c r="H378" i="11" s="1"/>
  <c r="L378" i="1"/>
  <c r="H377" i="11" s="1"/>
  <c r="L373" i="1"/>
  <c r="H372" i="11" s="1"/>
  <c r="J372" i="11" s="1"/>
  <c r="K372" i="11" s="1"/>
  <c r="L368" i="1"/>
  <c r="H367" i="11" s="1"/>
  <c r="L367" i="1"/>
  <c r="H366" i="11" s="1"/>
  <c r="L366" i="1"/>
  <c r="H365" i="11" s="1"/>
  <c r="L365" i="1"/>
  <c r="H364" i="11" s="1"/>
  <c r="L364" i="1"/>
  <c r="H363" i="11" s="1"/>
  <c r="L363" i="1"/>
  <c r="H362" i="11" s="1"/>
  <c r="L362" i="1"/>
  <c r="H361" i="11" s="1"/>
  <c r="L361" i="1"/>
  <c r="H360" i="11" s="1"/>
  <c r="L360" i="1"/>
  <c r="H359" i="11" s="1"/>
  <c r="J359" i="11" s="1"/>
  <c r="K359" i="11" s="1"/>
  <c r="L359" i="1"/>
  <c r="H358" i="11" s="1"/>
  <c r="L356" i="1"/>
  <c r="H355" i="11" s="1"/>
  <c r="L350" i="1"/>
  <c r="H349" i="11" s="1"/>
  <c r="L349" i="1"/>
  <c r="H348" i="11" s="1"/>
  <c r="L344" i="1"/>
  <c r="H347" i="11" s="1"/>
  <c r="L341" i="1"/>
  <c r="H344" i="11" s="1"/>
  <c r="L340" i="1"/>
  <c r="H343" i="11" s="1"/>
  <c r="L336" i="1"/>
  <c r="H339" i="11" s="1"/>
  <c r="J339" i="11" s="1"/>
  <c r="K339" i="11" s="1"/>
  <c r="L335" i="1"/>
  <c r="H338" i="11" s="1"/>
  <c r="L329" i="1"/>
  <c r="H332" i="11" s="1"/>
  <c r="J332" i="11" s="1"/>
  <c r="K332" i="11" s="1"/>
  <c r="K333" i="11" s="1"/>
  <c r="L326" i="1"/>
  <c r="H329" i="11" s="1"/>
  <c r="L325" i="1"/>
  <c r="H328" i="11" s="1"/>
  <c r="L320" i="1"/>
  <c r="H323" i="11" s="1"/>
  <c r="L319" i="1"/>
  <c r="H322" i="11" s="1"/>
  <c r="L316" i="1"/>
  <c r="H319" i="11" s="1"/>
  <c r="L314" i="1"/>
  <c r="H317" i="11" s="1"/>
  <c r="L312" i="1"/>
  <c r="H315" i="11" s="1"/>
  <c r="L310" i="1"/>
  <c r="H313" i="11" s="1"/>
  <c r="L307" i="1"/>
  <c r="H310" i="11" s="1"/>
  <c r="L305" i="1"/>
  <c r="H308" i="11" s="1"/>
  <c r="L296" i="1"/>
  <c r="H299" i="11" s="1"/>
  <c r="L290" i="1"/>
  <c r="H293" i="11" s="1"/>
  <c r="L289" i="1"/>
  <c r="H292" i="11" s="1"/>
  <c r="L251" i="1"/>
  <c r="H254" i="11" s="1"/>
  <c r="L249" i="1"/>
  <c r="H252" i="11" s="1"/>
  <c r="L240" i="1"/>
  <c r="H243" i="11" s="1"/>
  <c r="L239" i="1"/>
  <c r="H242" i="11" s="1"/>
  <c r="L235" i="1"/>
  <c r="H238" i="11" s="1"/>
  <c r="L233" i="1"/>
  <c r="H236" i="11" s="1"/>
  <c r="L231" i="1"/>
  <c r="H234" i="11" s="1"/>
  <c r="L229" i="1"/>
  <c r="H232" i="11" s="1"/>
  <c r="L228" i="1"/>
  <c r="H231" i="11" s="1"/>
  <c r="L224" i="1"/>
  <c r="H227" i="11" s="1"/>
  <c r="L222" i="1"/>
  <c r="H225" i="11" s="1"/>
  <c r="L221" i="1"/>
  <c r="H224" i="11" s="1"/>
  <c r="L217" i="1"/>
  <c r="H220" i="11" s="1"/>
  <c r="L215" i="1"/>
  <c r="H218" i="11" s="1"/>
  <c r="L211" i="1"/>
  <c r="H214" i="11" s="1"/>
  <c r="L209" i="1"/>
  <c r="H212" i="11" s="1"/>
  <c r="L207" i="1"/>
  <c r="H210" i="11" s="1"/>
  <c r="L205" i="1"/>
  <c r="H208" i="11" s="1"/>
  <c r="L203" i="1"/>
  <c r="H206" i="11" s="1"/>
  <c r="L201" i="1"/>
  <c r="H204" i="11" s="1"/>
  <c r="L197" i="1"/>
  <c r="H200" i="11" s="1"/>
  <c r="L195" i="1"/>
  <c r="H198" i="11" s="1"/>
  <c r="L193" i="1"/>
  <c r="H196" i="11" s="1"/>
  <c r="L191" i="1"/>
  <c r="H194" i="11" s="1"/>
  <c r="L189" i="1"/>
  <c r="H192" i="11" s="1"/>
  <c r="L187" i="1"/>
  <c r="H190" i="11" s="1"/>
  <c r="L185" i="1"/>
  <c r="H188" i="11" s="1"/>
  <c r="L183" i="1"/>
  <c r="H186" i="11" s="1"/>
  <c r="L181" i="1"/>
  <c r="H184" i="11" s="1"/>
  <c r="L179" i="1"/>
  <c r="H182" i="11" s="1"/>
  <c r="L178" i="1"/>
  <c r="H181" i="11" s="1"/>
  <c r="L177" i="1"/>
  <c r="H180" i="11" s="1"/>
  <c r="L173" i="1"/>
  <c r="H176" i="11" s="1"/>
  <c r="L172" i="1"/>
  <c r="H175" i="11" s="1"/>
  <c r="L171" i="1"/>
  <c r="H174" i="11" s="1"/>
  <c r="L169" i="1"/>
  <c r="H172" i="11" s="1"/>
  <c r="L168" i="1"/>
  <c r="H171" i="11" s="1"/>
  <c r="L167" i="1"/>
  <c r="H170" i="11" s="1"/>
  <c r="L163" i="1"/>
  <c r="H166" i="11" s="1"/>
  <c r="L162" i="1"/>
  <c r="H165" i="11" s="1"/>
  <c r="L160" i="1"/>
  <c r="H163" i="11" s="1"/>
  <c r="L159" i="1"/>
  <c r="H162" i="11" s="1"/>
  <c r="L158" i="1"/>
  <c r="H161" i="11" s="1"/>
  <c r="L154" i="1"/>
  <c r="H157" i="11" s="1"/>
  <c r="L153" i="1"/>
  <c r="H156" i="11" s="1"/>
  <c r="L152" i="1"/>
  <c r="H155" i="11" s="1"/>
  <c r="L150" i="1"/>
  <c r="H153" i="11" s="1"/>
  <c r="L149" i="1"/>
  <c r="H152" i="11" s="1"/>
  <c r="L144" i="1"/>
  <c r="H147" i="11" s="1"/>
  <c r="L143" i="1"/>
  <c r="H146" i="11" s="1"/>
  <c r="L141" i="1"/>
  <c r="H144" i="11" s="1"/>
  <c r="L140" i="1"/>
  <c r="H143" i="11" s="1"/>
  <c r="L139" i="1"/>
  <c r="H142" i="11" s="1"/>
  <c r="L135" i="1"/>
  <c r="H138" i="11" s="1"/>
  <c r="L129" i="1"/>
  <c r="H132" i="11" s="1"/>
  <c r="L125" i="1"/>
  <c r="H128" i="11" s="1"/>
  <c r="L121" i="1"/>
  <c r="H124" i="11" s="1"/>
  <c r="L117" i="1"/>
  <c r="H120" i="11" s="1"/>
  <c r="L108" i="1"/>
  <c r="H111" i="11" s="1"/>
  <c r="L55" i="1"/>
  <c r="H55" i="11" s="1"/>
  <c r="L54" i="1"/>
  <c r="H54" i="11" s="1"/>
  <c r="L52" i="1"/>
  <c r="H52" i="11" s="1"/>
  <c r="L50" i="1"/>
  <c r="H50" i="11" s="1"/>
  <c r="L49" i="1"/>
  <c r="H49" i="11" s="1"/>
  <c r="L48" i="1"/>
  <c r="H48" i="11" s="1"/>
  <c r="L45" i="1"/>
  <c r="H45" i="11" s="1"/>
  <c r="L44" i="1"/>
  <c r="H44" i="11" s="1"/>
  <c r="L40" i="1"/>
  <c r="H40" i="11" s="1"/>
  <c r="L36" i="1"/>
  <c r="H36" i="11" s="1"/>
  <c r="L34" i="1"/>
  <c r="H34" i="11" s="1"/>
  <c r="L32" i="1"/>
  <c r="H32" i="11" s="1"/>
  <c r="L30" i="1"/>
  <c r="H30" i="11" s="1"/>
  <c r="L28" i="1"/>
  <c r="H28" i="11" s="1"/>
  <c r="L26" i="1"/>
  <c r="H26" i="11" s="1"/>
  <c r="L25" i="1"/>
  <c r="H25" i="11" s="1"/>
  <c r="L23" i="1"/>
  <c r="H23" i="11" s="1"/>
  <c r="L22" i="1"/>
  <c r="H22" i="11" s="1"/>
  <c r="L20" i="1"/>
  <c r="H20" i="11" s="1"/>
  <c r="L18" i="1"/>
  <c r="H18" i="11" s="1"/>
  <c r="L12" i="1"/>
  <c r="H12" i="11" s="1"/>
  <c r="L11" i="1"/>
  <c r="H11" i="11" s="1"/>
  <c r="A553" i="1"/>
  <c r="A306" i="1"/>
  <c r="A308" i="1" s="1"/>
  <c r="A309" i="1" s="1"/>
  <c r="A311" i="1" s="1"/>
  <c r="A313" i="1" s="1"/>
  <c r="I32" i="11" l="1"/>
  <c r="J32" i="11"/>
  <c r="K32" i="11" s="1"/>
  <c r="I50" i="11"/>
  <c r="J50" i="11"/>
  <c r="K50" i="11" s="1"/>
  <c r="I144" i="11"/>
  <c r="J144" i="11"/>
  <c r="K144" i="11" s="1"/>
  <c r="I166" i="11"/>
  <c r="J166" i="11"/>
  <c r="K166" i="11" s="1"/>
  <c r="I188" i="11"/>
  <c r="J188" i="11"/>
  <c r="K188" i="11" s="1"/>
  <c r="I206" i="11"/>
  <c r="J206" i="11"/>
  <c r="K206" i="11" s="1"/>
  <c r="I225" i="11"/>
  <c r="J225" i="11"/>
  <c r="K225" i="11" s="1"/>
  <c r="I243" i="11"/>
  <c r="J243" i="11"/>
  <c r="K243" i="11" s="1"/>
  <c r="I313" i="11"/>
  <c r="J313" i="11"/>
  <c r="K313" i="11" s="1"/>
  <c r="I344" i="11"/>
  <c r="J344" i="11"/>
  <c r="K344" i="11" s="1"/>
  <c r="I365" i="11"/>
  <c r="J365" i="11"/>
  <c r="K365" i="11" s="1"/>
  <c r="I407" i="11"/>
  <c r="J407" i="11"/>
  <c r="K407" i="11" s="1"/>
  <c r="I463" i="11"/>
  <c r="J463" i="11"/>
  <c r="K463" i="11" s="1"/>
  <c r="I478" i="11"/>
  <c r="J478" i="11"/>
  <c r="K478" i="11" s="1"/>
  <c r="I537" i="11"/>
  <c r="J537" i="11"/>
  <c r="K537" i="11" s="1"/>
  <c r="I20" i="11"/>
  <c r="J20" i="11"/>
  <c r="K20" i="11" s="1"/>
  <c r="I155" i="11"/>
  <c r="J155" i="11"/>
  <c r="K155" i="11" s="1"/>
  <c r="I170" i="11"/>
  <c r="J170" i="11"/>
  <c r="K170" i="11" s="1"/>
  <c r="I182" i="11"/>
  <c r="J182" i="11"/>
  <c r="K182" i="11" s="1"/>
  <c r="I208" i="11"/>
  <c r="J208" i="11"/>
  <c r="K208" i="11" s="1"/>
  <c r="I227" i="11"/>
  <c r="J227" i="11"/>
  <c r="K227" i="11" s="1"/>
  <c r="I252" i="11"/>
  <c r="J252" i="11"/>
  <c r="K252" i="11" s="1"/>
  <c r="I315" i="11"/>
  <c r="J315" i="11"/>
  <c r="K315" i="11" s="1"/>
  <c r="I347" i="11"/>
  <c r="J347" i="11"/>
  <c r="K347" i="11" s="1"/>
  <c r="I416" i="11"/>
  <c r="J416" i="11"/>
  <c r="K416" i="11" s="1"/>
  <c r="I18" i="11"/>
  <c r="J18" i="11"/>
  <c r="K18" i="11" s="1"/>
  <c r="I44" i="11"/>
  <c r="J44" i="11"/>
  <c r="K44" i="11" s="1"/>
  <c r="I111" i="11"/>
  <c r="J111" i="11"/>
  <c r="K111" i="11" s="1"/>
  <c r="I153" i="11"/>
  <c r="J153" i="11"/>
  <c r="K153" i="11" s="1"/>
  <c r="I174" i="11"/>
  <c r="J174" i="11"/>
  <c r="K174" i="11" s="1"/>
  <c r="I196" i="11"/>
  <c r="J196" i="11"/>
  <c r="K196" i="11" s="1"/>
  <c r="I214" i="11"/>
  <c r="J214" i="11"/>
  <c r="K214" i="11" s="1"/>
  <c r="I234" i="11"/>
  <c r="J234" i="11"/>
  <c r="K234" i="11" s="1"/>
  <c r="I293" i="11"/>
  <c r="J293" i="11"/>
  <c r="K293" i="11" s="1"/>
  <c r="I322" i="11"/>
  <c r="J322" i="11"/>
  <c r="K322" i="11" s="1"/>
  <c r="I355" i="11"/>
  <c r="J355" i="11"/>
  <c r="K355" i="11" s="1"/>
  <c r="I377" i="11"/>
  <c r="J377" i="11"/>
  <c r="K377" i="11" s="1"/>
  <c r="I433" i="11"/>
  <c r="J433" i="11"/>
  <c r="K433" i="11" s="1"/>
  <c r="I508" i="11"/>
  <c r="J508" i="11"/>
  <c r="K508" i="11" s="1"/>
  <c r="I551" i="11"/>
  <c r="J551" i="11"/>
  <c r="K551" i="11" s="1"/>
  <c r="I261" i="11"/>
  <c r="J261" i="11"/>
  <c r="K261" i="11" s="1"/>
  <c r="I26" i="11"/>
  <c r="J26" i="11"/>
  <c r="K26" i="11" s="1"/>
  <c r="I34" i="11"/>
  <c r="J34" i="11"/>
  <c r="K34" i="11" s="1"/>
  <c r="I45" i="11"/>
  <c r="J45" i="11"/>
  <c r="K45" i="11" s="1"/>
  <c r="I52" i="11"/>
  <c r="J52" i="11"/>
  <c r="K52" i="11" s="1"/>
  <c r="I120" i="11"/>
  <c r="J120" i="11"/>
  <c r="K120" i="11" s="1"/>
  <c r="I138" i="11"/>
  <c r="J138" i="11"/>
  <c r="K138" i="11" s="1"/>
  <c r="I146" i="11"/>
  <c r="J146" i="11"/>
  <c r="K146" i="11" s="1"/>
  <c r="I162" i="11"/>
  <c r="J162" i="11"/>
  <c r="K162" i="11" s="1"/>
  <c r="I175" i="11"/>
  <c r="J175" i="11"/>
  <c r="K175" i="11" s="1"/>
  <c r="I190" i="11"/>
  <c r="J190" i="11"/>
  <c r="K190" i="11" s="1"/>
  <c r="I198" i="11"/>
  <c r="J198" i="11"/>
  <c r="K198" i="11" s="1"/>
  <c r="I218" i="11"/>
  <c r="J218" i="11"/>
  <c r="K218" i="11" s="1"/>
  <c r="I236" i="11"/>
  <c r="J236" i="11"/>
  <c r="K236" i="11" s="1"/>
  <c r="I299" i="11"/>
  <c r="J299" i="11"/>
  <c r="K299" i="11" s="1"/>
  <c r="I323" i="11"/>
  <c r="J323" i="11"/>
  <c r="K323" i="11" s="1"/>
  <c r="I338" i="11"/>
  <c r="J338" i="11"/>
  <c r="K338" i="11" s="1"/>
  <c r="I358" i="11"/>
  <c r="J358" i="11"/>
  <c r="K358" i="11" s="1"/>
  <c r="I362" i="11"/>
  <c r="J362" i="11"/>
  <c r="K362" i="11" s="1"/>
  <c r="I366" i="11"/>
  <c r="J366" i="11"/>
  <c r="K366" i="11" s="1"/>
  <c r="I378" i="11"/>
  <c r="J378" i="11"/>
  <c r="K378" i="11" s="1"/>
  <c r="I393" i="11"/>
  <c r="J393" i="11"/>
  <c r="K393" i="11" s="1"/>
  <c r="K398" i="11" s="1"/>
  <c r="I438" i="11"/>
  <c r="J438" i="11"/>
  <c r="K438" i="11" s="1"/>
  <c r="I449" i="11"/>
  <c r="J449" i="11"/>
  <c r="K449" i="11" s="1"/>
  <c r="I468" i="11"/>
  <c r="J468" i="11"/>
  <c r="K468" i="11" s="1"/>
  <c r="I474" i="11"/>
  <c r="J474" i="11"/>
  <c r="K474" i="11" s="1"/>
  <c r="I480" i="11"/>
  <c r="J480" i="11"/>
  <c r="K480" i="11" s="1"/>
  <c r="I514" i="11"/>
  <c r="J514" i="11"/>
  <c r="K514" i="11" s="1"/>
  <c r="I538" i="11"/>
  <c r="J538" i="11"/>
  <c r="K538" i="11" s="1"/>
  <c r="I548" i="11"/>
  <c r="J548" i="11"/>
  <c r="K548" i="11" s="1"/>
  <c r="I552" i="11"/>
  <c r="J552" i="11"/>
  <c r="K552" i="11" s="1"/>
  <c r="I258" i="11"/>
  <c r="J258" i="11"/>
  <c r="K258" i="11" s="1"/>
  <c r="I266" i="11"/>
  <c r="J266" i="11"/>
  <c r="K266" i="11" s="1"/>
  <c r="I275" i="11"/>
  <c r="J275" i="11"/>
  <c r="K275" i="11" s="1"/>
  <c r="I288" i="11"/>
  <c r="J288" i="11"/>
  <c r="K288" i="11" s="1"/>
  <c r="I337" i="11"/>
  <c r="J337" i="11"/>
  <c r="K337" i="11" s="1"/>
  <c r="I353" i="11"/>
  <c r="J353" i="11"/>
  <c r="K353" i="11" s="1"/>
  <c r="I373" i="11"/>
  <c r="J373" i="11"/>
  <c r="K373" i="11" s="1"/>
  <c r="K374" i="11" s="1"/>
  <c r="I11" i="11"/>
  <c r="J11" i="11"/>
  <c r="K11" i="11" s="1"/>
  <c r="I22" i="11"/>
  <c r="J22" i="11"/>
  <c r="K22" i="11" s="1"/>
  <c r="I28" i="11"/>
  <c r="J28" i="11"/>
  <c r="K28" i="11" s="1"/>
  <c r="I36" i="11"/>
  <c r="J36" i="11"/>
  <c r="K36" i="11" s="1"/>
  <c r="I48" i="11"/>
  <c r="J48" i="11"/>
  <c r="K48" i="11" s="1"/>
  <c r="I54" i="11"/>
  <c r="J54" i="11"/>
  <c r="K54" i="11" s="1"/>
  <c r="I124" i="11"/>
  <c r="J124" i="11"/>
  <c r="K124" i="11" s="1"/>
  <c r="I142" i="11"/>
  <c r="J142" i="11"/>
  <c r="K142" i="11" s="1"/>
  <c r="I147" i="11"/>
  <c r="J147" i="11"/>
  <c r="K147" i="11" s="1"/>
  <c r="I156" i="11"/>
  <c r="J156" i="11"/>
  <c r="K156" i="11" s="1"/>
  <c r="I163" i="11"/>
  <c r="J163" i="11"/>
  <c r="K163" i="11" s="1"/>
  <c r="I171" i="11"/>
  <c r="J171" i="11"/>
  <c r="K171" i="11" s="1"/>
  <c r="I176" i="11"/>
  <c r="J176" i="11"/>
  <c r="K176" i="11" s="1"/>
  <c r="I184" i="11"/>
  <c r="J184" i="11"/>
  <c r="K184" i="11" s="1"/>
  <c r="I192" i="11"/>
  <c r="J192" i="11"/>
  <c r="K192" i="11" s="1"/>
  <c r="I200" i="11"/>
  <c r="J200" i="11"/>
  <c r="K200" i="11" s="1"/>
  <c r="I210" i="11"/>
  <c r="J210" i="11"/>
  <c r="K210" i="11" s="1"/>
  <c r="I220" i="11"/>
  <c r="J220" i="11"/>
  <c r="K220" i="11" s="1"/>
  <c r="I231" i="11"/>
  <c r="J231" i="11"/>
  <c r="K231" i="11" s="1"/>
  <c r="I238" i="11"/>
  <c r="J238" i="11"/>
  <c r="K238" i="11" s="1"/>
  <c r="I254" i="11"/>
  <c r="J254" i="11"/>
  <c r="K254" i="11" s="1"/>
  <c r="I308" i="11"/>
  <c r="J308" i="11"/>
  <c r="K308" i="11" s="1"/>
  <c r="I317" i="11"/>
  <c r="J317" i="11"/>
  <c r="K317" i="11" s="1"/>
  <c r="I328" i="11"/>
  <c r="J328" i="11"/>
  <c r="K328" i="11" s="1"/>
  <c r="I348" i="11"/>
  <c r="J348" i="11"/>
  <c r="K348" i="11" s="1"/>
  <c r="I363" i="11"/>
  <c r="J363" i="11"/>
  <c r="K363" i="11" s="1"/>
  <c r="I367" i="11"/>
  <c r="J367" i="11"/>
  <c r="K367" i="11" s="1"/>
  <c r="I379" i="11"/>
  <c r="J379" i="11"/>
  <c r="K379" i="11" s="1"/>
  <c r="I396" i="11"/>
  <c r="J396" i="11"/>
  <c r="K396" i="11" s="1"/>
  <c r="I420" i="11"/>
  <c r="I422" i="11" s="1"/>
  <c r="J420" i="11"/>
  <c r="K420" i="11" s="1"/>
  <c r="I440" i="11"/>
  <c r="J440" i="11"/>
  <c r="K440" i="11" s="1"/>
  <c r="I455" i="11"/>
  <c r="J455" i="11"/>
  <c r="K455" i="11" s="1"/>
  <c r="I469" i="11"/>
  <c r="J469" i="11"/>
  <c r="K469" i="11" s="1"/>
  <c r="I476" i="11"/>
  <c r="J476" i="11"/>
  <c r="K476" i="11" s="1"/>
  <c r="I491" i="11"/>
  <c r="J491" i="11"/>
  <c r="K491" i="11" s="1"/>
  <c r="I515" i="11"/>
  <c r="J515" i="11"/>
  <c r="K515" i="11" s="1"/>
  <c r="I543" i="11"/>
  <c r="J543" i="11"/>
  <c r="K543" i="11" s="1"/>
  <c r="I549" i="11"/>
  <c r="J549" i="11"/>
  <c r="K549" i="11" s="1"/>
  <c r="I553" i="11"/>
  <c r="J553" i="11"/>
  <c r="K553" i="11" s="1"/>
  <c r="I46" i="11"/>
  <c r="J46" i="11"/>
  <c r="K46" i="11" s="1"/>
  <c r="I259" i="11"/>
  <c r="J259" i="11"/>
  <c r="K259" i="11" s="1"/>
  <c r="I267" i="11"/>
  <c r="J267" i="11"/>
  <c r="K267" i="11" s="1"/>
  <c r="I283" i="11"/>
  <c r="J283" i="11"/>
  <c r="K283" i="11" s="1"/>
  <c r="I289" i="11"/>
  <c r="J289" i="11"/>
  <c r="K289" i="11" s="1"/>
  <c r="I340" i="11"/>
  <c r="J340" i="11"/>
  <c r="K340" i="11" s="1"/>
  <c r="I354" i="11"/>
  <c r="J354" i="11"/>
  <c r="K354" i="11" s="1"/>
  <c r="I376" i="11"/>
  <c r="J376" i="11"/>
  <c r="K376" i="11" s="1"/>
  <c r="I12" i="11"/>
  <c r="J12" i="11"/>
  <c r="K12" i="11" s="1"/>
  <c r="I23" i="11"/>
  <c r="J23" i="11"/>
  <c r="K23" i="11" s="1"/>
  <c r="I30" i="11"/>
  <c r="J30" i="11"/>
  <c r="K30" i="11" s="1"/>
  <c r="I40" i="11"/>
  <c r="J40" i="11"/>
  <c r="K40" i="11" s="1"/>
  <c r="I49" i="11"/>
  <c r="J49" i="11"/>
  <c r="K49" i="11" s="1"/>
  <c r="I55" i="11"/>
  <c r="J55" i="11"/>
  <c r="K55" i="11" s="1"/>
  <c r="I128" i="11"/>
  <c r="J128" i="11"/>
  <c r="K128" i="11" s="1"/>
  <c r="I143" i="11"/>
  <c r="J143" i="11"/>
  <c r="K143" i="11" s="1"/>
  <c r="I152" i="11"/>
  <c r="J152" i="11"/>
  <c r="K152" i="11" s="1"/>
  <c r="I157" i="11"/>
  <c r="J157" i="11"/>
  <c r="K157" i="11" s="1"/>
  <c r="I165" i="11"/>
  <c r="J165" i="11"/>
  <c r="K165" i="11" s="1"/>
  <c r="I172" i="11"/>
  <c r="J172" i="11"/>
  <c r="K172" i="11" s="1"/>
  <c r="I180" i="11"/>
  <c r="J180" i="11"/>
  <c r="K180" i="11" s="1"/>
  <c r="I186" i="11"/>
  <c r="J186" i="11"/>
  <c r="K186" i="11" s="1"/>
  <c r="I194" i="11"/>
  <c r="J194" i="11"/>
  <c r="K194" i="11" s="1"/>
  <c r="I204" i="11"/>
  <c r="J204" i="11"/>
  <c r="K204" i="11" s="1"/>
  <c r="I212" i="11"/>
  <c r="J212" i="11"/>
  <c r="K212" i="11" s="1"/>
  <c r="I224" i="11"/>
  <c r="J224" i="11"/>
  <c r="K224" i="11" s="1"/>
  <c r="I232" i="11"/>
  <c r="J232" i="11"/>
  <c r="K232" i="11" s="1"/>
  <c r="I242" i="11"/>
  <c r="J242" i="11"/>
  <c r="K242" i="11" s="1"/>
  <c r="I292" i="11"/>
  <c r="J292" i="11"/>
  <c r="K292" i="11" s="1"/>
  <c r="I310" i="11"/>
  <c r="J310" i="11"/>
  <c r="K310" i="11" s="1"/>
  <c r="I319" i="11"/>
  <c r="J319" i="11"/>
  <c r="K319" i="11" s="1"/>
  <c r="I329" i="11"/>
  <c r="J329" i="11"/>
  <c r="K329" i="11" s="1"/>
  <c r="I343" i="11"/>
  <c r="J343" i="11"/>
  <c r="K343" i="11" s="1"/>
  <c r="I349" i="11"/>
  <c r="J349" i="11"/>
  <c r="K349" i="11" s="1"/>
  <c r="I360" i="11"/>
  <c r="J360" i="11"/>
  <c r="K360" i="11" s="1"/>
  <c r="I364" i="11"/>
  <c r="J364" i="11"/>
  <c r="K364" i="11" s="1"/>
  <c r="I380" i="11"/>
  <c r="J380" i="11"/>
  <c r="K380" i="11" s="1"/>
  <c r="I404" i="11"/>
  <c r="J404" i="11"/>
  <c r="K404" i="11" s="1"/>
  <c r="I432" i="11"/>
  <c r="J432" i="11"/>
  <c r="K432" i="11" s="1"/>
  <c r="I447" i="11"/>
  <c r="J447" i="11"/>
  <c r="K447" i="11" s="1"/>
  <c r="I456" i="11"/>
  <c r="J456" i="11"/>
  <c r="K456" i="11" s="1"/>
  <c r="I472" i="11"/>
  <c r="J472" i="11"/>
  <c r="K472" i="11" s="1"/>
  <c r="I477" i="11"/>
  <c r="J477" i="11"/>
  <c r="K477" i="11" s="1"/>
  <c r="I504" i="11"/>
  <c r="J504" i="11"/>
  <c r="K504" i="11" s="1"/>
  <c r="I525" i="11"/>
  <c r="J525" i="11"/>
  <c r="K525" i="11" s="1"/>
  <c r="I544" i="11"/>
  <c r="J544" i="11"/>
  <c r="K544" i="11" s="1"/>
  <c r="I550" i="11"/>
  <c r="J550" i="11"/>
  <c r="K550" i="11" s="1"/>
  <c r="I47" i="11"/>
  <c r="J47" i="11"/>
  <c r="K47" i="11" s="1"/>
  <c r="I260" i="11"/>
  <c r="J260" i="11"/>
  <c r="K260" i="11" s="1"/>
  <c r="I268" i="11"/>
  <c r="J268" i="11"/>
  <c r="K268" i="11" s="1"/>
  <c r="I286" i="11"/>
  <c r="J286" i="11"/>
  <c r="K286" i="11" s="1"/>
  <c r="I335" i="11"/>
  <c r="J335" i="11"/>
  <c r="K335" i="11" s="1"/>
  <c r="I368" i="11"/>
  <c r="J368" i="11"/>
  <c r="K368" i="11" s="1"/>
  <c r="I25" i="11"/>
  <c r="J25" i="11"/>
  <c r="K25" i="11" s="1"/>
  <c r="I132" i="11"/>
  <c r="J132" i="11"/>
  <c r="K132" i="11" s="1"/>
  <c r="I161" i="11"/>
  <c r="J161" i="11"/>
  <c r="K161" i="11" s="1"/>
  <c r="I181" i="11"/>
  <c r="J181" i="11"/>
  <c r="K181" i="11" s="1"/>
  <c r="I361" i="11"/>
  <c r="J361" i="11"/>
  <c r="K361" i="11" s="1"/>
  <c r="I381" i="11"/>
  <c r="J381" i="11"/>
  <c r="K381" i="11" s="1"/>
  <c r="I448" i="11"/>
  <c r="J448" i="11"/>
  <c r="K448" i="11" s="1"/>
  <c r="I473" i="11"/>
  <c r="J473" i="11"/>
  <c r="K473" i="11" s="1"/>
  <c r="I545" i="11"/>
  <c r="J545" i="11"/>
  <c r="K545" i="11" s="1"/>
  <c r="I269" i="11"/>
  <c r="J269" i="11"/>
  <c r="K269" i="11" s="1"/>
  <c r="I287" i="11"/>
  <c r="J287" i="11"/>
  <c r="K287" i="11" s="1"/>
  <c r="I336" i="11"/>
  <c r="J336" i="11"/>
  <c r="K336" i="11" s="1"/>
  <c r="I352" i="11"/>
  <c r="J352" i="11"/>
  <c r="K352" i="11" s="1"/>
  <c r="I369" i="11"/>
  <c r="J369" i="11"/>
  <c r="K369" i="11" s="1"/>
  <c r="G409" i="11"/>
  <c r="I332" i="11"/>
  <c r="I333" i="11" s="1"/>
  <c r="I372" i="11"/>
  <c r="G374" i="11"/>
  <c r="G422" i="11"/>
  <c r="I339" i="11"/>
  <c r="I554" i="11"/>
  <c r="G255" i="11"/>
  <c r="C8" i="10" s="1"/>
  <c r="G350" i="11"/>
  <c r="G383" i="11"/>
  <c r="I359" i="11"/>
  <c r="G356" i="11"/>
  <c r="G332" i="11"/>
  <c r="G333" i="11" s="1"/>
  <c r="G539" i="11"/>
  <c r="G546" i="11"/>
  <c r="C14" i="10" s="1"/>
  <c r="G555" i="11"/>
  <c r="C15" i="10" s="1"/>
  <c r="G305" i="11"/>
  <c r="C9" i="10" s="1"/>
  <c r="G56" i="11"/>
  <c r="C7" i="10" s="1"/>
  <c r="G325" i="11"/>
  <c r="C10" i="10" s="1"/>
  <c r="G330" i="11"/>
  <c r="G341" i="11"/>
  <c r="G398" i="11"/>
  <c r="C12" i="10" s="1"/>
  <c r="G482" i="11"/>
  <c r="K350" i="11" l="1"/>
  <c r="I350" i="11"/>
  <c r="I409" i="11"/>
  <c r="K330" i="11"/>
  <c r="I356" i="11"/>
  <c r="I330" i="11"/>
  <c r="I398" i="11"/>
  <c r="E12" i="10" s="1"/>
  <c r="F12" i="10" s="1"/>
  <c r="F19" i="10" s="1"/>
  <c r="I325" i="11"/>
  <c r="E10" i="10" s="1"/>
  <c r="F10" i="10" s="1"/>
  <c r="G10" i="10" s="1"/>
  <c r="I374" i="11"/>
  <c r="I539" i="11"/>
  <c r="I305" i="11"/>
  <c r="E9" i="10" s="1"/>
  <c r="F9" i="10" s="1"/>
  <c r="G9" i="10" s="1"/>
  <c r="I56" i="11"/>
  <c r="E7" i="10" s="1"/>
  <c r="F7" i="10" s="1"/>
  <c r="G7" i="10" s="1"/>
  <c r="I255" i="11"/>
  <c r="E8" i="10" s="1"/>
  <c r="F8" i="10" s="1"/>
  <c r="G8" i="10" s="1"/>
  <c r="I482" i="11"/>
  <c r="I383" i="11"/>
  <c r="K409" i="11"/>
  <c r="K546" i="11"/>
  <c r="I546" i="11"/>
  <c r="E14" i="10" s="1"/>
  <c r="F14" i="10" s="1"/>
  <c r="G14" i="10" s="1"/>
  <c r="K325" i="11"/>
  <c r="K305" i="11"/>
  <c r="K370" i="11"/>
  <c r="K255" i="11"/>
  <c r="K555" i="11"/>
  <c r="K356" i="11"/>
  <c r="K341" i="11"/>
  <c r="I370" i="11"/>
  <c r="K383" i="11"/>
  <c r="K539" i="11"/>
  <c r="K56" i="11"/>
  <c r="K422" i="11"/>
  <c r="I555" i="11"/>
  <c r="E15" i="10" s="1"/>
  <c r="F15" i="10" s="1"/>
  <c r="G15" i="10" s="1"/>
  <c r="I341" i="11"/>
  <c r="K482" i="11"/>
  <c r="C19" i="10"/>
  <c r="G385" i="11"/>
  <c r="C11" i="10" s="1"/>
  <c r="G540" i="11"/>
  <c r="C13" i="10" s="1"/>
  <c r="E19" i="10" l="1"/>
  <c r="I540" i="11"/>
  <c r="E13" i="10" s="1"/>
  <c r="F13" i="10" s="1"/>
  <c r="G13" i="10" s="1"/>
  <c r="I385" i="11"/>
  <c r="E11" i="10" s="1"/>
  <c r="F11" i="10" s="1"/>
  <c r="G11" i="10" s="1"/>
  <c r="K385" i="11"/>
  <c r="K540" i="11"/>
  <c r="G12" i="10"/>
  <c r="G19" i="10" s="1"/>
  <c r="C17" i="10"/>
  <c r="E17" i="10" l="1"/>
  <c r="E20" i="10" s="1"/>
  <c r="F17" i="10"/>
  <c r="F20" i="10" s="1"/>
  <c r="G17" i="10"/>
  <c r="G18" i="10" s="1"/>
  <c r="G20" i="10" s="1"/>
  <c r="C18" i="10"/>
  <c r="C20" i="10" s="1"/>
</calcChain>
</file>

<file path=xl/sharedStrings.xml><?xml version="1.0" encoding="utf-8"?>
<sst xmlns="http://schemas.openxmlformats.org/spreadsheetml/2006/main" count="2027" uniqueCount="664">
  <si>
    <t>BILL OF QUANTITIES FOR PLUMBING WORK
PROJECT : PROJECT : KFC BOQ @ MUMBAI AIRPORT</t>
  </si>
  <si>
    <t>SR. NO.</t>
  </si>
  <si>
    <t>MATERIAL</t>
  </si>
  <si>
    <t>DESCRIPTION</t>
  </si>
  <si>
    <t>UNIT</t>
  </si>
  <si>
    <t>QTY.</t>
  </si>
  <si>
    <t>RATE</t>
  </si>
  <si>
    <t>AMOUNT</t>
  </si>
  <si>
    <t>WATER SUPPLY PIPES</t>
  </si>
  <si>
    <t xml:space="preserve">CPVC Pipes                        </t>
  </si>
  <si>
    <t>Supply, laying, testing &amp; commissioning of FOOD GRADE CPVC pipes conforming to CTS (Copper Tube Size) SDR-11 as per (is 15778 ASTM D 2846)  with necessary fittings up to the size of 50 mm dia, jointing with CPVC solvent cement of medium body IPS brand or equivalent conform. (Make – SUPREME / KASTA)</t>
  </si>
  <si>
    <t>15mm dia</t>
  </si>
  <si>
    <t>R.M.</t>
  </si>
  <si>
    <t>20mm dia</t>
  </si>
  <si>
    <t>WATER DRAIN PIPES</t>
  </si>
  <si>
    <t xml:space="preserve">PVC WASTE PIPE </t>
  </si>
  <si>
    <t>PVC Plastic Pipe for Drainage
(Make – SUPREME / KASTA)</t>
  </si>
  <si>
    <t xml:space="preserve">100mm dia                                                    </t>
  </si>
  <si>
    <t>50mm dia</t>
  </si>
  <si>
    <t>CHAMBER &amp; GRATING</t>
  </si>
  <si>
    <t>INSPECTION CHAMBER</t>
  </si>
  <si>
    <t>Supply, Laying, Testing &amp; Commissioning of Approved SS Inspection Chamber along of Size- 300mmx300mm with SS Cover &amp; SS Grating over it. Make Jaquar / Ozone.</t>
  </si>
  <si>
    <t>Nos.</t>
  </si>
  <si>
    <t>FLOOR TRAP</t>
  </si>
  <si>
    <t>Supply, Laying, Testing &amp; Commissioning of 100x100mm  Floor Trap with Approved Make heavy duty round or Square.</t>
  </si>
  <si>
    <t>VALVE AND TAP</t>
  </si>
  <si>
    <t>ANGLE VALVE</t>
  </si>
  <si>
    <t xml:space="preserve">Providing &amp; Fixing Angle Valve. </t>
  </si>
  <si>
    <t>LONG BODY TAP</t>
  </si>
  <si>
    <t xml:space="preserve">Providing &amp; Fixing Sink Cock. (Make – JAQUAR / OZONE)  </t>
  </si>
  <si>
    <t xml:space="preserve"> TAP</t>
  </si>
  <si>
    <t>Gate Valves</t>
  </si>
  <si>
    <t>Providing &amp; Fixing CPVC Ball Valve ISI mark. (For Inlet)    (Make – KITZ / ZOLOTO / AUDCO) 20mm Dia</t>
  </si>
  <si>
    <t xml:space="preserve">Single Lever Mixer </t>
  </si>
  <si>
    <r>
      <t xml:space="preserve">Providing and fixing 15mm </t>
    </r>
    <r>
      <rPr>
        <b/>
        <sz val="12"/>
        <color indexed="8"/>
        <rFont val="Calibri"/>
        <family val="2"/>
        <scheme val="minor"/>
      </rPr>
      <t>C.P.  Single lever wall mixer</t>
    </r>
    <r>
      <rPr>
        <sz val="12"/>
        <color indexed="8"/>
        <rFont val="Calibri"/>
        <family val="2"/>
        <scheme val="minor"/>
      </rPr>
      <t xml:space="preserve"> for 3 Bowl Sink. </t>
    </r>
    <r>
      <rPr>
        <b/>
        <sz val="12"/>
        <color indexed="8"/>
        <rFont val="Calibri"/>
        <family val="2"/>
        <scheme val="minor"/>
      </rPr>
      <t>(Jaguar-Continental make.)</t>
    </r>
    <r>
      <rPr>
        <sz val="12"/>
        <color indexed="8"/>
        <rFont val="Calibri"/>
        <family val="2"/>
        <scheme val="minor"/>
      </rPr>
      <t xml:space="preserve">                     </t>
    </r>
  </si>
  <si>
    <t>ACCESSORIES</t>
  </si>
  <si>
    <t>Grease Trap</t>
  </si>
  <si>
    <t>Providing &amp; Fixing of portable grease trap NGT-8,14,50 from Nugreen</t>
  </si>
  <si>
    <t>SS Sink</t>
  </si>
  <si>
    <t>Providing &amp; Fixing 304 Grade SS Sink of Size as per detailed drawing</t>
  </si>
  <si>
    <t>Bottle Trap</t>
  </si>
  <si>
    <t>Providing &amp; fixing 32mm CP finished Bottle Trap with wall flanges. (Make – JAQUAR / OZONE)</t>
  </si>
  <si>
    <t>S.S. GRATING</t>
  </si>
  <si>
    <t>Providing &amp; Fixingof S.S. triple layer grating for the drain as per drawings.</t>
  </si>
  <si>
    <t>Waste Coupling</t>
  </si>
  <si>
    <t xml:space="preserve">Providing Waste Coupling 32mm size full thread waste coupling to be use for 3-bowl sink. (Make – JAQUAR / OZONE) </t>
  </si>
  <si>
    <t>GEYSER STORAGE</t>
  </si>
  <si>
    <r>
      <t>Geyser(Providing &amp; fixing)</t>
    </r>
    <r>
      <rPr>
        <sz val="12"/>
        <rFont val="Calibri"/>
        <family val="2"/>
        <scheme val="minor"/>
      </rPr>
      <t>RECOLD MAKE</t>
    </r>
  </si>
  <si>
    <t>35 LTR</t>
  </si>
  <si>
    <t>each</t>
  </si>
  <si>
    <t>15 LTR</t>
  </si>
  <si>
    <t>6LTR (INSTANT GEYSER)</t>
    <phoneticPr fontId="0" type="noConversion"/>
  </si>
  <si>
    <t xml:space="preserve">PVC WATER TANK </t>
  </si>
  <si>
    <r>
      <t>Providing &amp; Fixing</t>
    </r>
    <r>
      <rPr>
        <sz val="12"/>
        <color indexed="8"/>
        <rFont val="Calibri"/>
        <family val="2"/>
        <scheme val="minor"/>
      </rPr>
      <t xml:space="preserve">  of  PVC  water,  vertical  type  </t>
    </r>
    <r>
      <rPr>
        <sz val="12"/>
        <rFont val="Calibri"/>
        <family val="2"/>
        <scheme val="minor"/>
      </rPr>
      <t>storage  tanks</t>
    </r>
    <r>
      <rPr>
        <sz val="12"/>
        <color indexed="8"/>
        <rFont val="Calibri"/>
        <family val="2"/>
        <scheme val="minor"/>
      </rPr>
      <t xml:space="preserve">  of  the  approved  quality Make Sintex,  including  making  solid  supported  flat  base  as  per  instruction  but  in  masonary  work,  and  doing  all  connections   as  required. Item also inculding the lockable system require for food safety.</t>
    </r>
  </si>
  <si>
    <t>5000 LTR.</t>
  </si>
  <si>
    <t>Each</t>
  </si>
  <si>
    <t>2000 LTR.</t>
  </si>
  <si>
    <t xml:space="preserve">1000 LTR </t>
  </si>
  <si>
    <t>500 LTR</t>
  </si>
  <si>
    <t>200 ltr</t>
  </si>
  <si>
    <t>SUB  TOTAL  OF  WATER  SUPPLY</t>
  </si>
  <si>
    <t>WATER MOTOR</t>
  </si>
  <si>
    <t>P/f of 1HP water motor.</t>
  </si>
  <si>
    <t>No</t>
  </si>
  <si>
    <t>03 BOWL SINK CONNECTION</t>
  </si>
  <si>
    <r>
      <t>Providing and fixing 3-Bowl Sink</t>
    </r>
    <r>
      <rPr>
        <sz val="12"/>
        <color indexed="8"/>
        <rFont val="Calibri"/>
        <family val="2"/>
        <scheme val="minor"/>
      </rPr>
      <t xml:space="preserve"> Drain outlet connection with valve &amp; Drain pipe complete with all necessary fittings.</t>
    </r>
  </si>
  <si>
    <t>SINK CONNECTION</t>
  </si>
  <si>
    <r>
      <t>Fixing Hand Wash Sink</t>
    </r>
    <r>
      <rPr>
        <sz val="12"/>
        <color indexed="8"/>
        <rFont val="Calibri"/>
        <family val="2"/>
        <scheme val="minor"/>
      </rPr>
      <t xml:space="preserve"> Drain outlet connection with valve &amp; Drain pipe complete with all necessary fittings.</t>
    </r>
  </si>
  <si>
    <r>
      <t>Providing and fixing Veg. Prep. Sink</t>
    </r>
    <r>
      <rPr>
        <sz val="12"/>
        <color indexed="8"/>
        <rFont val="Calibri"/>
        <family val="2"/>
        <scheme val="minor"/>
      </rPr>
      <t xml:space="preserve"> Drain outlet connection with valve &amp; Drain pipe complete with all necessary fittings.</t>
    </r>
  </si>
  <si>
    <t>FRESH AIR MACHINE CONNECTION</t>
  </si>
  <si>
    <t>Connection of fresh air overflow. Complete in all respects.</t>
  </si>
  <si>
    <t>MAIN  CONNECTION with airport drain line</t>
  </si>
  <si>
    <t>Making connection to existing sewer/storm water drains including excavation,cutting of manhole walls and making good the same,modifying drain channels etc.complete in all respects. A)150 to 300 mm dia connection.</t>
    <phoneticPr fontId="0" type="noConversion"/>
  </si>
  <si>
    <t>PVC 50MM DIA PIPE</t>
  </si>
  <si>
    <t>Providing, laying and jointing 50mm dia. PVC pipes complete (PRINCE) with PVC fittings and clamps, including cutting and making good the walls and floors,  wherever necessary etc., complete.</t>
  </si>
  <si>
    <t>Rm</t>
  </si>
  <si>
    <t>CORNER WASH BASIN</t>
  </si>
  <si>
    <t>Providing and fixing corner China Counter top - Bowl type wash basin of size as/dwg  for over the counter  mounting,     32mm  dia C.P. waste, C.P. chain and rubber plug, 32mm C.P. cast brass bottle trap and pipe to waste pipe. Rubbic (CAT NO-91041) Hindware make</t>
  </si>
  <si>
    <t>Nos</t>
  </si>
  <si>
    <t>Pressure Pump</t>
  </si>
  <si>
    <t>0.5 HP Crompton Make Pressure Pump</t>
  </si>
  <si>
    <t xml:space="preserve">Ro Plant </t>
  </si>
  <si>
    <t>Rodding of Existing drain Line</t>
  </si>
  <si>
    <t>Rodding and clearing of existing drain line</t>
  </si>
  <si>
    <t>Job</t>
  </si>
  <si>
    <t xml:space="preserve">Changing of main drain line </t>
  </si>
  <si>
    <t>Removing of existing main drain line from core cut to main line. ( GI to SMR UPVC)</t>
  </si>
  <si>
    <t>GRAND TOTAL</t>
  </si>
  <si>
    <t xml:space="preserve">KFC Terminal-1 Food Court , Mumbai Airport. </t>
  </si>
  <si>
    <t>Schedule of Quantities - Electrical Works Dated 05th Feb 2024</t>
  </si>
  <si>
    <t>The prices are to  be quoted in the section mentioned below and shall include the supply, Installation, Testing  and  commissioning at  site of  all  the  equipments, ancillary materials  as  specified and all such  items  what so  ever required to fulfill  the intent and purpose as laid down in the specifications and/or drawings and shall include all taxes and duties on works contract basis.</t>
  </si>
  <si>
    <t>S. No.</t>
  </si>
  <si>
    <t>Description</t>
  </si>
  <si>
    <t>Unit</t>
  </si>
  <si>
    <t>Qty.</t>
  </si>
  <si>
    <t>Rate</t>
  </si>
  <si>
    <t>Amount</t>
  </si>
  <si>
    <t>(Rs.)</t>
  </si>
  <si>
    <t xml:space="preserve">Design, fabrication, assembling, wiring , supply , Erection , Installation , testing and commissioning of MDB Panels fabricated out of 2mm thick for structural members (Load bearing members) and 1.6mm thick for door and covers (Non load bearing members) CRCA  painted sheet steel in cubicle formation with reinforcement of suitable size angle iron,  channels, T irons, flats wherever necessary for large meter  boards. Cable gland plates shall be provided at top and bottom both and windows for meter reading, locking arrangement (pad-lock &amp; seal) with wiring upto KWH meter &amp;  meter to MCB shall be done by using adequately rated flexible single  core copper wire. The boards shall be treated with all anticorrosive process before painting as per standards with final approved shade of powder coated as approved, 2 nos. earthing terminals  shall be provided for all panels.  The boards shall be suitable for 415 V, 3 phase, 4 wire, 50 Hz  supply system. Boards shall be fabricated in length, height, depth etc to match with site  conditions. </t>
  </si>
  <si>
    <t xml:space="preserve">An approval shall be taken for each panel before manufacturing. Galvanised hardwares with zinc passivation shall  be used in fabrication of boards. </t>
  </si>
  <si>
    <t>Note: The following provisions shall be required to be made in the switchboard detailed below</t>
  </si>
  <si>
    <t>The Switchboard shall have provision for entry of all PVCA cables from the top/bottom as required.</t>
  </si>
  <si>
    <t>All live accessible parts shall be shrouded and all equipment shall be finger touch proof. The busbar insulation shall be with heat shrinkable sleeves. SMC/DMC shrouds and busbar supports shall be used.</t>
  </si>
  <si>
    <t>Suitable tinned copper extension links for incoming/outgoing cables shall be provided wherever required</t>
  </si>
  <si>
    <t xml:space="preserve">Control circuits includes breaker control switch, auto manual selector switch, anti pumping relay, spring charging trip indication, TIMER, control wiring, Auxiliary contactors MCB’s as required at site. </t>
  </si>
  <si>
    <t>Positive isolation of all breakers.</t>
  </si>
  <si>
    <t>All fault level breaking capacity indicates shall be ICS value at 415 volts (ICS = ICU = ICW = 100%).</t>
  </si>
  <si>
    <t>Space Heater/ light/air filter shall be provided for each vertical compartment</t>
  </si>
  <si>
    <t>Link and drops from MCCB shall be designed for full rated current of MCCB ratings at same current density as of Main Bus Bar</t>
  </si>
  <si>
    <t xml:space="preserve">2 nos. GI earth strip throughout the panel. </t>
  </si>
  <si>
    <t>Main Panel</t>
  </si>
  <si>
    <t>A</t>
  </si>
  <si>
    <t>Incoming</t>
  </si>
  <si>
    <t>1 No. 250 amps 16 kA 440 volt FP MCCB with Thermal Magnetic overcurrent  and short circuit and with following</t>
  </si>
  <si>
    <t>B</t>
  </si>
  <si>
    <t>Metering, Indication &amp; Protection:</t>
  </si>
  <si>
    <t>a</t>
  </si>
  <si>
    <t>1 Nos. 6 Parameter Multi Function Mater with 3 Nos. Cast Resin CTs and MCBs</t>
  </si>
  <si>
    <t>b</t>
  </si>
  <si>
    <t xml:space="preserve">Breaker ON OFF indication Lamps </t>
  </si>
  <si>
    <t>c</t>
  </si>
  <si>
    <t>R-Y-B indication lamps with MCBs</t>
  </si>
  <si>
    <t>d</t>
  </si>
  <si>
    <t>ELR with CBCT</t>
  </si>
  <si>
    <t>C</t>
  </si>
  <si>
    <t>Bus Bar:</t>
  </si>
  <si>
    <t>300 A, TPN Al. Bus Bar of suitable length having Current density 1Amp/sq.mm &amp; having high conductivity electrical grade suitable to withstand symmetrical fault level of 25 kA. Neutral busbar shall be of 100% capacity.</t>
  </si>
  <si>
    <t>D</t>
  </si>
  <si>
    <t>Outgoings:</t>
  </si>
  <si>
    <t>9 No. 63 amps 4P MCB ( Type C)</t>
  </si>
  <si>
    <t>2 No. 40 amps 4P MCB ( Type C)</t>
  </si>
  <si>
    <t>4 No. 25 amps 4P MCB ( Type C)</t>
  </si>
  <si>
    <t>3 No. 25 amps 4P MCB ( Type C)</t>
  </si>
  <si>
    <t>e</t>
  </si>
  <si>
    <t>1 No. 40 amps 2P MCB ( Type C)</t>
  </si>
  <si>
    <t>f</t>
  </si>
  <si>
    <t>5 No. 32 amps 2P MCB ( Type C)</t>
  </si>
  <si>
    <t>g</t>
  </si>
  <si>
    <t>2 No. 25 amps 2P MCB ( Type C)</t>
  </si>
  <si>
    <t>Main MDB as described above (Repairinf and replacing of damaged material in existing panel and re painting)</t>
  </si>
  <si>
    <t>Set</t>
  </si>
  <si>
    <t>DISTRIBUTION BOARDS</t>
  </si>
  <si>
    <t xml:space="preserve">Supply, erection, testing and commissioning of the following sheet steel clad wall recess mounting dust and vermin proof double door type distribution boards  constructed from 16 SWG sheet steel IP 42 construction, finished with rust proof duly powder coated in approved shade with hinged gasketed door and housing the following complete with P.V.C. insulated  copper busbars  rated 200 amp with interconnections, neutral and earth bar  assembly per phase, earthing terminals complete as approved by Architects. </t>
  </si>
  <si>
    <t>Note : All MCBs in distribuition board for power circuits shall be of C curve</t>
  </si>
  <si>
    <t>i</t>
  </si>
  <si>
    <t>Type A</t>
  </si>
  <si>
    <t xml:space="preserve">1-63 amp FP MCB with 3 single phase banks each comprising of 63A DP RCCB(100 mA) and 6 nos. 6/16/20/25 amps SP 10 kA MCB(Type C)  with thermal magnetic protective releases out goings. </t>
  </si>
  <si>
    <t>ii</t>
  </si>
  <si>
    <t>Type B</t>
  </si>
  <si>
    <t xml:space="preserve">1-40 amp DP MCB + DP RCCB ( 100mA) and 8 nos. 6/16/20/25 amps SP 10 kA MCB(Type C)  with thermal magnetic protective releases out goings. </t>
  </si>
  <si>
    <t>iii</t>
  </si>
  <si>
    <t>Type C</t>
  </si>
  <si>
    <t xml:space="preserve">1-32 amp DP MCB + DP RCCB ( 100mA) and 12 nos. 6/16/20/25 amps SP 10 kA MCB(Type C)  with thermal magnetic protective releases out goings. </t>
  </si>
  <si>
    <t>iv</t>
  </si>
  <si>
    <t>Type D</t>
  </si>
  <si>
    <t xml:space="preserve">1-32 amp DP MCB + DP RCCB ( 100mA) and 8 nos. 6/16/20/25 amps SP 10 kA MCB(Type C)  with thermal magnetic protective releases out goings. </t>
  </si>
  <si>
    <t>v</t>
  </si>
  <si>
    <t>Type E</t>
  </si>
  <si>
    <t xml:space="preserve">1-25 amp DP MCB + DP RCCB ( 100mA) and 6 nos. 6/16/20/25 amps SP 10 kA MCB(Type C)  with thermal magnetic protective releases out goings. </t>
  </si>
  <si>
    <t>RO</t>
  </si>
  <si>
    <t>Supply installation testing and commisioning 3.0 kVA online ( 1ph input and 1ph output)  UPS with 15 Min power back up complete with in buit Static by pass switch , Mannual external maintenance by pass switch , Rectifiers , Sealed MF batteries etc as required</t>
  </si>
  <si>
    <t>No.</t>
  </si>
  <si>
    <t>Supply, laying, testing &amp; commissioning of following sizes of Al/Cu. conductor 1.1 kV grade, armoured, XLPE insulated FRLS LT Cables/ Control Cables  including necessary cleats, clamps etc. (Cables shall be partly laid in Pipes, O/H cable tray, on wall as required )</t>
  </si>
  <si>
    <t>3.5C – 150.0 (Al.) FRLS Armoured XLPE Cable *</t>
  </si>
  <si>
    <t>Mtrs</t>
  </si>
  <si>
    <t xml:space="preserve">4C – 10.0 (Cu.) FRLS Armoured XLPE Cable </t>
  </si>
  <si>
    <t xml:space="preserve">4C – 6.0 (Cu.) FRLS Armoured XLPE Cable </t>
  </si>
  <si>
    <t xml:space="preserve">4C – 4.0 (Cu.) FRLS Armoured XLPE Cable </t>
  </si>
  <si>
    <t xml:space="preserve">3C – 4.0 (Cu.) FRLS Armoured XLPE Cable </t>
  </si>
  <si>
    <t>* Approximate and shall be as per point of supply from Airport Panel/ Isolator</t>
  </si>
  <si>
    <t>Supply, erection, testing &amp; commissioning of following sizes of cable end terminations with Single compression gland for 1.1 kV grade, XLPE insulated,  Al/Cu Conductor cable</t>
  </si>
  <si>
    <t>3.5C – 150 (Al.) FRLS Armoured XLPE Cable *(Double Compression)</t>
  </si>
  <si>
    <t>Wiring for DB Submains with PVC insulated stranded copper conductor 1100 volt grade wires (FRLS) in surface/concealed MS surface/concealed conduit including cost of providing saddles etc as required for surface conduiting and/or cost of cutting and filling chases  as required and making suitable end termination with copper lugs complete as required and as below</t>
  </si>
  <si>
    <t>4 x 16 sq.mm + 2 No. 6.0 Sq. mm in 40 mm dia MS Conduit</t>
  </si>
  <si>
    <t>4 x 10 sq.mm + 2 No. 4.0 Sq. mm in 32 mm dia MS Conduit</t>
  </si>
  <si>
    <t>4 x 6 sq.mm + 2 No. 4.0 Sq. mm in 32 mm dia MS Conduit</t>
  </si>
  <si>
    <t>2 x 6 sq.mm + 1 No. 4 Sq. mm in 25 mm dia MS Conduit</t>
  </si>
  <si>
    <t>2 x 4 sq.mm + 1 No. 2.5 Sq. mm in 25 mm dia MS Conduit</t>
  </si>
  <si>
    <t>Supplying and laying of the following earthing clamped to wall with suitable clamps saddles and fixing bolts/ in ground including the cost of digging and back filling as required and complete as required to comply with IS 3043:1987. All copper joints shall be tinned. The rates shall be inclusive of making test joints where ever required</t>
  </si>
  <si>
    <t>50X6 mm GI Strip</t>
  </si>
  <si>
    <t>25X6 mm GI Strip</t>
  </si>
  <si>
    <t>25X3 mm GI Strip</t>
  </si>
  <si>
    <t>8 SWG Copper Wire</t>
  </si>
  <si>
    <t>8 SWG GI Wire</t>
  </si>
  <si>
    <t xml:space="preserve">1 Core 6.0 Sq. Mm FRLS Green Wire </t>
  </si>
  <si>
    <t>Supply, erection, testing &amp; commissioning  of prefabricated GI Perforated type cable trays including  Tees / Bends / Crossing / Reducers / Couping to be laid in cable trench, overhead on wall or hanged from ceiling complete with all accessories as required including support at every 1500mm as required</t>
  </si>
  <si>
    <t>150 mm x 40 x 40 x 2 mm thick with 2 Nos. 25X3mm GI Earth Strip</t>
  </si>
  <si>
    <t>300 mm x 40 x 40 x 2 mm thick with 2 Nos. 25X3mm GI Earth Strip</t>
  </si>
  <si>
    <t>450 mm x 40 x 40 x 2 mm thick with 2 Nos. 25X3mm GI Earth Strip</t>
  </si>
  <si>
    <t xml:space="preserve">Wiring for MCB controlled normal primary light points/ Wall Point/ Floor Point with 2.5 sq. mm PVC insulated stranded copper conductor 1100 Volt grade FRLS wires in 25 mm dia 16 SWG MS conduit in wall / ceiling including cost of cutting and filling chases for recessed conduiting and supports in case of surface conduit including all bends , saddles , Junction boxes etc and including the cost of running 2.5 Sq. mm PVC insulated copper conductor wire for loop earthing etc. complete as required. (Cost of MCB included in the item for per DB).  </t>
  </si>
  <si>
    <t>Pt</t>
  </si>
  <si>
    <t xml:space="preserve">Wiring for secondary MCB controlled normal light points/ Wall Point/ Floor Point( Looped from above point) with 2.5 sq. mm PVC insulated stranded copper conductor 1100 Volt grade FRLS wires in 25 mm 16 SWG MS conduit  in wall / ceiling including cost of cutting and filling chases for recessed conduiting and supports in case of surface conduit including all bends , saddles , Junction boxes etc and including the cost of running 2.5 Sq mm PVC insulated copper conductor wire for loop earthing etc. complete as required. </t>
  </si>
  <si>
    <t xml:space="preserve">Wiring for MCB controlled Emergency primary light points/ Wall Point/ Floor Point with 2.5 sq. mm PVC insulated stranded copper conductor 1100 Volt grade FRLS wires in 25 mm dia 16 SWG MS conduit in wall / ceiling including cost of cutting and filling chases for recessed conduiting and supports in case of surface conduit including all bends , saddles , Junction boxes etc and including the cost of running 2.5 Sq. mm PVC insulated copper conductor wire for loop earthing etc. complete as required. (Cost of MCB included in the item for per DB).  </t>
  </si>
  <si>
    <t xml:space="preserve">Wiring for secondary MCB controlled Emergency light points/ Wall Point/ Floor Point( Looped from above point) with 2.5 sq. mm PVC insulated stranded copper conductor 1100 Volt grade FRLS wires in 25 mm 16 SWG MS conduit  in wall / ceiling including cost of cutting and filling chases for recessed conduiting and supports in case of surface conduit including all bends , saddles , Junction boxes etc and including the cost of running 2.5 Sq mm PVC insulated copper conductor wire for loop earthing etc. complete as required. </t>
  </si>
  <si>
    <t xml:space="preserve">Wiring for switch controlled Normal primary light points with 1.5 sq. mm PVC insulated stranded copper conductor 1100 Volt grade wires (FRLS) in 25 mm  16SWG MS Heavy Duty PVC concealed/surface conduit including cost of cutting and filling chases for recessed conduiting and supports in case of Surface conduit including all bends , saddles , Junction boxes etc. including the cost of running 2.5 sq. mm PVC insulated copper conductor wire for loop earthing etc. and  including providing circuit wiring with 2.5 sq mm PVC insulated stranded copper conductor 1100 volt grade FRLS wires and including the cost of providing and fixing a 6 amp 240 Volt grid plate mounted switch with moulded cover plate in GI box  and complete as required ( Switch shall be as approved by the architect / Client)   </t>
  </si>
  <si>
    <t>Pt.</t>
  </si>
  <si>
    <t xml:space="preserve">Wiring for secondary Switch controlled normal light points ( Looped from above point) with 2.5 sq. mm PVC insulated stranded copper conductor 1100 Volt grade FRLS  wires in 25 mm dia 16SWG MS concealed/surface conduit including cost of cutting and filling chases for recessed conduiting and supports in case of Surface conduit including all bends , saddles , Junction boxes etc and including the cost of running 2.5 Sq mm PVC insulated copper conductor wire for loop earthing etc. complete as required.   </t>
  </si>
  <si>
    <t xml:space="preserve">Wiring for switch controlled emergency primary light points with 2.5 sq. mm PVC insulated stranded copper conductor 1100 Volt grade wires (FRLS) in 25mm dia 16 SWG MS concealed/surface conduit including cost of cutting and filling chases for recessed conduiting and supports in case of Surface conduit including all bends , saddles , Junction boxes etc. including the cost of running 2.5 sq. mm PVC insulated copper conductor wire for loop earthing etc. and  including providing circuit wiring with 2.5 sq mm PVC insulated stranded copper conductor 1100 volt grade FRLS wires and including the cost of providing and fixing a 6 amp 240 Volt grid plate mounted switch with moulded cover plate in GI box  and complete as required ( Switch shall be as approved by the architect / Client)   </t>
  </si>
  <si>
    <t>Wiring for a 5 pin 240 volt 6 amp single phase and neutral switch socket outlet with 2.5 sq. mm PVC  insulated stranded copper conductor 1100 Volt grade wires (FRLS) in 25mm dia 16 SWG MS conduit in wall / ceiling including cost of providing circuit wiring with 2.5 sq mm PVC insulated stranded copper conductor 1100 volt grade wires and including cost of cutting and filling chases for recessed conduiting and supports in case of surface conduit including all bends , saddles , Junction boxes etc  and providing and fixing of a combined 5 pin 240 volt 6 amp socket outlet with safety shutters and 6 amp 240 volt single pole grid plate mounted switch with moulded cover plate in recessed GI box  and including earthing of the 3rd pin with 2.5 sq mm 1100 volt grade PVC insulated stranded copper conductor wires complete as requied( Switch and socket shall be as approved by the architect / Client)</t>
  </si>
  <si>
    <t xml:space="preserve">Wiring same as in Item 15 above looped from an adjacent 6 amp switch socket outlet as required and providing and fixing of a modular type 5 pin 240 Volt 6 amp shuttered socket outlet and a modular type 6 amp 240 Volt single pole switch in a recessed GI boxes with internal wiring and moulded front plates complete as required. ( Switch and socket shall be as approved by the architect / Client)
</t>
  </si>
  <si>
    <t>Same as above but switch and socket provided at separate location including wiring berween switch and socket and complete as required</t>
  </si>
  <si>
    <t xml:space="preserve">Wiring for 6 pin 240 volt 16 amp single phase and neutral switch socket outlets (1 outlet wired on 1 circuit) with 2.5 sq. mm PVC insulated stranded copper conductor 1100 volt grade wires (FRLS) in 25mm dia 16 SWG MS conduit in wall / Ceiling  including the cost of cutting and filling chases for recessed conduiting and supports in case of surface conduit including all bends , saddles , Junction boxes etc  and including providing and fixing 6 pin 240 volt 16 amp socket outlet with safety shutters and 16 amp 240 volt single pole grid plate mounted  modular type switch with moulded cover plate in recessed GI box  and including earthing of the 3rd pin with 1.5 sq mm 1100 volt grade PVC insulated stranded copper conductor wires and complete as requied( Switch and socket shall be as approved by the architect / Client) 
</t>
  </si>
  <si>
    <t xml:space="preserve">Wiring for 6 pin 240 volt 16 amp single phase and neutral switch socket outlets (1 outlet wired on 1 circuit) with 4.0 sq. mm PVC insulated stranded copper conductor 1100 volt grade wires (FRLS) in 25mm dia 16 SWG MS conduit in wall / Ceiling  including the cost of cutting and filling chases for recessed conduiting and supports in case of surface conduit including all bends , saddles , Junction boxes etc  and including providing and fixing 6 pin 240 volt 16 amp socket outlet with safety shutters and 16 amp 240 volt single pole grid plate mounted  modular type switch with moulded cover plate in recessed GI box  and including earthing of the 3rd pin with 2.5 sq mm 1100 volt grade PVC insulated stranded copper conductor wires and complete as requied( Switch and socket shall be as approved by the architect / Client) 
</t>
  </si>
  <si>
    <t>Wiring for 6 pin 240 volt 16 amp single phase and neutral switch socket outlets (2 outlets wired on 1 circuit) with PVC insulated stranded copper conductor 1100 volt grade wires (FRLS), 4.0 sq mm upto the first outlet and 2.5 sq mm from first to the second outlet in 25mm dia 16 SWG MS conduit in  wall / Ceiling  including cost of providing saddles etc as required for surface conduiting and/or cost of cutting and filling chases and including providing and fixing of two sets of 6 pin 240 volt 16 amp socket outlet with safety shutters and 16 amp 240 volt single pole grid plate mounted switches with moulded cover plate in a recessed GI box including earthing of the 3rd pin with 2.5 sq mm 1100 volt grade PVC insulated stranded copper conductor wire complete as required. (Switch/Socket Shall be as per approved sample by Architect)</t>
  </si>
  <si>
    <t xml:space="preserve"> </t>
  </si>
  <si>
    <r>
      <t xml:space="preserve">Wiring for primary switch board consisting of 3  Nos. 5 pin 240 volt 6 amp single phase and neutral switch socket outlets with 3 Nos. 6A  switch with PVC insulated stranded copper conductor 1100 volt grade wires (FRLS), 2.5 sq FRLS copper wire mm in 25mm dia 16 SWG MS conduit  in  wall / Ceiling including cost of providing saddles etc as required for surface conduiting and/or cost of cutting and filling chases and including providing and fixing  prewired switch board each consisting of  3 Nos. 5 pin 240 volt 6 amp single phase and neutral switch socket outlets with 3 Nos. 6A  modular switch , safety shutters in a recessed/surface GI box including earthing of the 3rd pin with 1.5 sq mm  1100 volt grade PVC insulated stranded copper conductor wire complete as required. (Switch/Socket Shall be as per approved sample by Architect)
</t>
    </r>
    <r>
      <rPr>
        <i/>
        <sz val="11"/>
        <rFont val="Arial"/>
        <family val="2"/>
      </rPr>
      <t>Note- Conduits shall be 16 SWG MS on surface and FRLS PVC for wall concealed</t>
    </r>
  </si>
  <si>
    <t>Supply installation testing and fixing 3 pin 16A/20A , 240V , single Phase metal Clad industrial socket outlet with 16A/20A DP MCB and complete in all respects( Wiring Excluded from scope of this item)</t>
  </si>
  <si>
    <t>Supply installation testing and fixing 3 pin 25A/32A , 240V , single Phase metal Clad industrial socket outlet with 25A/32A DP MCB and complete in all respects( Wiring Excluded from scope of this item)</t>
  </si>
  <si>
    <t>Supply installation testing and fixing 3 pin 40A , 240V , single Phase metal Clad industrial socket outlet with 40A DP MCB and complete in all respects( Wiring Excluded from scope of this item)</t>
  </si>
  <si>
    <t>Supply installation testing and fixing 5 pin 32A , 415V , single Phase metal Clad industrial socket outlet with 32A FP MCB and complete in all respects( Wiring Excluded from scope of this item)</t>
  </si>
  <si>
    <t>Supply installation testing and fixing 5 pin 63A , 415V , single Phase metal Clad industrial socket outlet with 63A FP MCB and complete in all respects( Wiring Excluded from scope of this item)</t>
  </si>
  <si>
    <t xml:space="preserve">Supply and Installation of following in wall mounted MS enclosure </t>
  </si>
  <si>
    <t>63A FP RCBO(300 mA)</t>
  </si>
  <si>
    <t>32A/25A DP RCBO</t>
  </si>
  <si>
    <t>Supply and Installation of 32A FP RCBO in IP 67 Rated polycarbonarte enclosure</t>
  </si>
  <si>
    <t xml:space="preserve">Supply and installation of flush mounted (Enhanced Category 6T 568 A or B)  outlets with 2 mm thick GI box complete including cutting, chases, fixing of GI boxes and making good.  The  plastic shall be high impact, flame-retardant, UL rate thermoplastic.  Dust cover / blank shall be provided to protect unused faceplate openings.  Termination caps and plastic cover shall be provided to protect jack wiring. </t>
  </si>
  <si>
    <t>Single outlet face plate with RJ-45 Jack with information outlet</t>
  </si>
  <si>
    <t>Duplex outlet face plate with RJ-45 Jack with information outlet</t>
  </si>
  <si>
    <t>Supply,installtion testing and commisioning of Cat-6A UTP cables  in existing Conduit complete as required for Telephone and Data System</t>
  </si>
  <si>
    <t>Supplying,installation and commisioning of  CAT-6A patch cords 2 mtrs.</t>
  </si>
  <si>
    <t>Supplying,installation and commisioning of  CAT-6A patch cords 1 mtr.</t>
  </si>
  <si>
    <t>Supply , fixing &amp; Laying 16 SWG MS conduits on surface or concealed complete with PVC junction boxes, cover plates, bends, saddles, base and other accessories all made in PVC with GI screws as required to complete the job. .</t>
  </si>
  <si>
    <t xml:space="preserve">25 mm dia 16 SWG MS conduit </t>
  </si>
  <si>
    <t xml:space="preserve">20 mm dia 16 SWG MS conduit </t>
  </si>
  <si>
    <t>Supply , fixing &amp; Laying 2.0mm Thick FRLS PVC conduits on surface or concealed complete with PVC junction boxes, cover plates, PVC bends, PVC saddles, base and other accessories all made in PVC with GI screws as required to complete the job. .</t>
  </si>
  <si>
    <t xml:space="preserve">25 mm dia FRLS PVC conduit </t>
  </si>
  <si>
    <t xml:space="preserve">20 mm dia FRLS PVC conduit </t>
  </si>
  <si>
    <t>Installation of  following light fixtures including connections and  complete in all respects</t>
  </si>
  <si>
    <t>25/15/12Watt Recessed Down Lighter</t>
  </si>
  <si>
    <t>Signage</t>
  </si>
  <si>
    <t>2X20W FTL LED</t>
  </si>
  <si>
    <t>Total For Electrical Works - INR</t>
  </si>
  <si>
    <t>Providing, Laying, Jointing &amp; Testing of Pipes for Sprinkler System - G.I Pipe confirming IS Codes Class `C' Heavy Pipe &amp; with necessary support &amp; anchore fastening from slab.</t>
  </si>
  <si>
    <t>a.</t>
  </si>
  <si>
    <t>25 mm dia</t>
  </si>
  <si>
    <t>Rmt.</t>
  </si>
  <si>
    <t>b.</t>
  </si>
  <si>
    <t>32 mm dia</t>
  </si>
  <si>
    <t>c.</t>
  </si>
  <si>
    <t>40 mm dia</t>
  </si>
  <si>
    <t>d.</t>
  </si>
  <si>
    <t>50 mm dia</t>
  </si>
  <si>
    <t>e.</t>
  </si>
  <si>
    <t>65mm dia</t>
  </si>
  <si>
    <t>f.</t>
  </si>
  <si>
    <t>80mm dia</t>
  </si>
  <si>
    <t>Synthetic Enamel Paint.</t>
  </si>
  <si>
    <t>Providing &amp; Fixing of Butterfly Valve.</t>
  </si>
  <si>
    <t>80 mm dia</t>
  </si>
  <si>
    <t>Providing &amp; Fixing of Ball Valve.</t>
  </si>
  <si>
    <t>65 mm dia</t>
  </si>
  <si>
    <t>HEADER FITTING.</t>
  </si>
  <si>
    <t>Flow Switch</t>
  </si>
  <si>
    <t>Pressure Gauge</t>
  </si>
  <si>
    <t>Air Release Valve</t>
  </si>
  <si>
    <t>80 mm dia NRV</t>
  </si>
  <si>
    <t>Providing &amp; Fixing C.P. Brass 68 degree Quartzoid Bulb Sprinklers. Make  : Tyco / viking temp rating  standard coverage discharge coefficent k- 6.6 quick response UL listed &amp; EN approved.</t>
  </si>
  <si>
    <t>Pendant Type</t>
  </si>
  <si>
    <t>UP Right Type</t>
  </si>
  <si>
    <t>Providing &amp; Fixing C.P. Brass 79 degree(QR) Quartzoid Bulb Sprinklers. Make  : Tyco / viking temp rating  standard coverage discharge coefficent k- 6.6 quick response UL listed &amp; EN approved for high temperature area in Kitchen temprating shall be 79degree c (QR)</t>
  </si>
  <si>
    <t>Flexible Sprinkler Drop.</t>
  </si>
  <si>
    <t>25mm</t>
  </si>
  <si>
    <t>100mm</t>
  </si>
  <si>
    <t>150mm</t>
  </si>
  <si>
    <t>Drain Valve</t>
  </si>
  <si>
    <t>NOTE:
KINDLY FOLLOW THE GUIDELINES ISSUED BY MALL AUTHORITY FOR THE DETAILED SPECIFICATIPONS OF DIFFERENT ITEMS MENTIONED IN THIS BOQ.                                                     SPRINKLER TAP OFF TO BE TAKEN FROM EXISTING SPRINKLER LINE</t>
  </si>
  <si>
    <t>Total</t>
  </si>
  <si>
    <t>S. NO.</t>
  </si>
  <si>
    <t>DIAGRAM</t>
  </si>
  <si>
    <t>TOTAL</t>
  </si>
  <si>
    <t>R1 (RESPONSE INDICATORS)</t>
  </si>
  <si>
    <t>Providing and fixing electrically operated flow indicating mechanical  foam type (ISI marked) Response indicators are connected to automatic fire detectors in order to indicate quickly the source of an alarm signal from detectors which are not easily accessible or visible. They light up as soon as the connected fire detector gives an alarm.(Wiring from switches to panel and stair case pressurization not included)</t>
  </si>
  <si>
    <t>HD (HEAT DETECTOR) INSTALL NEAR HOOD</t>
  </si>
  <si>
    <t>Providing and fixing electrically operated flow indicating  mechanical  foam type (ISI marked) A heat detector is a fire alarm device designed to respond when the convected thermal energy of a fire increases the temperature of a heat sensitive element. The thermal mass and conductivity of the element regulate the rate flow of heat into the element. All heat detectors have this thermal lag (Wiring from switches to panel and stair case pressurization not included) (Edwards / Apollo)</t>
  </si>
  <si>
    <t>CONVENTIONAL FIRE PANEL</t>
  </si>
  <si>
    <t>_</t>
  </si>
  <si>
    <t>MCP (MANUAL CALL POINT)</t>
  </si>
  <si>
    <r>
      <t xml:space="preserve">Providing and fixing electrically operated flow indicating mechanical  foam type (ISI marked) </t>
    </r>
    <r>
      <rPr>
        <sz val="10"/>
        <rFont val="Times New Roman"/>
        <family val="1"/>
      </rPr>
      <t>Manual call points are used to initiate an alarm signal, and operate by means of a simple button press or when glass is broken revealing a button. They can form part of a manual alarm system or an automatic alarm system.Model : Edwards / Apollo and FM approved with GI mounting Box</t>
    </r>
  </si>
  <si>
    <t xml:space="preserve">H (HOOTER) </t>
  </si>
  <si>
    <t>Providing and fixing electrically operated flow indicating mechanical foam type (ISI marked) Fire Alarm Systems. A fire alarm system is a electrical / electronic system which is connected with many type of devices such as main panel, smoke / heat detectors, mcp, sounder etc.. to detect the fire event by indiacating audio or visualize signal at the main or individual devices.Model : Edwards / Apollo  with GI mounting Box</t>
  </si>
  <si>
    <r>
      <t>SD</t>
    </r>
    <r>
      <rPr>
        <b/>
        <sz val="10"/>
        <color indexed="8"/>
        <rFont val="Times New Roman"/>
        <family val="1"/>
      </rPr>
      <t xml:space="preserve"> (</t>
    </r>
    <r>
      <rPr>
        <b/>
        <sz val="10"/>
        <color indexed="8"/>
        <rFont val="Arial"/>
        <family val="2"/>
      </rPr>
      <t>SMOKE DETECTOR ABOVE CEILING)</t>
    </r>
  </si>
  <si>
    <t>Providing and fixing electrically operated flow indicating mechanical foam type (ISI marked) An optical smoke detector. Smoke enters through the slits around the side, triggering an electronic horn, which sounds through the large circular opening on the right. The dark circle in the middle is a test button with a built-in LED that flashes to show the detector is working okay.Model : Edwards / Apollo.</t>
  </si>
  <si>
    <t xml:space="preserve">NOS </t>
  </si>
  <si>
    <t>SD (SMOKE DETECTOR BELOW CEILING)</t>
  </si>
  <si>
    <t>Providing and fixing electrically operated flow indicating mechanical foam type (ISI marked) An optical smoke detector. Smoke enters through the slits around the side, triggering an electronic horn, which sounds through the large circular opening on the right. The dark circle in the middle is a test button with a built-in LED that flashes to show the detector is working okay. Model : Edwards / Apollo.</t>
  </si>
  <si>
    <t>MSD (MULTI SENSOR DETECTOR BELOW CEILING)</t>
  </si>
  <si>
    <t xml:space="preserve">FIRE ALARM SYSTEM LOOPING </t>
  </si>
  <si>
    <t>RMT.</t>
  </si>
  <si>
    <t xml:space="preserve">Acrylic EXIT Glow Sign Board with LED Lights, Size 10 x 6.5 inch, </t>
  </si>
  <si>
    <t>NOTE:
KINDLY FOLLOW THE GUIDELINES ISSUED BY AIRPORT AUTHORITY FOR THE DETAILED SPECIFICATIPONS OF DIFFERENT ITEMS MENTIONED IN THIS BOQ.</t>
  </si>
  <si>
    <t>S.NO.</t>
  </si>
  <si>
    <t>ITEM NAME</t>
  </si>
  <si>
    <t>ITEM SPECIFICATIONS</t>
  </si>
  <si>
    <t>QUANTITY</t>
  </si>
  <si>
    <t xml:space="preserve">DISMENTLING </t>
  </si>
  <si>
    <t xml:space="preserve">Existing wall and floor Dismantling </t>
  </si>
  <si>
    <t>Dismantling exisiting brick wall and flooring as per the site</t>
  </si>
  <si>
    <t>Malwa Dumping</t>
  </si>
  <si>
    <t xml:space="preserve">Site scrapping/debris Dumping  at nearest Dumping yard as/ airport authority rate shall be including  loading unloding etc </t>
  </si>
  <si>
    <t>Per/Trolly</t>
  </si>
  <si>
    <t xml:space="preserve">ANTI TERMITE </t>
  </si>
  <si>
    <t xml:space="preserve">Anti Termite Treatment </t>
  </si>
  <si>
    <t>Providing &amp; doing anti termite treatment with IMIDACLOPRID (OZIER) for entire area (Pest control) Diluting and injecting chemical emulsion 3" in floor for pre constructional Anti Termite treatment and creating a continuous chemical @ 4' center to center barrier all over as per manufacturer specification and ISI standards. (OR AS APPVD.) including a 1 year guarantee under suitable undertaking on stamp paper etc, complete as directed by Architect. (Mode of measurement is to be carpet area of floor and not the area of surface treated)</t>
  </si>
  <si>
    <t>Sq.m</t>
  </si>
  <si>
    <t>CIVIL WORK</t>
  </si>
  <si>
    <t>100 MM Thick ACC Siporex block work</t>
  </si>
  <si>
    <r>
      <rPr>
        <b/>
        <sz val="11"/>
        <color theme="1"/>
        <rFont val="Calibri"/>
        <family val="2"/>
        <scheme val="minor"/>
      </rPr>
      <t xml:space="preserve">Providing and erecting 100 mm </t>
    </r>
    <r>
      <rPr>
        <sz val="11"/>
        <color theme="1"/>
        <rFont val="Calibri"/>
        <family val="2"/>
        <scheme val="minor"/>
      </rPr>
      <t xml:space="preserve"> thick ACC siporex   Block work with Chemical ) in true line, level and plumb for wall  compound walls, steps, complete with necessary scaffolding, raking of joints, curing etc., . Rate to include soaking of bricks adequately before construction, complete as directed and specified. (Brick of min strength 100kg./sq.cm.) rate are including all type of scaffolding and required arrangements for making brick wall.</t>
    </r>
  </si>
  <si>
    <t>3.1a</t>
  </si>
  <si>
    <t>150 MM Thick ACC Siporex block work</t>
  </si>
  <si>
    <r>
      <rPr>
        <b/>
        <sz val="11"/>
        <color theme="1"/>
        <rFont val="Calibri"/>
        <family val="2"/>
        <scheme val="minor"/>
      </rPr>
      <t xml:space="preserve">Providing and erecting 150 mm </t>
    </r>
    <r>
      <rPr>
        <sz val="11"/>
        <color theme="1"/>
        <rFont val="Calibri"/>
        <family val="2"/>
        <scheme val="minor"/>
      </rPr>
      <t xml:space="preserve"> thick ACC siporex   Block work with Chemical ) in true line, level and plumb for wall  compound walls, steps, complete with necessary scaffolding, raking of joints, curing etc., . Rate to include soaking of bricks adequately before construction, complete as directed and specified. (Brick of min strength 100kg./sq.cm.) rate are including all type of scaffolding and required arrangements for making brick wall.</t>
    </r>
  </si>
  <si>
    <t>RCC Band in  brick wall</t>
  </si>
  <si>
    <r>
      <rPr>
        <b/>
        <sz val="11"/>
        <color theme="1"/>
        <rFont val="Calibri"/>
        <family val="2"/>
        <scheme val="minor"/>
      </rPr>
      <t xml:space="preserve">Providing &amp; laying </t>
    </r>
    <r>
      <rPr>
        <sz val="11"/>
        <color theme="1"/>
        <rFont val="Calibri"/>
        <family val="2"/>
        <scheme val="minor"/>
      </rPr>
      <t>60-70 mm thick RCC band  with 10mm dia bar in brick wall at every 1200 mm height in brick wall with M25 grade concreete ratio 1:1:2 (1 is cement 1 is sand &amp; 2 is aggregate ) in true line ,level and plumb for wall.</t>
    </r>
  </si>
  <si>
    <t xml:space="preserve">Plaster Work </t>
  </si>
  <si>
    <r>
      <rPr>
        <b/>
        <sz val="11"/>
        <color theme="1"/>
        <rFont val="Calibri"/>
        <family val="2"/>
        <scheme val="minor"/>
      </rPr>
      <t xml:space="preserve">Providing &amp; Laying:- </t>
    </r>
    <r>
      <rPr>
        <sz val="11"/>
        <color theme="1"/>
        <rFont val="Calibri"/>
        <family val="2"/>
        <scheme val="minor"/>
      </rPr>
      <t>Of</t>
    </r>
    <r>
      <rPr>
        <b/>
        <sz val="11"/>
        <color theme="1"/>
        <rFont val="Calibri"/>
        <family val="2"/>
        <scheme val="minor"/>
      </rPr>
      <t xml:space="preserve">  </t>
    </r>
    <r>
      <rPr>
        <sz val="11"/>
        <color theme="1"/>
        <rFont val="Calibri"/>
        <family val="2"/>
        <scheme val="minor"/>
      </rPr>
      <t>12-15mm thick plaster in cement mortar 1:4 (1 cement : 4 coarse sand) to ceiling, all types of RCC. work, brick work surfaces at all levels in line, level and plumb including smooth cement finish or roughening of surface to hold tiles and providing necessary grooves at junctions of walls and ceiling, door/window frames inclusive of racking the joints, roughing the RCC. surface, necessary curing scaffolding etc., completed as per details given in drawing or as directed by Architect.</t>
    </r>
  </si>
  <si>
    <t>PCC Flooring</t>
  </si>
  <si>
    <r>
      <t xml:space="preserve">Providing and laying </t>
    </r>
    <r>
      <rPr>
        <b/>
        <sz val="11"/>
        <rFont val="Calibri"/>
        <family val="2"/>
        <scheme val="minor"/>
      </rPr>
      <t>plain cement concrete</t>
    </r>
    <r>
      <rPr>
        <sz val="11"/>
        <rFont val="Calibri"/>
        <family val="2"/>
        <scheme val="minor"/>
      </rPr>
      <t xml:space="preserve"> of specified grade, 1:2:4 (1 cement : 2 coarse sand : 4  graded stone aggregate 20 mm and down gauge) as bed concrete in locations as called for laid, consolidated and cured etc. complete upto maximun 75mm thickness as per specification and drawing including the cost of centering and shuttering.</t>
    </r>
  </si>
  <si>
    <t xml:space="preserve">Water proofing </t>
  </si>
  <si>
    <t>Applying and grouting a slurry coat of neat cement using 2.75
kg/sqm. of cement admixed with propeirtary water proofing compound(Davco K10 Polyurethane plus/Dr. Fixit Flexi PU 270-I)conforming to IS : 2645 over the RCC slab including cleaning the surfacebefore treatment cement morter 1:5 (1 cement : 5 coarse sand)admixed with proprietary water proofing compound conforming to IS :2645 over 20 mm thick layer of cement morter of mix 1:5 ( 1 cement : 5coarse sand) admixed with proprietary water proofing compound
conforming to IS : 2645 to required slope and treating similary the
adjoining walls upto 300 mm height including rounding of junctions of
walls and slabs.Finishing the surface with 20 mm thick jointless cement morter of mix1:4 (1 cement : 4 coarse sand) admixed with proprietary water proofing
compound conforming to IS : 2645 and finally finishing the surface with
trowel with neat cement slurry and making of 300x300 mm square.</t>
  </si>
  <si>
    <t>TILE / STONE WORK</t>
  </si>
  <si>
    <t>KOTA STONE FLOORING 
BOH AREA</t>
  </si>
  <si>
    <t xml:space="preserve">Providing &amp; laying of 25 thk. 560mmX560mm Kota Stone flooring over a bed of 20mm thk. Cement mortar (1:4) jointed with cement slurry mixed with pigment to match the color of kota stone including hole cutting for traps etc. necessary cutting, rubbing, grinding and mirror polishing completed as per the details are provided  in drawings or as directed by Architect/Engineer.  
 </t>
  </si>
  <si>
    <t xml:space="preserve">KOTA  SKIRTING IN BOH AREA                      </t>
  </si>
  <si>
    <t xml:space="preserve">Providing &amp; fixing of 25mm thk. kota stone 4" high over a bed of 20 mm thk. Cement mortar ( 1:4 ) jointed with cement slurry mixed with pigment to match the coloure of KOTA including necessary wastage ,cutting ,grinding &amp; polishing completed as per the details are provided  in drawings or as directed by Architect/Engineer. 
 </t>
  </si>
  <si>
    <t xml:space="preserve"> Kota polish </t>
  </si>
  <si>
    <r>
      <rPr>
        <b/>
        <sz val="11"/>
        <color theme="1"/>
        <rFont val="Calibri"/>
        <family val="2"/>
        <scheme val="minor"/>
      </rPr>
      <t xml:space="preserve">Providing and Applyng:- </t>
    </r>
    <r>
      <rPr>
        <sz val="11"/>
        <color theme="1"/>
        <rFont val="Calibri"/>
        <family val="2"/>
        <scheme val="minor"/>
      </rPr>
      <t xml:space="preserve">Of   dimond polish over kota flooring if required .
</t>
    </r>
  </si>
  <si>
    <t xml:space="preserve">Raised floor &amp; Cinder filling </t>
  </si>
  <si>
    <r>
      <rPr>
        <b/>
        <sz val="11"/>
        <color theme="1"/>
        <rFont val="Calibri"/>
        <family val="2"/>
        <scheme val="minor"/>
      </rPr>
      <t>Providing and cinder</t>
    </r>
    <r>
      <rPr>
        <sz val="11"/>
        <color theme="1"/>
        <rFont val="Calibri"/>
        <family val="2"/>
        <scheme val="minor"/>
      </rPr>
      <t xml:space="preserve"> filing to raised floor as per the drawing and instruction as per site location  UPTO 250mm ht.</t>
    </r>
  </si>
  <si>
    <t>WALL TILES ( BOH AREA )</t>
  </si>
  <si>
    <t xml:space="preserve">P/fixing glazed ceramic (Kajaria /Johnson Make)  White- (200x300mm) Wall tiles as approved, UPTO 2100mm from FFLVL. or BOFC whichever is achieveable, in kitchen over a base of 20-25mm thick plaster with cement mortar 1:3 (1 cement: 3 fine sand) as per approved pattern, setting the tiles in cement slurry,  joints filled and finished neat with white cement as/spec.(Basic cost of tile Rs.22/- per sft.) </t>
  </si>
  <si>
    <t>WALL TILES ( MOH AREA )</t>
  </si>
  <si>
    <t>Providing &amp; Fixing of100x200mm White Bevelled Tile [JOHNSON ] in MOH Area with 12 thk base plaster cement mortar 1:4 and joined with white cement slurry mixed with pigment to match the shade of tile. The tile to be laid as per approved pattern. Completed as per design &amp; details are provided or as directed by Architect. ( Base Rate 85/- Sq.Ft. )</t>
  </si>
  <si>
    <t>Granite Work</t>
  </si>
  <si>
    <t>Providing ,cutting ,and laying 18 mm th. granite, laying over a cement motor ,bedding (1:4)  as per the detail draing like thresh hold ,ledge wall top and etc Rate are included with required moulding ,shemfring and polish as per the detail drawing.</t>
  </si>
  <si>
    <t>MS WORK</t>
  </si>
  <si>
    <t>MS tubular partition</t>
  </si>
  <si>
    <r>
      <t xml:space="preserve">P/F Full Ht partition (75mm above bofc) with </t>
    </r>
    <r>
      <rPr>
        <b/>
        <sz val="11"/>
        <color rgb="FF000000"/>
        <rFont val="Calibri"/>
        <family val="2"/>
        <scheme val="minor"/>
      </rPr>
      <t>single side</t>
    </r>
    <r>
      <rPr>
        <sz val="11"/>
        <color rgb="FF000000"/>
        <rFont val="Calibri"/>
        <family val="2"/>
        <scheme val="minor"/>
      </rPr>
      <t xml:space="preserve"> Framework as per dwg, of MS Box section 50x50mm ,18 gauge at a spacing of 600 mm c/c in both direction to achieve rigidity in the frame of approved sections fixed to floor/soffit/existing ceiling structure with rust-free treatment &amp; enamel paint of colour as specified ready to recieve ply on top. Rate inclusive of all necessary hardware, wastage, making provision for electrical points and edges with grooves, provision for fixing concealed LED lights, edge finishing  as per detailed drawing. Measurement as per elevation </t>
    </r>
  </si>
  <si>
    <r>
      <t xml:space="preserve">P/F Full Ht partition with </t>
    </r>
    <r>
      <rPr>
        <b/>
        <sz val="11"/>
        <color rgb="FF000000"/>
        <rFont val="Calibri"/>
        <family val="2"/>
        <scheme val="minor"/>
      </rPr>
      <t>double</t>
    </r>
    <r>
      <rPr>
        <sz val="11"/>
        <color rgb="FF000000"/>
        <rFont val="Calibri"/>
        <family val="2"/>
        <scheme val="minor"/>
      </rPr>
      <t xml:space="preserve"> Framework made to shape as per dwg, of MS Box section 50x50mm ,18 gauge at a spacing of 600 mm c/c in both direction to achieve rigidity in the frame of approved sections fixed to floor/soffit/existing ceiling structure with rust-free treatment &amp; enamel paint of colour as specified ready to recieve ply on top. Rate inclusive of all necessary hardware, wastage, making provision for electrical points and edges with grooves, provision for fixing concealed LED lights, edge finishing  as per detailed drawing. Measurement as per elevation (single side)</t>
    </r>
  </si>
  <si>
    <t xml:space="preserve">P/F  of MS Box section 25x25mm , 18 gauge at a spacing of 600 mm c/c in both direction to achieve rigidity in the frame of approved sections fixed to floor/soffit/existing ceiling structure with rust-free treatment &amp; enamel paint of colour as specified ready to recieve ply on top. Rate inclusive of all necessary hardware, wastage, making provision for electrical points and edges with grooves, provision for fixing concealed LED lights, edge finishing  as per detailed drawing. Measurement as per elevation </t>
  </si>
  <si>
    <t>Framing for DMB's</t>
  </si>
  <si>
    <r>
      <t>Providing and fixing</t>
    </r>
    <r>
      <rPr>
        <sz val="11"/>
        <color theme="1"/>
        <rFont val="Calibri"/>
        <family val="2"/>
        <scheme val="minor"/>
      </rPr>
      <t xml:space="preserve"> MS Frame work just below the false ceiling, to hang DMB's in MOH, supported by civil structure  with two coats of ms primer etc, complete.</t>
    </r>
  </si>
  <si>
    <t>WOODEN WORK</t>
  </si>
  <si>
    <t>Bison board cladding</t>
  </si>
  <si>
    <r>
      <t xml:space="preserve">Providing and fixing :- </t>
    </r>
    <r>
      <rPr>
        <sz val="11"/>
        <color theme="1"/>
        <rFont val="Calibri"/>
        <family val="2"/>
        <scheme val="minor"/>
      </rPr>
      <t>12mm th. Bison board over existing MS framework, ready to take tile finish on top. Rate inculsive of all necessary hardware wastage etc complete in all respects as per drawings/details. Measurement as per elevation.</t>
    </r>
  </si>
  <si>
    <t>Laminate cladding on wall &amp; partition</t>
  </si>
  <si>
    <r>
      <t xml:space="preserve">Providing and fixing :- </t>
    </r>
    <r>
      <rPr>
        <sz val="11"/>
        <color theme="1"/>
        <rFont val="Calibri"/>
        <family val="2"/>
        <scheme val="minor"/>
      </rPr>
      <t>19mm th. FR ply, finished with 1.0mm th. laminate of approved shade and make as/elevation. Rate inculsive of all necessary hardware wastage etc complete in all respects as per drawings/details</t>
    </r>
  </si>
  <si>
    <t>Acrylic sheet cladding on  partition</t>
  </si>
  <si>
    <r>
      <t xml:space="preserve">Providing and fixing :- 4mm th. Grey and Red Acrylic sheet, </t>
    </r>
    <r>
      <rPr>
        <sz val="11"/>
        <color theme="1"/>
        <rFont val="Calibri"/>
        <family val="2"/>
        <scheme val="minor"/>
      </rPr>
      <t>pasted with approved adhesive over 19mm th. FR ply, over existing MS tubular structure, as/elevation. Rate inculsive of all necessary hardware wastage etc complete in all respects as per drawings/details</t>
    </r>
  </si>
  <si>
    <t xml:space="preserve">Door frame </t>
  </si>
  <si>
    <r>
      <rPr>
        <b/>
        <sz val="11"/>
        <color theme="1"/>
        <rFont val="Calibri"/>
        <family val="2"/>
        <scheme val="minor"/>
      </rPr>
      <t>Providing and fixing :-</t>
    </r>
    <r>
      <rPr>
        <sz val="11"/>
        <color theme="1"/>
        <rFont val="Calibri"/>
        <family val="2"/>
        <scheme val="minor"/>
      </rPr>
      <t xml:space="preserve"> HARD Wood door frames i.e Sal wood or Equivalent  2.5"X 5"complete with grooves as specified complete polished/painted matching the laminate as specified, with all necessary hardware such as hold fasts etc. completed as per design &amp; details given in drawing/Architect instruction. Door frames to be manufactured with horns minimum 3", 40x12mm rebate size and a temporary wooden strip to retain the shape of the frame etc.including  polish of approved shade.</t>
    </r>
  </si>
  <si>
    <t xml:space="preserve">DRY STORE ENTRY </t>
  </si>
  <si>
    <t xml:space="preserve">Flush door 38 mm thk ply finished with 1mm thk.laminate on both side &amp;  6" high aluminum powder coated grill at bottom of door. All necessary hardware (i.e. lock, handle, hinges, latch or tower bolt, door stopper, pvc buffer etc ) to be provided. Door held on granite jamb &amp; having open door closer. All to be completed as per the details are provided  in drawings or as directed by Architect/Engineer. Door size 3'0" x 7'0"
</t>
  </si>
  <si>
    <t>no</t>
  </si>
  <si>
    <t>MANAGER CABIN  DOOR (WITH VISION PANEL)</t>
  </si>
  <si>
    <t xml:space="preserve">Providing &amp; Making of Flush door (38 mm thk  ply) finished with 1mm thk. on both side, having vision panel of size 2'-6" x 6" at eye level. All necessary hardware (i.e. lock, handle, hinges, latch or tower bolt, door stopper, door pvc buffer etc ) to be provided.
(Door Size: 3'0"x7'0" Incl. Door Frame), completed as per the details are provided  in drawings or as directed by Architect/Engineer. 
</t>
  </si>
  <si>
    <t xml:space="preserve"> BOH ENTRY
(VISION PANEL DOOR)            </t>
  </si>
  <si>
    <t xml:space="preserve">Providing &amp; Making of Flush door (38 mm thk  ply) finished with 1mm thk. on both side, having vision panel of size 9"x9" at eye level. All necessary hardware (i.e. lock, handle, hinges, latch or tower bolt, door stopper, door pvc buffer etc ) to be provided.
(Door Size: 3'0"x7'0" Incl. Door Frame), completed as per the details are provided  in drawings or as directed by Architect/Engineer. 
</t>
  </si>
  <si>
    <t>Front Counter Portal</t>
  </si>
  <si>
    <r>
      <rPr>
        <b/>
        <sz val="11"/>
        <color theme="1"/>
        <rFont val="Calibri"/>
        <family val="2"/>
        <scheme val="minor"/>
      </rPr>
      <t xml:space="preserve">Providing and fixing </t>
    </r>
    <r>
      <rPr>
        <sz val="11"/>
        <color theme="1"/>
        <rFont val="Calibri"/>
        <family val="2"/>
        <scheme val="minor"/>
      </rPr>
      <t xml:space="preserve">Of front counter portal with 18 mm thick ply finished with 1mm th. Lamiante on all visible faces as per the detail drawings </t>
    </r>
  </si>
  <si>
    <t>Main Counter For Order and Picup</t>
  </si>
  <si>
    <r>
      <rPr>
        <b/>
        <sz val="11"/>
        <color theme="1"/>
        <rFont val="Calibri"/>
        <family val="2"/>
        <scheme val="minor"/>
      </rPr>
      <t>Providing &amp; Fixing:-</t>
    </r>
    <r>
      <rPr>
        <sz val="11"/>
        <color theme="1"/>
        <rFont val="Calibri"/>
        <family val="2"/>
        <scheme val="minor"/>
      </rPr>
      <t xml:space="preserve"> Of 2'-9" deep counter to order &amp; Pick Up  made from 19mm thick FR Ply with nosing in front as per detail drawing. Counter top and front fascia to be finished in white corian EM-03 with 150mm wide 3 vertical stripes of Red corian as mentioned, all internal surfaces &amp; under counter storage finished in plain white laminate, niche for KDS, provision for cash till, wire manager etc to completed as per details &amp; design provided or as directed by Architect. Elevation area from MOH side shall be Measured.</t>
    </r>
  </si>
  <si>
    <t xml:space="preserve">OVERHEAD STORAGE (MANAGERS ROOM) </t>
  </si>
  <si>
    <r>
      <t xml:space="preserve">P/Fof 450MM deep overhead storage unit made of 19mm thk. Commercial board.Externally Laminated with laminate of approved shade, off white enamel painted inside.Cost is inclusive of handles, foldable 19mm th. comm. board shelves,partitions etc. and polish complete. </t>
    </r>
    <r>
      <rPr>
        <b/>
        <sz val="11"/>
        <color indexed="8"/>
        <rFont val="Calibri"/>
        <family val="2"/>
        <scheme val="minor"/>
      </rPr>
      <t>Measurement as per elevation</t>
    </r>
  </si>
  <si>
    <t>MANAGER -O.T. TABLE-LCMS</t>
  </si>
  <si>
    <t>P/f Table made out of 3/4" thk.commercial board laminated with (LAM -8844 AGED SUEDE ASH FORMICA MAKE). The table to have one drawer unit and key board tray. Cost would include cost of all hardwares likeTelescopic Channels,"C" shaped brushed steel handles, ball catchers,locks etc complete with polish. Measurement as per plan</t>
  </si>
  <si>
    <t xml:space="preserve">SOFT BOARD  (MANAGERS ROOM , CREW ROOM &amp; DELIVERY TABLE ) </t>
  </si>
  <si>
    <t xml:space="preserve">Providing &amp; fixing of Soft board for Managers Cabin with fabric of approved shade, completed as per the details are provided  in drawings or as directed by Architect/Engineer.  
Basic rate of Fabric as Rs. 100/r.mtr. </t>
  </si>
  <si>
    <t>FALSE CEILING/PAINTING</t>
  </si>
  <si>
    <t xml:space="preserve">Metal Grid ceiling </t>
  </si>
  <si>
    <t xml:space="preserve">Ceiling - Supply and install - 600x600mm Metal grid false ceiling including all necessary fitting, supports, accessories, consumables, opening,etc.in accordance with the drawings and specifications
</t>
  </si>
  <si>
    <t>Paint in BOH</t>
  </si>
  <si>
    <r>
      <t xml:space="preserve">Providing &amp;  applying </t>
    </r>
    <r>
      <rPr>
        <sz val="11"/>
        <color theme="1"/>
        <rFont val="Calibri"/>
        <family val="2"/>
        <scheme val="minor"/>
      </rPr>
      <t>Of Two or more coats of  roller applied</t>
    </r>
    <r>
      <rPr>
        <b/>
        <sz val="11"/>
        <color theme="1"/>
        <rFont val="Calibri"/>
        <family val="2"/>
        <scheme val="minor"/>
      </rPr>
      <t xml:space="preserve">  </t>
    </r>
    <r>
      <rPr>
        <sz val="11"/>
        <color theme="1"/>
        <rFont val="Calibri"/>
        <family val="2"/>
        <scheme val="minor"/>
      </rPr>
      <t>premium acrylic emulsion(Asian -0765 MORNING GLORY) paint of interior grade,having VOC (Volatile Organic Compound ) content less than 50 grams/ litre of approved brand and manufacture (Asian Paints applyingTwo coats birla putty to achive smooth surface of BOH area ceiling and one coats primer and two or more coats of paint to achieve even shade and colour as per direction and satisfaction of Architect</t>
    </r>
  </si>
  <si>
    <t>MISCELLANEOUS ITEMS</t>
  </si>
  <si>
    <t>SS PARTITION</t>
  </si>
  <si>
    <t>Providing and fixing of 304 grade stainless steel partition made with 20X20mm  tube frame and wrapped with stainless steel sheet and completed as per the details are provided in drawings or as directed by Architect/Engineer. Rate include SS sheet and ss frame and all necessary hardware etc.</t>
  </si>
  <si>
    <t xml:space="preserve">Corner Guard For BOH   Area </t>
  </si>
  <si>
    <r>
      <rPr>
        <b/>
        <sz val="11"/>
        <color theme="1"/>
        <rFont val="Calibri"/>
        <family val="2"/>
        <scheme val="minor"/>
      </rPr>
      <t>Providing &amp; fixing of</t>
    </r>
    <r>
      <rPr>
        <sz val="11"/>
        <color theme="1"/>
        <rFont val="Calibri"/>
        <family val="2"/>
        <scheme val="minor"/>
      </rPr>
      <t xml:space="preserve"> 25mm x 25mm SS (202 Grade) Tile Guard in Stainless Steel ( Brushed surface finished 1mm thk.) complete as per approved specification, completed as per the details are provided  in drawings or as directed by Architect/Engineer. </t>
    </r>
  </si>
  <si>
    <t>Trap Door in BOH Area</t>
  </si>
  <si>
    <t>Providing &amp; fixing Trap door to be made of 19mm BWP ply, finished with laminate or approved paint to match the shade of false ceiling. The trapdoor edges to be finished with 8mm thick teak wood lipping painted to match ceiling color. The item is inclusive of all fittings, fixtures and hardware; providing &amp; fixing all necessary SS hinges (concealed), approved locking system, tied with  safety chain, any frames, necessary support structure from the ceiling for fixing the trap door shutters, shadow gap, tools and tackles etc. Rate shall include all wastage, necessary cutting,all leads and lifts at all levels, loading and unloading, transportation and all other incidental charges, cost of materials, providing patterns,as per design, labour, etc.,complete as per specification, design &amp; details,as per the instructions of the Architect/Engineer in charge.
Refer to detail drawing</t>
  </si>
  <si>
    <t xml:space="preserve">Key box </t>
  </si>
  <si>
    <r>
      <rPr>
        <b/>
        <sz val="11"/>
        <color theme="1"/>
        <rFont val="Calibri"/>
        <family val="2"/>
        <scheme val="minor"/>
      </rPr>
      <t>Providing and making</t>
    </r>
    <r>
      <rPr>
        <sz val="11"/>
        <color theme="1"/>
        <rFont val="Calibri"/>
        <family val="2"/>
        <scheme val="minor"/>
      </rPr>
      <t xml:space="preserve"> key box as per the design at site </t>
    </r>
  </si>
  <si>
    <t>KICK PLATE ON DOORS</t>
  </si>
  <si>
    <r>
      <t xml:space="preserve">Providing and fixing </t>
    </r>
    <r>
      <rPr>
        <b/>
        <sz val="11"/>
        <rFont val="Calibri"/>
        <family val="2"/>
        <scheme val="minor"/>
      </rPr>
      <t xml:space="preserve">stainless steel(20 gauge) kick plate </t>
    </r>
    <r>
      <rPr>
        <sz val="11"/>
        <rFont val="Calibri"/>
        <family val="2"/>
        <scheme val="minor"/>
      </rPr>
      <t>on  doors on both sides including all necessary screws, nails etc. complete at the bottom of each door.(8" high)</t>
    </r>
  </si>
  <si>
    <t>HOUSEKEEPING</t>
  </si>
  <si>
    <t>Providing services for Daily Site Cleaning &amp; proper House keeping on Handover day</t>
  </si>
  <si>
    <t>MS Barricade</t>
  </si>
  <si>
    <t>Providing and fixing of 25x25mm pipe frame  for temporary Baricating, to completed as per details &amp; design given in drawing/Architect instruction.</t>
  </si>
  <si>
    <t>SUB-TOTAL</t>
  </si>
  <si>
    <t>DX and Ventilation System</t>
  </si>
  <si>
    <t>S.No.</t>
  </si>
  <si>
    <t>Qty</t>
  </si>
  <si>
    <t>Part A</t>
  </si>
  <si>
    <t>DX EQUIPMENTS (Hi Side Works)</t>
  </si>
  <si>
    <t>Air Cooled Split units (R32)(Inverter Type)</t>
  </si>
  <si>
    <t>1.1</t>
  </si>
  <si>
    <t xml:space="preserve">Supply of  Air Cooled Split airconditioners each comprising an outdoor unit consisting of hermetic scroll compressor, air cooled  condensing unit, Condenser fan etc. with outer casing and indoor fan coil unit(s) consisting of centrifugal fans, fan motor,  DX cooling  coil, outer casing, filter, control and power panel with remote control etc. both inter connected with copper refrigerant pipe and drain pipe of required length as given, cabling and wiring, insulation with cross linked polyethelene foam, full charge of  refrigerant gas and oil, M.S. base frame, supports etc. complete as per specifications and  drawings.   The cost shall also include angle iron stands for outdoor units. </t>
  </si>
  <si>
    <t>HI WALL TYPE</t>
  </si>
  <si>
    <t>1.1.1</t>
  </si>
  <si>
    <t>1.5 TR</t>
  </si>
  <si>
    <t>DUCTABLE TYPE</t>
  </si>
  <si>
    <t>1.1.2</t>
  </si>
  <si>
    <t>11.0 TR</t>
  </si>
  <si>
    <t>Sub-Total Part-'A' Rs.</t>
  </si>
  <si>
    <t>Part B</t>
  </si>
  <si>
    <t>DX EQUIPMENTS (Low Side Works)</t>
  </si>
  <si>
    <t xml:space="preserve">Installation . Testing and commissioning of  Air Cooled Split airconditioners each comprising an outdoor unit consisting of hermetic scroll compressor, air cooled  condensing unit, Condenser fan etc. with outer casing and indoor fan coil unit(s) consisting of centrifugal fans, fan motor,  DX cooling  coil, outer casing, filter, control and power panel with remote control etc. both inter connected with copper refrigerant pipe and drain pipe of required length as given, cabling and wiring, insulation with cross linked polyethelene foam, full charge of  refrigerant gas and oil, M.S. base frame, supports etc. complete as per specifications and  drawings.  </t>
  </si>
  <si>
    <t>Sub-Total Part-'B' Rs.</t>
  </si>
  <si>
    <t>Part C</t>
  </si>
  <si>
    <t>VENTILATION EQUIPMENTS</t>
  </si>
  <si>
    <t>AHU Fan Section</t>
  </si>
  <si>
    <t>Supply , Installation, Testing and Commissioning of Double Skin Type AHU Fan section with 0.6 mm preplasticized/precoated GI sheet outside and 0.6 mm plain Galvanized sheet inside with 25mm injected PUF insulation of 42KG/m3  ,  G.I. blower section, DIDW Blower (Forward Curved) with motors , base , drive arrangement ,Filter, motor drive suitable for Outdoor Application complete as per specifications and drawings .</t>
  </si>
  <si>
    <t xml:space="preserve">5000 CFM  ; SP 30 mm of wg;for Kitchen Exhaust , 2.25 KW Motor </t>
  </si>
  <si>
    <t>Package Type Air Washers</t>
  </si>
  <si>
    <t>Providing and fixing of Double Skin Packaged Type Air Washer with extruded aluminium section with 0.6 mm preplasticized/precoated GI sheet outside and 0.6 mm plain Galvanized sheet inside, 25 mm thick PUF insulation of 42KG/m3  ,  G.I. blower section, DIDW Blower (Backward Curved) / Plug Fans with motors , base , drive arrangement ,Filter, cooling pad section, stainless steel sump tank and housing, motor drive, water circulation pump, piping, valves &amp; fittings etc. suitable for Outdoor Application as per specifications and drawings .</t>
  </si>
  <si>
    <r>
      <t xml:space="preserve">4200 CFM (with Backward Type DIDW Blowers </t>
    </r>
    <r>
      <rPr>
        <sz val="11"/>
        <color theme="1"/>
        <rFont val="Calibri"/>
        <family val="2"/>
        <scheme val="minor"/>
      </rPr>
      <t>3.75 KW</t>
    </r>
    <r>
      <rPr>
        <sz val="10"/>
        <color indexed="8"/>
        <rFont val="Arial"/>
        <family val="2"/>
      </rPr>
      <t xml:space="preserve"> Motor ; SP 40 mm of wg;for Kitchen Fresh Air Supply </t>
    </r>
  </si>
  <si>
    <t>Sub-Total Part D Rs.</t>
  </si>
  <si>
    <t>PART-D :</t>
  </si>
  <si>
    <t>LOW SIDE WORKS</t>
  </si>
  <si>
    <t>Piping</t>
  </si>
  <si>
    <t>Refrigerant Piping</t>
  </si>
  <si>
    <t>Refrigerant Piping (DX System)(R32 Refrigerant)</t>
  </si>
  <si>
    <t xml:space="preserve">Providing and fixing  copper piping with nitreal rubber with chaseling as per specifications and drawings. </t>
  </si>
  <si>
    <t>1.5 TR Machine (Liquid Line + Gas Line)</t>
  </si>
  <si>
    <t>Mtrs.</t>
  </si>
  <si>
    <t>11.0 TR Machine (Liquid Line + Gas Line)</t>
  </si>
  <si>
    <t>(Note : 1RM is equal to 1 RM of gas line and 1 RM of liquid line)</t>
  </si>
  <si>
    <t>Drain Piping</t>
  </si>
  <si>
    <t>1.2.1</t>
  </si>
  <si>
    <t>32 mm PVC Pipe with 9 mm insulation</t>
  </si>
  <si>
    <t>RM</t>
  </si>
  <si>
    <t>1.2.2</t>
  </si>
  <si>
    <t>25 mm PVC Pipe with 9 mm insulation</t>
  </si>
  <si>
    <t>1.2.3</t>
  </si>
  <si>
    <t>20 mm PVC Pipe with 9 mm insulation</t>
  </si>
  <si>
    <t>Ducting</t>
  </si>
  <si>
    <t>Factory Fabricated Ducting (GSS)</t>
  </si>
  <si>
    <t>Supply, installation, balancing and commissioning of factory fabricated GSS sheet metal rectangular/round ducting complete with neoprene rubber gaskets, elbows, splitter dampers, vanes,  hangers, supports etc. as per approved drawings and specifications of following sheet thickness complete as required.</t>
  </si>
  <si>
    <t>2.1.1</t>
  </si>
  <si>
    <t xml:space="preserve">0.63 MM (24 Gauge)           </t>
  </si>
  <si>
    <t xml:space="preserve">Sqm.   </t>
  </si>
  <si>
    <t>2.1.2</t>
  </si>
  <si>
    <t xml:space="preserve">0.8 MM (22 Gauge)           </t>
  </si>
  <si>
    <t>2.1.3</t>
  </si>
  <si>
    <t xml:space="preserve">1.00 MM (20 Gauge)            </t>
  </si>
  <si>
    <t>Site Fabricated Ducting (GSS)</t>
  </si>
  <si>
    <t>Supply, installation, balancing and commissioning of fabricated at site GSS sheet metal rectangular/round ducting complete with neoprene rubber gaskets, elbows, splitter dampers, vanes,  hangers, supports etc. as per approved drawings and specifications of following sheet thickness complete as required.</t>
  </si>
  <si>
    <t>2.2.1</t>
  </si>
  <si>
    <t>2.2.2</t>
  </si>
  <si>
    <t>Insulation/ Accoustic Lining</t>
  </si>
  <si>
    <t xml:space="preserve">Duct Acoustic Lining </t>
  </si>
  <si>
    <t>Supplying and Application of Acoustic lining within the Supply Air duct with 15 mm thick class 'O' open cell  nitrile Rubber of density 140-160 kg./Cubm. as per spefications.</t>
  </si>
  <si>
    <t>3.1.1</t>
  </si>
  <si>
    <t>15 MM thick</t>
  </si>
  <si>
    <t>Sqm</t>
  </si>
  <si>
    <t>Nitrile Rubber Insulation- Class 'O'</t>
  </si>
  <si>
    <t>Supplying and fixing of closed cell elastomeric insulation of density 55 kg/cu.m.and K valueof not less than 0.037W/mk at 20 deg C as per specifications and drawings (For indoor applications) with  factory Laminated 7 mill woven glass cloth</t>
  </si>
  <si>
    <t>3.2.1</t>
  </si>
  <si>
    <t>9 MM Thick (Return Air Duct)</t>
  </si>
  <si>
    <t>3.2.2</t>
  </si>
  <si>
    <t>13 MM Thick (Supply Air &amp; Fresh Air Duct)</t>
  </si>
  <si>
    <t>3.2.3</t>
  </si>
  <si>
    <t>19 mm Thick (Exhaust Duct)</t>
  </si>
  <si>
    <t>Grilles / Diffusers/ Dampers / Louvers</t>
  </si>
  <si>
    <t>Supply, Installation, Testing and Commissioning of GI multiblade volume control duct damper complete with neoprene rubber gaskets, nuts, bolts, screws linkages, flanges etc., as per specifications.</t>
  </si>
  <si>
    <t>Sqm.</t>
  </si>
  <si>
    <t>Supply, Installation, Testing and Commissioning of multiblade Al volume control Collar / Grille / exhaust Air Opening damper complete with  suitable links, lever and quadrants for manual control of airflow and with suitable links , lever and quadrants for manual control of airflow and neoprene rubber gaskets, nuts, bolts, screws, flanges etc., as per specifications.</t>
  </si>
  <si>
    <t>Supply, Installation, Testing and Commissioning &amp; fixing of powder coated extruded aluminium Supply / Exhaust Air Grills as per specifications</t>
  </si>
  <si>
    <t>Supply, Installation, Testing and Commissioning &amp; fixing of powder coated extruded Aluminium Continuous Grille as per specifications</t>
  </si>
  <si>
    <t>4.4.1</t>
  </si>
  <si>
    <t>200 MM Aluminium Continuos Grille</t>
  </si>
  <si>
    <t>4.4.2</t>
  </si>
  <si>
    <t>150 MM Aluminium Continuos Grille</t>
  </si>
  <si>
    <t>4.4.3</t>
  </si>
  <si>
    <t>100 MM Aluminium Continuos Grille</t>
  </si>
  <si>
    <t>Providing and fixing of powder coated extruded aluminium exhaust air louvers/ fresh air louvers with bird  screen and mounting arrangement as per specification and drawings. Free Area shall be more than 60% of gross area.</t>
  </si>
  <si>
    <t>4.5.1</t>
  </si>
  <si>
    <t>Fresh Air / Exhaust Air Louvers with Bird Screen Mesh</t>
  </si>
  <si>
    <t>Sub-Total Part E Rs.</t>
  </si>
  <si>
    <t>Part F</t>
  </si>
  <si>
    <t>ELECTRICAL WORKS</t>
  </si>
  <si>
    <t>Electrical Work</t>
  </si>
  <si>
    <t xml:space="preserve">Electrical Control Panel </t>
  </si>
  <si>
    <t>Supply, installation, testing and commissioning of panel boards made of 2.0 mm thick steel sheet duly powder coated with voltmeter, ammeter, electronic energy meter, indicating lights, Stop/manual /Auto selector switch in each, outgoing current operated single phase preventer. The starters should have potential free contacts for connection to Building Automation System. The panel shall include contactors /over load relay with built in single phase protection / Time delay relay for delayed automatic start of the motor. All panels should have spare NO/ NC Contacts for BMS applications as required.</t>
  </si>
  <si>
    <t>Panel-PA10</t>
  </si>
  <si>
    <t>(1 x 2.25 KW + 1 X 3.75 KW)</t>
  </si>
  <si>
    <t>INCOMER</t>
  </si>
  <si>
    <t>--</t>
  </si>
  <si>
    <t xml:space="preserve">1 No. incoming 40 Amps TP MCB </t>
  </si>
  <si>
    <t>1 No. Digital Type voltmeter with selector switch with control MCB</t>
  </si>
  <si>
    <t xml:space="preserve">1 No. Digital Type Ammeter 0-63 A with C.T.'s </t>
  </si>
  <si>
    <t>1 Set of RYB indication lamps with control MCB</t>
  </si>
  <si>
    <t>1 No. of 63 Amps Aluminium conductor 25kA bus bar duly sleeved as required.</t>
  </si>
  <si>
    <t>OUTGOING</t>
  </si>
  <si>
    <t>2 No. 16 Amps TP MCB for AHU's</t>
  </si>
  <si>
    <t>1 No. DOL starter for 2.25 KW motor .</t>
  </si>
  <si>
    <t>1 No. DOL starter for 3.75 KW motor .</t>
  </si>
  <si>
    <t>2 Nos. of single phase preventor (current based-MPRD2)</t>
  </si>
  <si>
    <t>2 Nos. direct reading Digital Type Ammeter</t>
  </si>
  <si>
    <t>Each star-delta/DOL starter consists of current operated MN type over load relay, contactor, push button, ON/OFF indication light</t>
  </si>
  <si>
    <t>Control &amp; Transmission Wiring</t>
  </si>
  <si>
    <t xml:space="preserve">Providing &amp;  fixing control cum  transmission wiring of 2 core x 1.5 sqmm copper in MS conduits between indoor and out door unit and between indoor units and their remote sensor/controller.  </t>
  </si>
  <si>
    <t>Power Cabling</t>
  </si>
  <si>
    <t>Indoor Units</t>
  </si>
  <si>
    <t xml:space="preserve">Providing and fixing  flexible power cable  of  3 core x 1.5 sqmm copper between Indoor units and their power points          </t>
  </si>
  <si>
    <t>3.1.2</t>
  </si>
  <si>
    <t xml:space="preserve">Providing and fixing  flexible power cable  of  3 core x 2.5 sqmm copper between Indoor units and their power points          </t>
  </si>
  <si>
    <t>Isolator (Weather Proof)</t>
  </si>
  <si>
    <t>Providing &amp; fixing weather proof isolator near each outdoor unit &amp; kitchen ventilation units  as per specific control &amp; drawup.</t>
  </si>
  <si>
    <t>4.1.1</t>
  </si>
  <si>
    <t>16 Amp MCB</t>
  </si>
  <si>
    <t>4.1.2</t>
  </si>
  <si>
    <t>10 Amp MCP</t>
  </si>
  <si>
    <t xml:space="preserve">Nos </t>
  </si>
  <si>
    <t>Cables</t>
  </si>
  <si>
    <t>Supplying and laying of XLPE insulated aluminium conductor armored cables of 1.1 KV grade of following sizes directly on wall/structural frame/ cable trays or racks using approved type of clamps,End terminations with Double Compression type glands on both ends, double earthing with GI strip/wire of suitable size and hardware as per specifications.</t>
  </si>
  <si>
    <t>3 C      x    4 Sq. mm</t>
  </si>
  <si>
    <t>3 C      x    1.5 Sq. mm</t>
  </si>
  <si>
    <t>GI perforated Cable tray</t>
  </si>
  <si>
    <t>Supply,Installation, Testing and Commissioning  following size of perforated painted with powder coating M.S. cable trays with perforation not more than 17.5%, in convenient sections, joined with connectors, suspended from the ceiling with M.S. suspenders including bolts&amp; nuts, painting suspenders etc. as required.</t>
  </si>
  <si>
    <t>150 mm width X 50 mm depth X 1.6 mm thickness</t>
  </si>
  <si>
    <t>300 mm width X 50 mm depth X 1.6 mm thickness</t>
  </si>
  <si>
    <t>450 mm width X 50 mm depth X 2.0 mm thickness</t>
  </si>
  <si>
    <t>Earthing</t>
  </si>
  <si>
    <t>Supply,Installation, Testing and Commissioning of the following earthing clamped to wall with suitable clamps saddles and fixing bolts/ in ground including the cost of digging and back filling as required and complete as required to comply with IS 3043:1987. All copper joints shall be tinned. The rates shall be inclusive of making test joints where ever required</t>
  </si>
  <si>
    <t>25 mm x 6 mm GI strip</t>
  </si>
  <si>
    <t>Sub-Total Part F Rs.</t>
  </si>
  <si>
    <t>BILL OF QUANTITIES FOR  LIGHTING
PROJECT : Mumbai T1C_Lighting BOQ Mumbai Airport</t>
  </si>
  <si>
    <t>Pikture Perfect R1</t>
  </si>
  <si>
    <t xml:space="preserve">Square Ceiling Mounted concealed Fixture  175mmx175mm off white powder coated.Lamp Code: LED lamp integrated 4000K; 22 W.(Counter,Toilet &amp; Change)
</t>
  </si>
  <si>
    <t>NOS</t>
  </si>
  <si>
    <t xml:space="preserve">4'-0" Long  20w Tubelight for BOH 6500k </t>
  </si>
  <si>
    <t xml:space="preserve">Hanging Kit for Tubelight 2pc.= 1 Set
</t>
  </si>
  <si>
    <t>S.No</t>
  </si>
  <si>
    <t>Items</t>
  </si>
  <si>
    <t>Specification</t>
  </si>
  <si>
    <t>Make</t>
  </si>
  <si>
    <t xml:space="preserve">Rate </t>
  </si>
  <si>
    <t xml:space="preserve">Amount </t>
  </si>
  <si>
    <t xml:space="preserve">Dome Cameras </t>
  </si>
  <si>
    <t>Full HD 720p Video Output, Adopt HDTVI Technology, Trud Day &amp; Night, Lens 3.6mm, 12LED, Upto 20M IR Distance</t>
  </si>
  <si>
    <t>Hikvision</t>
  </si>
  <si>
    <t xml:space="preserve">Hard Disk - SURVEILLANCE </t>
  </si>
  <si>
    <t xml:space="preserve">2TB </t>
  </si>
  <si>
    <t>Seagate / Toshiba</t>
  </si>
  <si>
    <t>CAT 6 Wire provide and supply</t>
  </si>
  <si>
    <t>AMP/Molex</t>
  </si>
  <si>
    <t>Screen</t>
  </si>
  <si>
    <t>18-19"</t>
  </si>
  <si>
    <t>Acer/LG/Dell</t>
  </si>
  <si>
    <t>Power Supply</t>
  </si>
  <si>
    <t>8 Cameras - 10 amps X 2</t>
  </si>
  <si>
    <t>CP-PLUS / ZEBRONICS</t>
  </si>
  <si>
    <t>HDMI Cable</t>
  </si>
  <si>
    <t xml:space="preserve">5 Mtrs </t>
  </si>
  <si>
    <t>MX</t>
  </si>
  <si>
    <t xml:space="preserve">Cameras Installation </t>
  </si>
  <si>
    <t>All Over India</t>
  </si>
  <si>
    <t xml:space="preserve">Total Amount </t>
  </si>
  <si>
    <t>Summary Sheet KFC T1 @ Foodcourt</t>
  </si>
  <si>
    <t>Plumbing Work</t>
  </si>
  <si>
    <t>Electric Work</t>
  </si>
  <si>
    <t>Fire Sprinkler System</t>
  </si>
  <si>
    <t>Fire Detection</t>
  </si>
  <si>
    <t xml:space="preserve">Civil Interior </t>
  </si>
  <si>
    <t>HVAC High Side</t>
  </si>
  <si>
    <t>Hvac Low Side</t>
  </si>
  <si>
    <t>Lighting</t>
  </si>
  <si>
    <t>CCTV</t>
  </si>
  <si>
    <t>Claimable %</t>
  </si>
  <si>
    <t>Claimable Qty</t>
  </si>
  <si>
    <t>RA - 1 (Current Bill)</t>
  </si>
  <si>
    <t xml:space="preserve"> QTY</t>
  </si>
  <si>
    <t xml:space="preserve"> AMOUNT (Rs)</t>
  </si>
  <si>
    <t>RA-01 - Abstract</t>
  </si>
  <si>
    <t xml:space="preserve">KFC Revamp   </t>
  </si>
  <si>
    <t>Date:- 30-09-2024</t>
  </si>
  <si>
    <t>WO No :-Semolina/PO/24-25/000588</t>
  </si>
  <si>
    <t>Semolina Project Pvt Ltd.</t>
  </si>
  <si>
    <t xml:space="preserve">Sr no </t>
  </si>
  <si>
    <t xml:space="preserve">Description </t>
  </si>
  <si>
    <t>PO value</t>
  </si>
  <si>
    <t>Previous Bill Amount</t>
  </si>
  <si>
    <t xml:space="preserve">Present Bill Amount </t>
  </si>
  <si>
    <t xml:space="preserve">Cumulative Amount </t>
  </si>
  <si>
    <t xml:space="preserve">Variance Amount </t>
  </si>
  <si>
    <t>Civil &amp; Interior Work</t>
  </si>
  <si>
    <t>GST 18 %</t>
  </si>
  <si>
    <t>Gross Total</t>
  </si>
  <si>
    <t>GST 28%</t>
  </si>
  <si>
    <t xml:space="preserve">Sr. No. </t>
  </si>
  <si>
    <t>Name of site In charge :</t>
  </si>
  <si>
    <t>Ashish Nagar</t>
  </si>
  <si>
    <t>PO No.:</t>
  </si>
  <si>
    <t xml:space="preserve">Agency Name : </t>
  </si>
  <si>
    <t>TFS</t>
  </si>
  <si>
    <t>PO Date :</t>
  </si>
  <si>
    <t>Date : 12-09-2024</t>
  </si>
  <si>
    <t>PO Validity :</t>
  </si>
  <si>
    <t>Measurement Sheet No. of this PO:</t>
  </si>
  <si>
    <t>Semolina/PO/24-25/000588</t>
  </si>
  <si>
    <t>Name of Work: MUM T1 KFC T1C FC</t>
  </si>
  <si>
    <t>Period of work Executed : Sept'24</t>
  </si>
  <si>
    <t>Vendor Name : Pikture Perfect Design Studio Pvt. Ltd.</t>
  </si>
  <si>
    <t>PO No: Semolina/PO/24-25/000588</t>
  </si>
  <si>
    <t>PLUMBING WORK</t>
  </si>
  <si>
    <t xml:space="preserve">Electrical Works </t>
  </si>
  <si>
    <t xml:space="preserve">Fire Sprinkler System Work </t>
  </si>
  <si>
    <t>Fire Alarm System Work</t>
  </si>
  <si>
    <t>HVAC Low Side</t>
  </si>
  <si>
    <t>LIGHTING Work</t>
  </si>
  <si>
    <t>CCTV Work</t>
  </si>
  <si>
    <t>Variation</t>
  </si>
  <si>
    <t>Remarks</t>
  </si>
  <si>
    <t>100% Claimed in RA Bill 1</t>
  </si>
  <si>
    <t>50% Claimed in RA Bill 1</t>
  </si>
  <si>
    <t>0% Claimed in RA Bill 1</t>
  </si>
  <si>
    <t>60% Claimed in RA Bill 1</t>
  </si>
  <si>
    <t>75% Claimed in RA Bill 1</t>
  </si>
  <si>
    <t>40% Claimed in RA Bill 1</t>
  </si>
  <si>
    <t>33% Claimed in RA Bill 1</t>
  </si>
  <si>
    <t>20% Claimed in RA Bill 1</t>
  </si>
  <si>
    <t xml:space="preserve">Document  No.: MIAL/EN-CL/FMT/01
Issue  No. : 01 Issue Date: 22-Apr-15
Revision     No. : 00 Revision Date: Nil
</t>
  </si>
  <si>
    <t>Total Qty</t>
  </si>
  <si>
    <t>Length</t>
  </si>
  <si>
    <t>Breadth</t>
  </si>
  <si>
    <t>Height</t>
  </si>
  <si>
    <t>80% Claimed in RA Bill 1</t>
  </si>
  <si>
    <t>73% Claimed in RA Bill 1</t>
  </si>
  <si>
    <t>38% Claimed in RA Bill 1</t>
  </si>
  <si>
    <t>57% Claimed in RA Bill 1</t>
  </si>
  <si>
    <t>98.9% Claimed in RA Bill 1</t>
  </si>
  <si>
    <t>31% Claimed in RA Bill 1</t>
  </si>
  <si>
    <t xml:space="preserve">15nos nhani trap </t>
  </si>
  <si>
    <t>15nos 75*110 reducer</t>
  </si>
  <si>
    <t>40ft    160mm pvc pipe</t>
  </si>
  <si>
    <t>4nos   110mm Y</t>
  </si>
  <si>
    <t xml:space="preserve">4nos   110mm shoe bend </t>
  </si>
  <si>
    <t xml:space="preserve">70ft.    110mm pvc pipe </t>
  </si>
  <si>
    <t xml:space="preserve">4nos   110mm bend  </t>
  </si>
  <si>
    <t>4nos   250gm solution pvc</t>
  </si>
  <si>
    <t>6nos   110 coupling</t>
  </si>
  <si>
    <t>1/2“ cpvc 60 ft</t>
  </si>
  <si>
    <t>3/4” cpvc 50ft</t>
  </si>
  <si>
    <t>1/2” cpvc elbow 25nos</t>
  </si>
  <si>
    <t xml:space="preserve">3/4” cpvc elbow 25nos </t>
  </si>
  <si>
    <t>1/2” cpvc T 6nos</t>
  </si>
  <si>
    <t xml:space="preserve">3/4” cpvc T 6nos </t>
  </si>
  <si>
    <t xml:space="preserve">1/2” cpvc 8nos </t>
  </si>
  <si>
    <t xml:space="preserve">3/4” cpvc 8nos </t>
  </si>
  <si>
    <t xml:space="preserve">3/4*1/2 bushing 5nos </t>
  </si>
  <si>
    <t>1”*3/4” bushing 5nos  </t>
  </si>
  <si>
    <t>Ro ka ek motar</t>
  </si>
  <si>
    <t>92% Claimed in RA Bill 1</t>
  </si>
  <si>
    <t>95% Claimed in RA Bill 1</t>
  </si>
  <si>
    <t>88% Claimed in RA Bill 1</t>
  </si>
  <si>
    <t>86% Claimed in RA Bill 1</t>
  </si>
  <si>
    <t>85% Claimed in RA Bill 1</t>
  </si>
  <si>
    <t>53% Claimed in RA Bill 1</t>
  </si>
  <si>
    <t>86.7% Claimed in RA Bill 1</t>
  </si>
  <si>
    <t>90% Claimed in RA Bill 1</t>
  </si>
  <si>
    <t>89% Claimed in RA Bill 1</t>
  </si>
  <si>
    <t>97% Claimed in RA Bill 1</t>
  </si>
  <si>
    <t>96% Claimed in RA Bill 1</t>
  </si>
  <si>
    <t>74% Claimed in RA Bill 1</t>
  </si>
  <si>
    <t>98% Claimed in RA Bill 1</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</si>
</sst>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0.0"/>
    <numFmt numFmtId="165" formatCode="_(* #,##0.00_);_(* \(#,##0.00\);_(* \-??_);_(@_)"/>
    <numFmt numFmtId="166" formatCode="#,##0.00\ ;&quot; (&quot;#,##0.00\);&quot; -&quot;#\ ;@\ "/>
    <numFmt numFmtId="167" formatCode="##\ ##\ ##\ ###"/>
    <numFmt numFmtId="168" formatCode="_(* #,##0.00_);_(* \(#,##0.00\);_(* &quot;-&quot;??_);_(@_)"/>
    <numFmt numFmtId="169" formatCode="_(* #,##0_);_(* \(#,##0\);_(* &quot;-&quot;??_);_(@_)"/>
    <numFmt numFmtId="170" formatCode="_-* #,##0.00\ _m_k_-;\-* #,##0.00\ _m_k_-;_-* &quot;-&quot;??\ _m_k_-;_-@_-"/>
    <numFmt numFmtId="171" formatCode="#,##0.0"/>
    <numFmt numFmtId="172" formatCode="_-* #,##0.00_-;\-* #,##0.00_-;_-* &quot;-&quot;??_-;_-@_-"/>
    <numFmt numFmtId="173" formatCode="_(* #,##0.000_);_(* \(#,##0.000\);_(* &quot;-&quot;??_);_(@_)"/>
    <numFmt numFmtId="174" formatCode="0_)"/>
    <numFmt numFmtId="175" formatCode="0.000"/>
    <numFmt numFmtId="176" formatCode="0.0_)"/>
    <numFmt numFmtId="177" formatCode="0.0%"/>
  </numFmts>
  <fonts count="88">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sz val="10"/>
      <name val="Arial"/>
      <family val="2"/>
    </font>
    <font>
      <sz val="12"/>
      <name val="Calibri"/>
      <family val="2"/>
      <charset val="1"/>
    </font>
    <font>
      <b/>
      <sz val="12"/>
      <name val="Calibri"/>
      <family val="2"/>
      <charset val="1"/>
    </font>
    <font>
      <sz val="12"/>
      <name val="Calibri"/>
      <family val="2"/>
      <scheme val="minor"/>
    </font>
    <font>
      <b/>
      <sz val="12"/>
      <color theme="1"/>
      <name val="Calibri"/>
      <family val="2"/>
      <scheme val="minor"/>
    </font>
    <font>
      <sz val="12"/>
      <color theme="1"/>
      <name val="Calibri"/>
      <family val="2"/>
      <scheme val="minor"/>
    </font>
    <font>
      <b/>
      <sz val="12"/>
      <color indexed="8"/>
      <name val="Calibri"/>
      <family val="2"/>
      <charset val="1"/>
    </font>
    <font>
      <sz val="12"/>
      <color indexed="8"/>
      <name val="Calibri"/>
      <family val="2"/>
      <scheme val="minor"/>
    </font>
    <font>
      <sz val="10"/>
      <name val="Mangal"/>
      <family val="2"/>
    </font>
    <font>
      <sz val="10"/>
      <name val="Arial"/>
      <family val="2"/>
      <charset val="1"/>
    </font>
    <font>
      <b/>
      <sz val="12"/>
      <name val="Calibri"/>
      <family val="2"/>
      <scheme val="minor"/>
    </font>
    <font>
      <b/>
      <sz val="12"/>
      <color indexed="8"/>
      <name val="Calibri"/>
      <family val="2"/>
      <scheme val="minor"/>
    </font>
    <font>
      <sz val="12"/>
      <name val="Calibri"/>
      <family val="2"/>
    </font>
    <font>
      <sz val="11"/>
      <color indexed="8"/>
      <name val="Calibri"/>
      <family val="2"/>
    </font>
    <font>
      <b/>
      <sz val="11"/>
      <name val="Arial"/>
      <family val="2"/>
    </font>
    <font>
      <b/>
      <u/>
      <sz val="11"/>
      <name val="Arial"/>
      <family val="2"/>
    </font>
    <font>
      <sz val="11"/>
      <name val="Arial"/>
      <family val="2"/>
    </font>
    <font>
      <sz val="10"/>
      <name val="Helv"/>
      <charset val="204"/>
    </font>
    <font>
      <b/>
      <sz val="11"/>
      <color indexed="8"/>
      <name val="Arial"/>
      <family val="2"/>
    </font>
    <font>
      <b/>
      <i/>
      <sz val="11"/>
      <name val="Arial"/>
      <family val="2"/>
    </font>
    <font>
      <sz val="11"/>
      <color indexed="8"/>
      <name val="Arial"/>
      <family val="2"/>
    </font>
    <font>
      <i/>
      <sz val="11"/>
      <name val="Arial"/>
      <family val="2"/>
    </font>
    <font>
      <b/>
      <sz val="12"/>
      <name val="Calibri"/>
      <family val="2"/>
    </font>
    <font>
      <sz val="10"/>
      <name val="Times New Roman"/>
      <family val="1"/>
    </font>
    <font>
      <sz val="10"/>
      <color theme="1"/>
      <name val="Times New Roman"/>
      <family val="1"/>
    </font>
    <font>
      <sz val="10"/>
      <color indexed="8"/>
      <name val="Times New Roman"/>
      <family val="1"/>
    </font>
    <font>
      <sz val="10"/>
      <name val="Arial"/>
      <family val="2"/>
      <charset val="204"/>
    </font>
    <font>
      <sz val="12"/>
      <name val="Times New Roman"/>
      <family val="1"/>
    </font>
    <font>
      <b/>
      <sz val="10"/>
      <color indexed="8"/>
      <name val="Times New Roman"/>
      <family val="1"/>
    </font>
    <font>
      <b/>
      <sz val="12"/>
      <name val="Times New Roman"/>
      <family val="1"/>
    </font>
    <font>
      <b/>
      <sz val="10"/>
      <name val="Times New Roman"/>
      <family val="1"/>
    </font>
    <font>
      <b/>
      <sz val="10"/>
      <color indexed="8"/>
      <name val="Arial"/>
      <family val="2"/>
    </font>
    <font>
      <sz val="11"/>
      <color theme="8"/>
      <name val="Calibri"/>
      <family val="2"/>
      <scheme val="minor"/>
    </font>
    <font>
      <i/>
      <sz val="11"/>
      <color rgb="FF7F7F7F"/>
      <name val="Calibri"/>
      <family val="2"/>
      <charset val="1"/>
    </font>
    <font>
      <sz val="11"/>
      <name val="Calibri"/>
      <family val="2"/>
      <scheme val="minor"/>
    </font>
    <font>
      <b/>
      <sz val="11"/>
      <name val="Calibri"/>
      <family val="2"/>
      <scheme val="minor"/>
    </font>
    <font>
      <sz val="11"/>
      <color rgb="FF000000"/>
      <name val="Calibri"/>
      <family val="2"/>
      <scheme val="minor"/>
    </font>
    <font>
      <b/>
      <sz val="11"/>
      <color rgb="FF000000"/>
      <name val="Calibri"/>
      <family val="2"/>
      <scheme val="minor"/>
    </font>
    <font>
      <sz val="11"/>
      <color indexed="8"/>
      <name val="Calibri"/>
      <family val="2"/>
      <scheme val="minor"/>
    </font>
    <font>
      <sz val="10"/>
      <name val="Helv"/>
      <family val="2"/>
    </font>
    <font>
      <b/>
      <sz val="11"/>
      <color indexed="8"/>
      <name val="Calibri"/>
      <family val="2"/>
      <scheme val="minor"/>
    </font>
    <font>
      <sz val="11"/>
      <color indexed="8"/>
      <name val="Times New Roman"/>
      <family val="1"/>
    </font>
    <font>
      <b/>
      <sz val="10"/>
      <name val="Arial"/>
      <family val="2"/>
    </font>
    <font>
      <b/>
      <u/>
      <sz val="10"/>
      <name val="Arial"/>
      <family val="2"/>
    </font>
    <font>
      <b/>
      <u/>
      <sz val="10"/>
      <color theme="1"/>
      <name val="Arial"/>
      <family val="2"/>
    </font>
    <font>
      <b/>
      <i/>
      <u/>
      <sz val="10"/>
      <color rgb="FFFF0000"/>
      <name val="Arial"/>
      <family val="2"/>
    </font>
    <font>
      <b/>
      <sz val="10"/>
      <color theme="1"/>
      <name val="Arial"/>
      <family val="2"/>
    </font>
    <font>
      <sz val="10"/>
      <color theme="1"/>
      <name val="Arial"/>
      <family val="2"/>
    </font>
    <font>
      <sz val="10"/>
      <color indexed="8"/>
      <name val="Arial"/>
      <family val="2"/>
    </font>
    <font>
      <i/>
      <sz val="10"/>
      <name val="Arial"/>
      <family val="2"/>
    </font>
    <font>
      <b/>
      <vertAlign val="superscript"/>
      <sz val="10"/>
      <name val="Arial"/>
      <family val="2"/>
    </font>
    <font>
      <sz val="10"/>
      <color rgb="FFFF0000"/>
      <name val="Arial"/>
      <family val="2"/>
    </font>
    <font>
      <b/>
      <sz val="12"/>
      <name val="Arial"/>
      <family val="2"/>
    </font>
    <font>
      <sz val="9"/>
      <name val="Arial"/>
      <family val="2"/>
    </font>
    <font>
      <b/>
      <sz val="9"/>
      <name val="Arial"/>
      <family val="2"/>
    </font>
    <font>
      <b/>
      <sz val="10"/>
      <name val="Calibri Light"/>
      <family val="2"/>
      <scheme val="major"/>
    </font>
    <font>
      <sz val="11"/>
      <color indexed="19"/>
      <name val="Calibri"/>
      <family val="2"/>
    </font>
    <font>
      <sz val="10"/>
      <color theme="1"/>
      <name val="Calibri Light"/>
      <family val="2"/>
      <scheme val="major"/>
    </font>
    <font>
      <sz val="10.5"/>
      <color theme="1"/>
      <name val="Calibri"/>
      <family val="2"/>
      <scheme val="minor"/>
    </font>
    <font>
      <sz val="11"/>
      <name val="Cambria"/>
      <family val="1"/>
    </font>
    <font>
      <b/>
      <sz val="9"/>
      <color theme="1"/>
      <name val="Arial"/>
      <family val="2"/>
    </font>
    <font>
      <b/>
      <u/>
      <sz val="16"/>
      <name val="Calibri"/>
      <family val="2"/>
      <scheme val="minor"/>
    </font>
    <font>
      <b/>
      <sz val="16"/>
      <name val="Calibri"/>
      <family val="2"/>
    </font>
    <font>
      <b/>
      <sz val="16"/>
      <name val="Calibri"/>
      <family val="2"/>
      <scheme val="minor"/>
    </font>
    <font>
      <b/>
      <sz val="16"/>
      <color indexed="8"/>
      <name val="Calibri"/>
      <family val="2"/>
      <charset val="1"/>
    </font>
    <font>
      <b/>
      <sz val="11"/>
      <name val="Cambria"/>
      <family val="1"/>
    </font>
    <font>
      <sz val="11"/>
      <color rgb="FF000000"/>
      <name val="Calibri"/>
      <family val="2"/>
    </font>
    <font>
      <sz val="11"/>
      <color rgb="FF000000"/>
      <name val="Cambria"/>
      <family val="1"/>
    </font>
    <font>
      <sz val="12"/>
      <color rgb="FF000000"/>
      <name val="Cambria"/>
      <family val="1"/>
    </font>
    <font>
      <b/>
      <sz val="10"/>
      <color theme="1"/>
      <name val="Century Gothic"/>
      <family val="2"/>
    </font>
    <font>
      <sz val="10"/>
      <color theme="1"/>
      <name val="Century Gothic"/>
      <family val="2"/>
    </font>
    <font>
      <sz val="10"/>
      <name val="Verdana"/>
      <family val="2"/>
    </font>
    <font>
      <sz val="10"/>
      <name val="Century Gothic"/>
      <family val="2"/>
    </font>
    <font>
      <sz val="10"/>
      <name val="Calibri"/>
      <family val="2"/>
      <scheme val="minor"/>
    </font>
    <font>
      <b/>
      <sz val="10"/>
      <name val="Trebuchet MS"/>
      <family val="2"/>
    </font>
    <font>
      <sz val="12"/>
      <name val="Arial"/>
      <family val="2"/>
    </font>
    <font>
      <b/>
      <sz val="11"/>
      <color rgb="FF000000"/>
      <name val="Cambria"/>
      <family val="1"/>
    </font>
    <font>
      <sz val="8"/>
      <name val="Arial"/>
      <family val="2"/>
    </font>
    <font>
      <b/>
      <sz val="10"/>
      <name val="Century Gothic"/>
      <family val="2"/>
    </font>
    <font>
      <b/>
      <sz val="12"/>
      <color rgb="FF000000"/>
      <name val="Cambria"/>
      <family val="1"/>
    </font>
    <font>
      <sz val="10"/>
      <name val="Calibri Light"/>
      <family val="2"/>
      <scheme val="major"/>
    </font>
    <font>
      <sz val="10"/>
      <name val="Trebuchet MS"/>
      <family val="2"/>
    </font>
    <font>
      <sz val="10"/>
      <color theme="1"/>
      <name val="Trebuchet MS"/>
      <family val="2"/>
    </font>
    <font>
      <strike/>
      <sz val="10"/>
      <color theme="1"/>
      <name val="Trebuchet MS"/>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3">
    <xf numFmtId="0" fontId="0" fillId="0" borderId="0"/>
    <xf numFmtId="43" fontId="1" fillId="0" borderId="0" applyFont="0" applyFill="0" applyBorder="0" applyAlignment="0" applyProtection="0"/>
    <xf numFmtId="0" fontId="4" fillId="0" borderId="0"/>
    <xf numFmtId="164" fontId="12" fillId="0" borderId="0" applyFill="0" applyBorder="0" applyAlignment="0" applyProtection="0"/>
    <xf numFmtId="0" fontId="13" fillId="0" borderId="0"/>
    <xf numFmtId="0" fontId="13" fillId="0" borderId="0"/>
    <xf numFmtId="43" fontId="17" fillId="0" borderId="0" applyFont="0" applyFill="0" applyBorder="0" applyAlignment="0" applyProtection="0"/>
    <xf numFmtId="0" fontId="21" fillId="0" borderId="0"/>
    <xf numFmtId="168" fontId="4" fillId="0" borderId="0" applyFont="0" applyFill="0" applyBorder="0" applyAlignment="0" applyProtection="0"/>
    <xf numFmtId="0" fontId="21" fillId="0" borderId="0"/>
    <xf numFmtId="0" fontId="4" fillId="0" borderId="0"/>
    <xf numFmtId="168" fontId="4" fillId="0" borderId="0" applyFont="0" applyFill="0" applyBorder="0" applyAlignment="0" applyProtection="0"/>
    <xf numFmtId="0" fontId="4" fillId="0" borderId="0"/>
    <xf numFmtId="165" fontId="4" fillId="0" borderId="0" applyFill="0" applyBorder="0" applyAlignment="0" applyProtection="0"/>
    <xf numFmtId="0" fontId="30" fillId="0" borderId="0"/>
    <xf numFmtId="0" fontId="37" fillId="0" borderId="0" applyBorder="0" applyProtection="0"/>
    <xf numFmtId="43" fontId="17" fillId="0" borderId="0" applyFont="0" applyFill="0" applyBorder="0" applyAlignment="0" applyProtection="0"/>
    <xf numFmtId="0" fontId="43" fillId="0" borderId="0"/>
    <xf numFmtId="0" fontId="45" fillId="0" borderId="0" applyBorder="0" applyProtection="0"/>
    <xf numFmtId="0" fontId="43"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60" fillId="0" borderId="0" applyNumberFormat="0" applyFill="0" applyBorder="0" applyAlignment="0" applyProtection="0"/>
    <xf numFmtId="0" fontId="4" fillId="0" borderId="0"/>
    <xf numFmtId="0" fontId="1" fillId="0" borderId="0"/>
    <xf numFmtId="0" fontId="4" fillId="0" borderId="0"/>
    <xf numFmtId="43" fontId="75" fillId="0" borderId="0" applyFont="0" applyFill="0" applyBorder="0" applyAlignment="0" applyProtection="0"/>
    <xf numFmtId="0" fontId="1" fillId="0" borderId="0"/>
    <xf numFmtId="0" fontId="70" fillId="0" borderId="0"/>
    <xf numFmtId="0" fontId="81" fillId="0" borderId="0"/>
  </cellStyleXfs>
  <cellXfs count="470">
    <xf numFmtId="0" fontId="0" fillId="0" borderId="0" xfId="0"/>
    <xf numFmtId="43" fontId="7" fillId="0" borderId="1" xfId="6" applyFont="1" applyFill="1" applyBorder="1" applyAlignment="1" applyProtection="1">
      <alignment horizontal="center" vertical="center" wrapText="1"/>
    </xf>
    <xf numFmtId="0" fontId="18" fillId="0" borderId="1" xfId="0" applyFont="1" applyFill="1" applyBorder="1" applyAlignment="1">
      <alignment horizontal="center" vertical="center"/>
    </xf>
    <xf numFmtId="0" fontId="18" fillId="0" borderId="1" xfId="0" applyFont="1" applyFill="1" applyBorder="1" applyAlignment="1">
      <alignment vertical="center"/>
    </xf>
    <xf numFmtId="0" fontId="18" fillId="0" borderId="1" xfId="0" quotePrefix="1" applyFont="1" applyFill="1" applyBorder="1" applyAlignment="1">
      <alignment horizontal="center" vertical="center"/>
    </xf>
    <xf numFmtId="0" fontId="20" fillId="0" borderId="1" xfId="0" applyFont="1" applyFill="1" applyBorder="1" applyAlignment="1">
      <alignment horizontal="center" vertical="center"/>
    </xf>
    <xf numFmtId="0" fontId="20" fillId="0" borderId="1" xfId="0" applyFont="1" applyFill="1" applyBorder="1" applyAlignment="1">
      <alignment horizontal="justify" vertical="center"/>
    </xf>
    <xf numFmtId="167" fontId="20" fillId="0" borderId="1" xfId="7" applyNumberFormat="1" applyFont="1" applyFill="1" applyBorder="1" applyAlignment="1">
      <alignment horizontal="center" vertical="center"/>
    </xf>
    <xf numFmtId="169" fontId="20" fillId="0" borderId="1" xfId="8" applyNumberFormat="1" applyFont="1" applyFill="1" applyBorder="1" applyAlignment="1">
      <alignment horizontal="center" vertical="center"/>
    </xf>
    <xf numFmtId="168" fontId="20" fillId="0" borderId="1" xfId="8" applyNumberFormat="1" applyFont="1" applyFill="1" applyBorder="1" applyAlignment="1">
      <alignment horizontal="center" vertical="center"/>
    </xf>
    <xf numFmtId="0" fontId="18" fillId="0" borderId="1" xfId="0" applyFont="1" applyFill="1" applyBorder="1" applyAlignment="1">
      <alignment horizontal="justify" vertical="center"/>
    </xf>
    <xf numFmtId="0" fontId="20" fillId="0" borderId="1" xfId="9" applyFont="1" applyFill="1" applyBorder="1" applyAlignment="1">
      <alignment horizontal="justify" vertical="center"/>
    </xf>
    <xf numFmtId="0" fontId="18" fillId="0" borderId="1" xfId="9" applyFont="1" applyFill="1" applyBorder="1" applyAlignment="1">
      <alignment horizontal="center" vertical="center"/>
    </xf>
    <xf numFmtId="0" fontId="18" fillId="0" borderId="1" xfId="9" applyFont="1" applyFill="1" applyBorder="1" applyAlignment="1">
      <alignment horizontal="justify" vertical="center"/>
    </xf>
    <xf numFmtId="0" fontId="20" fillId="0" borderId="1" xfId="7" applyFont="1" applyFill="1" applyBorder="1" applyAlignment="1">
      <alignment horizontal="center" vertical="center"/>
    </xf>
    <xf numFmtId="0" fontId="18" fillId="0" borderId="1" xfId="0" applyFont="1" applyFill="1" applyBorder="1" applyAlignment="1">
      <alignment horizontal="center" vertical="center" wrapText="1"/>
    </xf>
    <xf numFmtId="0" fontId="19" fillId="0" borderId="1" xfId="10" applyFont="1" applyFill="1" applyBorder="1" applyAlignment="1">
      <alignment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20" fillId="0" borderId="1" xfId="9" applyFont="1" applyFill="1" applyBorder="1" applyAlignment="1">
      <alignment horizontal="justify" vertical="center" wrapText="1"/>
    </xf>
    <xf numFmtId="0" fontId="18" fillId="0" borderId="1" xfId="9" applyFont="1" applyFill="1" applyBorder="1" applyAlignment="1">
      <alignment horizontal="justify" vertical="center" wrapText="1"/>
    </xf>
    <xf numFmtId="0" fontId="20" fillId="0" borderId="1" xfId="9" applyFont="1" applyFill="1" applyBorder="1" applyAlignment="1">
      <alignment horizontal="center" vertical="center"/>
    </xf>
    <xf numFmtId="0" fontId="18" fillId="0" borderId="1" xfId="0" applyFont="1" applyFill="1" applyBorder="1" applyAlignment="1">
      <alignment vertical="center" wrapText="1"/>
    </xf>
    <xf numFmtId="1" fontId="20" fillId="0" borderId="1" xfId="0" applyNumberFormat="1" applyFont="1" applyFill="1" applyBorder="1" applyAlignment="1">
      <alignment horizontal="center" vertical="center"/>
    </xf>
    <xf numFmtId="168" fontId="20" fillId="0" borderId="1" xfId="8" applyFont="1" applyFill="1" applyBorder="1" applyAlignment="1">
      <alignment horizontal="center" vertical="center"/>
    </xf>
    <xf numFmtId="170" fontId="20" fillId="0" borderId="1" xfId="11" applyNumberFormat="1" applyFont="1" applyFill="1" applyBorder="1" applyAlignment="1">
      <alignment horizontal="center" vertical="center"/>
    </xf>
    <xf numFmtId="0" fontId="22" fillId="0" borderId="1" xfId="7" applyFont="1" applyFill="1" applyBorder="1" applyAlignment="1">
      <alignment horizontal="center" vertical="center"/>
    </xf>
    <xf numFmtId="167" fontId="24" fillId="0" borderId="1" xfId="7" applyNumberFormat="1" applyFont="1" applyFill="1" applyBorder="1" applyAlignment="1">
      <alignment horizontal="center" vertical="center"/>
    </xf>
    <xf numFmtId="0" fontId="24" fillId="0" borderId="1" xfId="7" applyFont="1" applyFill="1" applyBorder="1" applyAlignment="1">
      <alignment horizontal="center" vertical="center"/>
    </xf>
    <xf numFmtId="171" fontId="20" fillId="0" borderId="1" xfId="0" applyNumberFormat="1" applyFont="1" applyFill="1" applyBorder="1" applyAlignment="1">
      <alignment horizontal="center" vertical="center"/>
    </xf>
    <xf numFmtId="170" fontId="20" fillId="0" borderId="1" xfId="8" applyNumberFormat="1" applyFont="1" applyFill="1" applyBorder="1" applyAlignment="1">
      <alignment horizontal="center" vertical="center"/>
    </xf>
    <xf numFmtId="168" fontId="20" fillId="0" borderId="1" xfId="0" applyNumberFormat="1" applyFont="1" applyFill="1" applyBorder="1" applyAlignment="1">
      <alignment horizontal="center" vertical="center"/>
    </xf>
    <xf numFmtId="3" fontId="20" fillId="0" borderId="1" xfId="0" applyNumberFormat="1" applyFont="1" applyFill="1" applyBorder="1" applyAlignment="1">
      <alignment horizontal="center" vertical="center"/>
    </xf>
    <xf numFmtId="0" fontId="20" fillId="0" borderId="1" xfId="0" quotePrefix="1" applyFont="1" applyFill="1" applyBorder="1" applyAlignment="1">
      <alignment horizontal="center" vertical="center"/>
    </xf>
    <xf numFmtId="0" fontId="20" fillId="0" borderId="1" xfId="0" applyFont="1" applyFill="1" applyBorder="1" applyAlignment="1" applyProtection="1">
      <alignment horizontal="justify" vertical="center" wrapText="1"/>
    </xf>
    <xf numFmtId="0" fontId="20" fillId="0" borderId="1" xfId="0" applyNumberFormat="1" applyFont="1" applyFill="1" applyBorder="1" applyAlignment="1">
      <alignment horizontal="center" vertical="center"/>
    </xf>
    <xf numFmtId="0" fontId="20" fillId="0" borderId="1" xfId="0" applyNumberFormat="1" applyFont="1" applyFill="1" applyBorder="1" applyAlignment="1">
      <alignment horizontal="justify" vertical="center"/>
    </xf>
    <xf numFmtId="0" fontId="24" fillId="0" borderId="1" xfId="9" applyFont="1" applyFill="1" applyBorder="1" applyAlignment="1">
      <alignment horizontal="justify" vertical="center"/>
    </xf>
    <xf numFmtId="171" fontId="20" fillId="0" borderId="1" xfId="0" applyNumberFormat="1" applyFont="1" applyFill="1" applyBorder="1" applyAlignment="1">
      <alignment horizontal="justify" vertical="center" wrapText="1"/>
    </xf>
    <xf numFmtId="1" fontId="20" fillId="0" borderId="1" xfId="0" quotePrefix="1" applyNumberFormat="1" applyFont="1" applyFill="1" applyBorder="1" applyAlignment="1">
      <alignment horizontal="center" vertical="center"/>
    </xf>
    <xf numFmtId="171" fontId="20" fillId="0" borderId="1" xfId="0" applyNumberFormat="1" applyFont="1" applyFill="1" applyBorder="1" applyAlignment="1">
      <alignment horizontal="justify" vertical="center"/>
    </xf>
    <xf numFmtId="168" fontId="18" fillId="0" borderId="1" xfId="8" applyFont="1" applyFill="1" applyBorder="1" applyAlignment="1">
      <alignment horizontal="center" vertical="center"/>
    </xf>
    <xf numFmtId="43" fontId="42" fillId="0" borderId="1" xfId="16" applyFont="1" applyFill="1" applyBorder="1" applyAlignment="1" applyProtection="1">
      <alignment horizontal="center" vertical="center" wrapText="1"/>
      <protection locked="0"/>
    </xf>
    <xf numFmtId="0" fontId="0" fillId="0" borderId="1" xfId="0" applyFont="1" applyFill="1" applyBorder="1" applyAlignment="1">
      <alignment horizontal="left" wrapText="1"/>
    </xf>
    <xf numFmtId="169" fontId="46" fillId="0" borderId="1" xfId="8" applyNumberFormat="1" applyFont="1" applyFill="1" applyBorder="1" applyAlignment="1">
      <alignment horizontal="left"/>
    </xf>
    <xf numFmtId="169" fontId="0" fillId="0" borderId="1" xfId="8" applyNumberFormat="1" applyFont="1" applyFill="1" applyBorder="1" applyAlignment="1">
      <alignment horizontal="left"/>
    </xf>
    <xf numFmtId="0" fontId="0" fillId="0" borderId="1" xfId="0" applyFont="1" applyFill="1" applyBorder="1" applyAlignment="1">
      <alignment horizontal="center" wrapText="1"/>
    </xf>
    <xf numFmtId="169" fontId="46" fillId="0" borderId="1" xfId="8" applyNumberFormat="1" applyFont="1" applyFill="1" applyBorder="1" applyAlignment="1">
      <alignment vertical="center"/>
    </xf>
    <xf numFmtId="168" fontId="0" fillId="0" borderId="1" xfId="8" applyNumberFormat="1" applyFont="1" applyFill="1" applyBorder="1" applyAlignment="1">
      <alignment vertical="center"/>
    </xf>
    <xf numFmtId="0" fontId="0" fillId="0" borderId="1" xfId="19"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8" applyNumberFormat="1" applyFont="1" applyFill="1" applyBorder="1" applyAlignment="1">
      <alignment horizontal="center" vertical="center"/>
    </xf>
    <xf numFmtId="0" fontId="0" fillId="0" borderId="1" xfId="0" applyFont="1" applyFill="1" applyBorder="1" applyAlignment="1">
      <alignment horizontal="justify" vertical="center"/>
    </xf>
    <xf numFmtId="1" fontId="46" fillId="0" borderId="1" xfId="8" applyNumberFormat="1" applyFont="1" applyFill="1" applyBorder="1" applyAlignment="1">
      <alignment horizontal="center" vertical="center"/>
    </xf>
    <xf numFmtId="169" fontId="0" fillId="0" borderId="1" xfId="8" applyNumberFormat="1" applyFont="1" applyFill="1" applyBorder="1" applyAlignment="1">
      <alignment vertical="center"/>
    </xf>
    <xf numFmtId="0" fontId="46" fillId="0" borderId="1" xfId="0" applyFont="1" applyFill="1" applyBorder="1" applyAlignment="1">
      <alignment horizontal="justify" vertical="center" wrapText="1"/>
    </xf>
    <xf numFmtId="0" fontId="0" fillId="0" borderId="1" xfId="0" applyFont="1" applyFill="1" applyBorder="1" applyAlignment="1">
      <alignment vertical="center"/>
    </xf>
    <xf numFmtId="0" fontId="0" fillId="0" borderId="1" xfId="0" applyFont="1" applyFill="1" applyBorder="1" applyAlignment="1">
      <alignment horizontal="center" vertical="center"/>
    </xf>
    <xf numFmtId="1" fontId="0" fillId="0" borderId="1" xfId="0" applyNumberFormat="1" applyFont="1" applyFill="1" applyBorder="1" applyAlignment="1">
      <alignment horizontal="center" vertical="center"/>
    </xf>
    <xf numFmtId="1" fontId="50" fillId="0" borderId="1" xfId="0" applyNumberFormat="1" applyFont="1" applyFill="1" applyBorder="1" applyAlignment="1">
      <alignment horizontal="center" vertical="center"/>
    </xf>
    <xf numFmtId="0" fontId="47" fillId="0" borderId="1" xfId="0" applyFont="1" applyFill="1" applyBorder="1" applyAlignment="1">
      <alignment horizontal="justify" vertical="center"/>
    </xf>
    <xf numFmtId="0" fontId="0" fillId="0" borderId="1" xfId="0" applyFont="1" applyFill="1" applyBorder="1" applyAlignment="1">
      <alignment horizontal="left"/>
    </xf>
    <xf numFmtId="0" fontId="0" fillId="0" borderId="1" xfId="0" applyFont="1" applyFill="1" applyBorder="1"/>
    <xf numFmtId="0" fontId="0" fillId="0" borderId="1" xfId="0" applyFont="1" applyFill="1" applyBorder="1" applyAlignment="1">
      <alignment horizontal="justify" vertical="center" wrapText="1"/>
    </xf>
    <xf numFmtId="168" fontId="0" fillId="0" borderId="1" xfId="8" applyFont="1" applyFill="1" applyBorder="1" applyAlignment="1">
      <alignment vertical="center"/>
    </xf>
    <xf numFmtId="2" fontId="0" fillId="0" borderId="1" xfId="0" applyNumberFormat="1" applyFont="1" applyFill="1" applyBorder="1" applyAlignment="1">
      <alignment horizontal="center"/>
    </xf>
    <xf numFmtId="0" fontId="51" fillId="0" borderId="1" xfId="0" applyFont="1" applyFill="1" applyBorder="1" applyAlignment="1">
      <alignment horizontal="left" vertical="center" wrapText="1"/>
    </xf>
    <xf numFmtId="1" fontId="0" fillId="0" borderId="1" xfId="20" applyNumberFormat="1" applyFont="1" applyFill="1" applyBorder="1" applyAlignment="1">
      <alignment horizontal="center" vertical="center"/>
    </xf>
    <xf numFmtId="0" fontId="47" fillId="0" borderId="1" xfId="0" applyFont="1" applyFill="1" applyBorder="1" applyAlignment="1">
      <alignment horizontal="left"/>
    </xf>
    <xf numFmtId="1" fontId="46" fillId="0" borderId="1" xfId="8" applyNumberFormat="1" applyFont="1" applyFill="1" applyBorder="1" applyAlignment="1">
      <alignment vertical="center"/>
    </xf>
    <xf numFmtId="168" fontId="0" fillId="0" borderId="1" xfId="8" applyNumberFormat="1" applyFont="1" applyFill="1" applyBorder="1" applyAlignment="1">
      <alignment horizontal="right" vertical="center"/>
    </xf>
    <xf numFmtId="0" fontId="0" fillId="0" borderId="1" xfId="0" applyFont="1" applyFill="1" applyBorder="1" applyAlignment="1">
      <alignment horizontal="center"/>
    </xf>
    <xf numFmtId="168" fontId="0" fillId="0" borderId="1" xfId="8" applyFont="1" applyFill="1" applyBorder="1" applyAlignment="1">
      <alignment horizontal="center" vertical="center"/>
    </xf>
    <xf numFmtId="0" fontId="47" fillId="0" borderId="1" xfId="0" applyFont="1" applyFill="1" applyBorder="1"/>
    <xf numFmtId="0" fontId="0" fillId="0" borderId="1" xfId="21" applyNumberFormat="1" applyFont="1" applyFill="1" applyBorder="1" applyAlignment="1" applyProtection="1">
      <alignment horizontal="justify" vertical="top"/>
    </xf>
    <xf numFmtId="168" fontId="0" fillId="0" borderId="1" xfId="8" applyNumberFormat="1" applyFont="1" applyFill="1" applyBorder="1" applyAlignment="1">
      <alignment horizontal="center" vertical="center"/>
    </xf>
    <xf numFmtId="0" fontId="47" fillId="0" borderId="1" xfId="0" applyFont="1" applyFill="1" applyBorder="1" applyAlignment="1"/>
    <xf numFmtId="0" fontId="0" fillId="0" borderId="1" xfId="0" applyNumberFormat="1" applyFont="1" applyFill="1" applyBorder="1" applyAlignment="1" applyProtection="1">
      <alignment vertical="top" wrapText="1"/>
    </xf>
    <xf numFmtId="0" fontId="46" fillId="0" borderId="1" xfId="0" applyFont="1" applyFill="1" applyBorder="1" applyAlignment="1"/>
    <xf numFmtId="0" fontId="54" fillId="0" borderId="1" xfId="0" applyFont="1" applyFill="1" applyBorder="1" applyAlignment="1">
      <alignment horizontal="center"/>
    </xf>
    <xf numFmtId="0" fontId="0" fillId="0" borderId="1" xfId="0" applyFont="1" applyFill="1" applyBorder="1" applyAlignment="1"/>
    <xf numFmtId="0" fontId="47" fillId="0" borderId="1" xfId="0" applyFont="1" applyFill="1" applyBorder="1" applyAlignment="1">
      <alignment horizontal="left" vertical="justify"/>
    </xf>
    <xf numFmtId="0" fontId="0" fillId="0" borderId="1" xfId="0" applyNumberFormat="1" applyFont="1" applyFill="1" applyBorder="1" applyAlignment="1" applyProtection="1">
      <alignment horizontal="justify" vertical="top"/>
    </xf>
    <xf numFmtId="0" fontId="0" fillId="0" borderId="1" xfId="0" applyNumberFormat="1" applyFont="1" applyFill="1" applyBorder="1" applyAlignment="1" applyProtection="1">
      <alignment horizontal="justify" vertical="center"/>
    </xf>
    <xf numFmtId="4" fontId="0" fillId="0" borderId="1" xfId="0" applyNumberFormat="1" applyFont="1" applyFill="1" applyBorder="1" applyAlignment="1">
      <alignment horizontal="right" vertical="center"/>
    </xf>
    <xf numFmtId="0" fontId="0" fillId="0" borderId="1" xfId="0" quotePrefix="1" applyFont="1" applyFill="1" applyBorder="1" applyAlignment="1">
      <alignment horizontal="justify" vertical="center" wrapText="1"/>
    </xf>
    <xf numFmtId="0" fontId="46" fillId="0" borderId="1" xfId="0" applyFont="1" applyFill="1" applyBorder="1" applyAlignment="1">
      <alignment horizontal="left" vertical="center"/>
    </xf>
    <xf numFmtId="0" fontId="55" fillId="0" borderId="1" xfId="0" applyFont="1" applyFill="1" applyBorder="1" applyAlignment="1">
      <alignment horizontal="center" vertical="center"/>
    </xf>
    <xf numFmtId="0" fontId="55" fillId="0" borderId="1" xfId="0" applyFont="1" applyFill="1" applyBorder="1" applyAlignment="1">
      <alignment horizontal="right" vertical="center"/>
    </xf>
    <xf numFmtId="0" fontId="0" fillId="0" borderId="1" xfId="0" quotePrefix="1" applyFont="1" applyFill="1" applyBorder="1" applyAlignment="1">
      <alignment horizontal="justify" vertical="center"/>
    </xf>
    <xf numFmtId="168" fontId="55" fillId="0" borderId="1" xfId="8" applyFont="1" applyFill="1" applyBorder="1" applyAlignment="1">
      <alignment horizontal="right" vertical="center"/>
    </xf>
    <xf numFmtId="168" fontId="0" fillId="0" borderId="1" xfId="8" applyFont="1" applyFill="1" applyBorder="1" applyAlignment="1">
      <alignment horizontal="right" vertical="center"/>
    </xf>
    <xf numFmtId="0" fontId="47" fillId="0" borderId="1" xfId="0" applyFont="1" applyFill="1" applyBorder="1" applyAlignment="1">
      <alignment horizontal="justify" vertical="top" wrapText="1"/>
    </xf>
    <xf numFmtId="0" fontId="0" fillId="0" borderId="1" xfId="0" applyFont="1" applyFill="1" applyBorder="1" applyAlignment="1">
      <alignment horizontal="justify" vertical="top" wrapText="1"/>
    </xf>
    <xf numFmtId="0" fontId="47" fillId="0" borderId="1" xfId="0" applyFont="1" applyFill="1" applyBorder="1" applyAlignment="1">
      <alignment horizontal="justify" vertical="top"/>
    </xf>
    <xf numFmtId="1" fontId="0" fillId="0" borderId="1" xfId="22" applyNumberFormat="1" applyFont="1" applyFill="1" applyBorder="1" applyAlignment="1">
      <alignment horizontal="center" vertical="center"/>
    </xf>
    <xf numFmtId="169" fontId="0" fillId="0" borderId="1" xfId="22" applyNumberFormat="1" applyFont="1" applyFill="1" applyBorder="1" applyAlignment="1">
      <alignment vertical="center"/>
    </xf>
    <xf numFmtId="168" fontId="0" fillId="0" borderId="1" xfId="22" applyNumberFormat="1" applyFont="1" applyFill="1" applyBorder="1" applyAlignment="1">
      <alignment vertical="center"/>
    </xf>
    <xf numFmtId="169" fontId="46" fillId="0" borderId="1" xfId="8" applyNumberFormat="1" applyFont="1" applyFill="1" applyBorder="1" applyAlignment="1">
      <alignment horizontal="right" vertical="center"/>
    </xf>
    <xf numFmtId="0" fontId="9" fillId="0" borderId="1" xfId="0" applyFont="1" applyBorder="1"/>
    <xf numFmtId="0" fontId="0" fillId="0" borderId="0" xfId="0" applyAlignment="1"/>
    <xf numFmtId="0" fontId="0" fillId="0" borderId="0" xfId="0" applyAlignment="1">
      <alignment horizontal="center" vertical="center"/>
    </xf>
    <xf numFmtId="165" fontId="5" fillId="0" borderId="1" xfId="3" applyNumberFormat="1" applyFont="1" applyFill="1" applyBorder="1" applyAlignment="1" applyProtection="1">
      <alignment horizontal="center" vertical="center"/>
    </xf>
    <xf numFmtId="165" fontId="5" fillId="0" borderId="1" xfId="3" applyNumberFormat="1" applyFont="1" applyFill="1" applyBorder="1" applyAlignment="1" applyProtection="1">
      <alignment horizontal="right" vertical="center"/>
    </xf>
    <xf numFmtId="166" fontId="5" fillId="0" borderId="1" xfId="3" applyNumberFormat="1" applyFont="1" applyFill="1" applyBorder="1" applyAlignment="1" applyProtection="1">
      <alignment horizontal="center" vertical="center"/>
    </xf>
    <xf numFmtId="166" fontId="7" fillId="0" borderId="1" xfId="3" applyNumberFormat="1" applyFont="1" applyFill="1" applyBorder="1" applyAlignment="1" applyProtection="1">
      <alignment horizontal="center" vertical="center"/>
    </xf>
    <xf numFmtId="165" fontId="7" fillId="0" borderId="1" xfId="3" applyNumberFormat="1" applyFont="1" applyFill="1" applyBorder="1" applyAlignment="1" applyProtection="1">
      <alignment horizontal="right" vertical="center"/>
    </xf>
    <xf numFmtId="164" fontId="46" fillId="0" borderId="1" xfId="0" applyNumberFormat="1" applyFont="1" applyFill="1" applyBorder="1" applyAlignment="1">
      <alignment horizontal="center" vertical="center"/>
    </xf>
    <xf numFmtId="0" fontId="46" fillId="0" borderId="1" xfId="0" applyFont="1" applyFill="1" applyBorder="1" applyAlignment="1">
      <alignment horizontal="center" vertical="center"/>
    </xf>
    <xf numFmtId="0" fontId="46" fillId="0"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169" fontId="46" fillId="0" borderId="1" xfId="8" applyNumberFormat="1" applyFont="1" applyFill="1" applyBorder="1" applyAlignment="1">
      <alignment horizontal="center" vertical="center" wrapText="1"/>
    </xf>
    <xf numFmtId="0" fontId="46" fillId="0" borderId="1" xfId="0" applyFont="1" applyFill="1" applyBorder="1" applyAlignment="1">
      <alignment horizontal="center"/>
    </xf>
    <xf numFmtId="0" fontId="46" fillId="0" borderId="1" xfId="0" applyFont="1" applyFill="1" applyBorder="1" applyAlignment="1">
      <alignment horizontal="left"/>
    </xf>
    <xf numFmtId="0" fontId="0" fillId="0" borderId="1" xfId="0" quotePrefix="1"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164" fontId="0" fillId="0" borderId="1" xfId="0" applyNumberFormat="1" applyFont="1" applyFill="1" applyBorder="1" applyAlignment="1">
      <alignment horizontal="center" vertical="center"/>
    </xf>
    <xf numFmtId="0" fontId="0" fillId="0" borderId="1" xfId="0" applyFont="1" applyFill="1" applyBorder="1" applyAlignment="1">
      <alignment horizontal="left" vertical="top"/>
    </xf>
    <xf numFmtId="168" fontId="46" fillId="0" borderId="1" xfId="8" applyNumberFormat="1" applyFont="1" applyFill="1" applyBorder="1" applyAlignment="1">
      <alignment horizontal="right" vertical="center"/>
    </xf>
    <xf numFmtId="0" fontId="47" fillId="0" borderId="1" xfId="0" applyFont="1" applyFill="1" applyBorder="1" applyAlignment="1">
      <alignment horizontal="left" vertical="center"/>
    </xf>
    <xf numFmtId="168" fontId="0" fillId="0" borderId="1" xfId="0" applyNumberFormat="1" applyFont="1" applyFill="1" applyBorder="1" applyAlignment="1">
      <alignment vertical="center"/>
    </xf>
    <xf numFmtId="169" fontId="0" fillId="0" borderId="1" xfId="8" applyNumberFormat="1" applyFont="1" applyFill="1" applyBorder="1" applyAlignment="1">
      <alignment horizontal="center" vertical="center"/>
    </xf>
    <xf numFmtId="0" fontId="46" fillId="0" borderId="1" xfId="0" applyFont="1" applyFill="1" applyBorder="1" applyAlignment="1">
      <alignment horizontal="center" vertical="top"/>
    </xf>
    <xf numFmtId="0" fontId="0" fillId="0" borderId="1" xfId="0" applyNumberFormat="1" applyFont="1" applyFill="1" applyBorder="1" applyAlignment="1" applyProtection="1">
      <alignment horizontal="center" vertical="center"/>
    </xf>
    <xf numFmtId="0" fontId="0" fillId="0" borderId="1" xfId="0" applyFont="1" applyFill="1" applyBorder="1" applyAlignment="1">
      <alignment horizontal="center" vertical="top"/>
    </xf>
    <xf numFmtId="0" fontId="0" fillId="0" borderId="1" xfId="0" applyFont="1" applyFill="1" applyBorder="1" applyAlignment="1">
      <alignment horizontal="left" vertical="justify"/>
    </xf>
    <xf numFmtId="168" fontId="55" fillId="0" borderId="1" xfId="8" applyNumberFormat="1" applyFont="1" applyFill="1" applyBorder="1" applyAlignment="1">
      <alignment vertical="center"/>
    </xf>
    <xf numFmtId="0" fontId="0" fillId="0" borderId="1" xfId="0" applyFont="1" applyFill="1" applyBorder="1" applyAlignment="1">
      <alignment horizontal="center" vertical="top" wrapText="1"/>
    </xf>
    <xf numFmtId="0" fontId="46" fillId="0" borderId="1" xfId="0" applyFont="1" applyFill="1" applyBorder="1" applyAlignment="1">
      <alignment horizontal="center" wrapText="1"/>
    </xf>
    <xf numFmtId="0" fontId="0" fillId="0" borderId="1" xfId="0" applyFont="1" applyFill="1" applyBorder="1" applyAlignment="1">
      <alignment horizontal="left" vertical="top" wrapText="1"/>
    </xf>
    <xf numFmtId="0" fontId="0" fillId="0" borderId="1" xfId="0" applyFill="1" applyBorder="1" applyAlignment="1">
      <alignment horizontal="center" vertical="center"/>
    </xf>
    <xf numFmtId="49" fontId="5" fillId="0" borderId="1" xfId="2" applyNumberFormat="1" applyFont="1" applyFill="1" applyBorder="1" applyAlignment="1">
      <alignment horizontal="center" vertical="center" wrapText="1"/>
    </xf>
    <xf numFmtId="49" fontId="6" fillId="0" borderId="1" xfId="2" applyNumberFormat="1" applyFont="1" applyFill="1" applyBorder="1" applyAlignment="1">
      <alignment horizontal="left" vertical="center" wrapText="1"/>
    </xf>
    <xf numFmtId="49" fontId="6" fillId="0" borderId="1" xfId="2" applyNumberFormat="1" applyFont="1" applyFill="1" applyBorder="1" applyAlignment="1">
      <alignment horizontal="center" vertical="center" wrapText="1"/>
    </xf>
    <xf numFmtId="0" fontId="8" fillId="0" borderId="1" xfId="0" applyFont="1" applyFill="1" applyBorder="1" applyAlignment="1">
      <alignment horizontal="center"/>
    </xf>
    <xf numFmtId="0" fontId="9" fillId="0" borderId="1" xfId="0" applyFont="1" applyFill="1" applyBorder="1" applyAlignment="1">
      <alignment horizontal="center"/>
    </xf>
    <xf numFmtId="2" fontId="10" fillId="0" borderId="1" xfId="2" applyNumberFormat="1" applyFont="1" applyFill="1" applyBorder="1" applyAlignment="1">
      <alignment horizontal="center" vertical="center" wrapText="1"/>
    </xf>
    <xf numFmtId="0" fontId="10" fillId="0" borderId="1" xfId="2" applyFont="1" applyFill="1" applyBorder="1" applyAlignment="1">
      <alignment horizontal="left" vertical="center" wrapText="1"/>
    </xf>
    <xf numFmtId="0" fontId="10" fillId="0" borderId="1" xfId="2" applyFont="1" applyFill="1" applyBorder="1" applyAlignment="1">
      <alignment horizontal="center" vertical="center" wrapText="1"/>
    </xf>
    <xf numFmtId="0" fontId="11" fillId="0" borderId="1" xfId="2" applyFont="1" applyFill="1" applyBorder="1" applyAlignment="1">
      <alignment horizontal="left" vertical="center" wrapText="1"/>
    </xf>
    <xf numFmtId="0" fontId="10" fillId="0" borderId="1" xfId="2" applyFont="1" applyFill="1" applyBorder="1" applyAlignment="1">
      <alignment horizontal="right" vertical="center" wrapText="1"/>
    </xf>
    <xf numFmtId="2" fontId="5" fillId="0" borderId="1" xfId="2" applyNumberFormat="1" applyFont="1" applyFill="1" applyBorder="1" applyAlignment="1">
      <alignment horizontal="center" vertical="center"/>
    </xf>
    <xf numFmtId="2" fontId="6" fillId="0" borderId="1" xfId="2" applyNumberFormat="1" applyFont="1" applyFill="1" applyBorder="1" applyAlignment="1">
      <alignment horizontal="left" vertical="center" wrapText="1"/>
    </xf>
    <xf numFmtId="0" fontId="5" fillId="0" borderId="1" xfId="2" applyFont="1" applyFill="1" applyBorder="1" applyAlignment="1">
      <alignment horizontal="left" vertical="top" wrapText="1"/>
    </xf>
    <xf numFmtId="0" fontId="5" fillId="0" borderId="1" xfId="2" applyFont="1" applyFill="1" applyBorder="1" applyAlignment="1">
      <alignment horizontal="center" vertical="center"/>
    </xf>
    <xf numFmtId="2" fontId="7" fillId="0" borderId="1" xfId="2" applyNumberFormat="1" applyFont="1" applyFill="1" applyBorder="1" applyAlignment="1">
      <alignment horizontal="center" vertical="center"/>
    </xf>
    <xf numFmtId="0" fontId="5" fillId="0" borderId="1" xfId="2" applyFont="1" applyFill="1" applyBorder="1" applyAlignment="1">
      <alignment horizontal="left" vertical="center" wrapText="1"/>
    </xf>
    <xf numFmtId="9" fontId="0" fillId="0" borderId="1" xfId="0" applyNumberFormat="1" applyFill="1" applyBorder="1" applyAlignment="1">
      <alignment horizontal="center" vertical="center"/>
    </xf>
    <xf numFmtId="2" fontId="5" fillId="0" borderId="1" xfId="4" applyNumberFormat="1" applyFont="1" applyFill="1" applyBorder="1" applyAlignment="1">
      <alignment horizontal="center" vertical="center" wrapText="1"/>
    </xf>
    <xf numFmtId="2" fontId="7" fillId="0" borderId="1" xfId="4" applyNumberFormat="1" applyFont="1" applyFill="1" applyBorder="1" applyAlignment="1">
      <alignment horizontal="center" vertical="center" wrapText="1"/>
    </xf>
    <xf numFmtId="0" fontId="6" fillId="0" borderId="1" xfId="4" applyFont="1" applyFill="1" applyBorder="1" applyAlignment="1">
      <alignment horizontal="left" vertical="center" wrapText="1"/>
    </xf>
    <xf numFmtId="0" fontId="14" fillId="0" borderId="1" xfId="0" applyFont="1" applyFill="1" applyBorder="1" applyAlignment="1">
      <alignment horizontal="left" vertical="center" wrapText="1"/>
    </xf>
    <xf numFmtId="0" fontId="11" fillId="0" borderId="1" xfId="0" quotePrefix="1" applyFont="1" applyFill="1" applyBorder="1" applyAlignment="1">
      <alignment horizontal="justify" vertical="top" wrapText="1"/>
    </xf>
    <xf numFmtId="2" fontId="16" fillId="0" borderId="1" xfId="2" applyNumberFormat="1" applyFont="1" applyFill="1" applyBorder="1" applyAlignment="1">
      <alignment horizontal="left" vertical="center" wrapText="1"/>
    </xf>
    <xf numFmtId="2" fontId="5" fillId="0" borderId="1" xfId="2" applyNumberFormat="1" applyFont="1" applyFill="1" applyBorder="1" applyAlignment="1">
      <alignment horizontal="left" vertical="top" wrapText="1"/>
    </xf>
    <xf numFmtId="0" fontId="16" fillId="0" borderId="1" xfId="4" applyFont="1" applyFill="1" applyBorder="1" applyAlignment="1">
      <alignment horizontal="left" vertical="center" wrapText="1"/>
    </xf>
    <xf numFmtId="0" fontId="7" fillId="0" borderId="1" xfId="4"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2" fontId="7" fillId="0" borderId="1" xfId="5" applyNumberFormat="1" applyFont="1" applyFill="1" applyBorder="1" applyAlignment="1">
      <alignment horizontal="left" vertical="center"/>
    </xf>
    <xf numFmtId="2" fontId="7" fillId="0" borderId="1" xfId="0" applyNumberFormat="1" applyFont="1" applyFill="1" applyBorder="1" applyAlignment="1">
      <alignment horizontal="left" vertical="top" wrapText="1"/>
    </xf>
    <xf numFmtId="0" fontId="11" fillId="0" borderId="1" xfId="0" applyFont="1" applyFill="1" applyBorder="1" applyAlignment="1">
      <alignment horizontal="justify" vertical="top" wrapText="1"/>
    </xf>
    <xf numFmtId="0" fontId="11" fillId="0" borderId="1" xfId="0" applyFont="1" applyFill="1" applyBorder="1" applyAlignment="1">
      <alignment horizontal="center" wrapText="1"/>
    </xf>
    <xf numFmtId="0" fontId="11" fillId="0" borderId="1" xfId="0" applyFont="1" applyFill="1" applyBorder="1" applyAlignment="1" applyProtection="1">
      <alignment horizontal="center" wrapText="1"/>
      <protection locked="0"/>
    </xf>
    <xf numFmtId="1" fontId="7" fillId="0" borderId="1" xfId="0" applyNumberFormat="1" applyFont="1" applyFill="1" applyBorder="1" applyAlignment="1" applyProtection="1">
      <alignment horizontal="center" wrapText="1"/>
      <protection locked="0"/>
    </xf>
    <xf numFmtId="0" fontId="7" fillId="0" borderId="1" xfId="0" applyFont="1" applyFill="1" applyBorder="1" applyAlignment="1">
      <alignment horizontal="justify" vertical="top" wrapText="1"/>
    </xf>
    <xf numFmtId="0" fontId="7" fillId="0" borderId="1" xfId="0" applyFont="1" applyFill="1" applyBorder="1" applyAlignment="1">
      <alignment horizontal="left"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1" fontId="7" fillId="0" borderId="1" xfId="0" applyNumberFormat="1" applyFont="1" applyFill="1" applyBorder="1" applyAlignment="1" applyProtection="1">
      <alignment horizontal="center" vertical="center" wrapText="1"/>
      <protection locked="0"/>
    </xf>
    <xf numFmtId="0" fontId="11" fillId="0" borderId="1" xfId="0" applyFont="1" applyFill="1" applyBorder="1" applyAlignment="1">
      <alignment horizontal="center" vertical="top"/>
    </xf>
    <xf numFmtId="0" fontId="11" fillId="0" borderId="1" xfId="0" applyFont="1" applyFill="1" applyBorder="1" applyAlignment="1">
      <alignment horizontal="left" vertical="top" wrapText="1"/>
    </xf>
    <xf numFmtId="0" fontId="7" fillId="0" borderId="1" xfId="0" applyFont="1" applyFill="1" applyBorder="1" applyAlignment="1">
      <alignment horizontal="justify" vertical="top"/>
    </xf>
    <xf numFmtId="0" fontId="7" fillId="0" borderId="1" xfId="0" applyFont="1" applyFill="1" applyBorder="1" applyAlignment="1">
      <alignment horizontal="center" vertical="center" wrapText="1"/>
    </xf>
    <xf numFmtId="2" fontId="7" fillId="0" borderId="1" xfId="0" applyNumberFormat="1" applyFont="1" applyFill="1" applyBorder="1" applyAlignment="1">
      <alignment horizontal="left"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justify" vertical="center"/>
    </xf>
    <xf numFmtId="2" fontId="6" fillId="0" borderId="1" xfId="5" applyNumberFormat="1" applyFont="1" applyFill="1" applyBorder="1" applyAlignment="1">
      <alignment horizontal="left" vertical="center" wrapText="1"/>
    </xf>
    <xf numFmtId="0" fontId="5" fillId="0" borderId="1" xfId="5" applyFont="1" applyFill="1" applyBorder="1" applyAlignment="1">
      <alignment horizontal="left" vertical="center" wrapText="1"/>
    </xf>
    <xf numFmtId="0" fontId="5" fillId="0" borderId="1" xfId="5" applyFont="1" applyFill="1" applyBorder="1" applyAlignment="1">
      <alignment horizontal="center" vertical="center"/>
    </xf>
    <xf numFmtId="2" fontId="10" fillId="0" borderId="1" xfId="2" applyNumberFormat="1" applyFont="1" applyFill="1" applyBorder="1" applyAlignment="1">
      <alignment horizontal="right" vertical="center" wrapText="1"/>
    </xf>
    <xf numFmtId="0" fontId="0" fillId="0" borderId="1" xfId="0" applyFill="1" applyBorder="1"/>
    <xf numFmtId="0" fontId="23" fillId="0" borderId="1" xfId="0" applyFont="1" applyFill="1" applyBorder="1" applyAlignment="1">
      <alignment horizontal="justify" vertical="center"/>
    </xf>
    <xf numFmtId="0" fontId="20" fillId="0" borderId="1" xfId="0" applyFont="1" applyFill="1" applyBorder="1" applyAlignment="1">
      <alignment horizontal="left" vertical="center" wrapText="1"/>
    </xf>
    <xf numFmtId="49" fontId="26" fillId="0" borderId="1" xfId="12" applyNumberFormat="1" applyFont="1" applyFill="1" applyBorder="1" applyAlignment="1">
      <alignment horizontal="center" vertical="center" wrapText="1"/>
    </xf>
    <xf numFmtId="49" fontId="26" fillId="0" borderId="1" xfId="12" applyNumberFormat="1" applyFont="1" applyFill="1" applyBorder="1" applyAlignment="1" applyProtection="1">
      <alignment horizontal="center" vertical="center" wrapText="1"/>
      <protection locked="0"/>
    </xf>
    <xf numFmtId="1" fontId="27" fillId="0" borderId="1" xfId="12" applyNumberFormat="1" applyFont="1" applyFill="1" applyBorder="1" applyAlignment="1">
      <alignment horizontal="center" vertical="center" wrapText="1"/>
    </xf>
    <xf numFmtId="0" fontId="27" fillId="0" borderId="1" xfId="12" applyFont="1" applyFill="1" applyBorder="1" applyAlignment="1">
      <alignment horizontal="left" vertical="top" wrapText="1"/>
    </xf>
    <xf numFmtId="0" fontId="27" fillId="0" borderId="1" xfId="12" applyFont="1" applyFill="1" applyBorder="1" applyAlignment="1">
      <alignment horizontal="center" vertical="center" wrapText="1"/>
    </xf>
    <xf numFmtId="0" fontId="27" fillId="0" borderId="1" xfId="12" applyFont="1" applyFill="1" applyBorder="1" applyAlignment="1" applyProtection="1">
      <alignment horizontal="center" vertical="center" wrapText="1"/>
      <protection locked="0"/>
    </xf>
    <xf numFmtId="165" fontId="27" fillId="0" borderId="1" xfId="13" applyFont="1" applyFill="1" applyBorder="1" applyAlignment="1">
      <alignment horizontal="center" vertical="center" wrapText="1"/>
    </xf>
    <xf numFmtId="165" fontId="27" fillId="0" borderId="1" xfId="13" applyFont="1" applyFill="1" applyBorder="1" applyAlignment="1">
      <alignment horizontal="left" vertical="center" wrapText="1"/>
    </xf>
    <xf numFmtId="1" fontId="28" fillId="0" borderId="1" xfId="12" applyNumberFormat="1" applyFont="1" applyFill="1" applyBorder="1" applyAlignment="1" applyProtection="1">
      <alignment horizontal="center" vertical="center" wrapText="1"/>
      <protection locked="0"/>
    </xf>
    <xf numFmtId="0" fontId="27" fillId="0" borderId="1" xfId="12" applyFont="1" applyFill="1" applyBorder="1" applyAlignment="1">
      <alignment horizontal="left" vertical="center" wrapText="1"/>
    </xf>
    <xf numFmtId="165" fontId="29" fillId="0" borderId="1" xfId="13" applyFont="1" applyFill="1" applyBorder="1" applyAlignment="1">
      <alignment horizontal="center" vertical="center" wrapText="1"/>
    </xf>
    <xf numFmtId="0" fontId="27" fillId="0" borderId="1" xfId="14" applyFont="1" applyFill="1" applyBorder="1" applyAlignment="1">
      <alignment horizontal="left" vertical="center" wrapText="1"/>
    </xf>
    <xf numFmtId="165" fontId="27" fillId="0" borderId="1" xfId="13" applyFont="1" applyFill="1" applyBorder="1" applyAlignment="1">
      <alignment horizontal="center" vertical="top"/>
    </xf>
    <xf numFmtId="165" fontId="27" fillId="0" borderId="1" xfId="13" applyFont="1" applyFill="1" applyBorder="1" applyAlignment="1">
      <alignment horizontal="left" vertical="top"/>
    </xf>
    <xf numFmtId="0" fontId="31" fillId="0" borderId="1" xfId="12" applyFont="1" applyFill="1" applyBorder="1" applyAlignment="1">
      <alignment horizontal="center" vertical="center" wrapText="1"/>
    </xf>
    <xf numFmtId="0" fontId="32" fillId="0" borderId="1" xfId="12" applyFont="1" applyFill="1" applyBorder="1" applyAlignment="1">
      <alignment vertical="top" wrapText="1"/>
    </xf>
    <xf numFmtId="165" fontId="26" fillId="0" borderId="1" xfId="13" applyFont="1" applyFill="1" applyBorder="1" applyAlignment="1">
      <alignment horizontal="left" vertical="center" wrapText="1"/>
    </xf>
    <xf numFmtId="0" fontId="33" fillId="0" borderId="1" xfId="12" applyFont="1" applyFill="1" applyBorder="1" applyAlignment="1">
      <alignment horizontal="center" vertical="center"/>
    </xf>
    <xf numFmtId="2" fontId="33" fillId="0" borderId="1" xfId="12" applyNumberFormat="1" applyFont="1" applyFill="1" applyBorder="1" applyAlignment="1">
      <alignment horizontal="center" vertical="center"/>
    </xf>
    <xf numFmtId="0" fontId="34" fillId="0" borderId="1" xfId="12" applyFont="1" applyFill="1" applyBorder="1" applyAlignment="1">
      <alignment horizontal="center" vertical="center"/>
    </xf>
    <xf numFmtId="4" fontId="33" fillId="0" borderId="1" xfId="12" applyNumberFormat="1" applyFont="1" applyFill="1" applyBorder="1" applyAlignment="1">
      <alignment horizontal="center" vertical="center"/>
    </xf>
    <xf numFmtId="4" fontId="27" fillId="0" borderId="1" xfId="12" applyNumberFormat="1" applyFont="1" applyFill="1" applyBorder="1" applyAlignment="1">
      <alignment horizontal="center"/>
    </xf>
    <xf numFmtId="0" fontId="34" fillId="0" borderId="1" xfId="12" applyFont="1" applyFill="1" applyBorder="1" applyAlignment="1">
      <alignment horizontal="left" vertical="top" wrapText="1"/>
    </xf>
    <xf numFmtId="0" fontId="27" fillId="0" borderId="1" xfId="12" applyFont="1" applyFill="1" applyBorder="1" applyAlignment="1">
      <alignment horizontal="center"/>
    </xf>
    <xf numFmtId="4" fontId="27" fillId="0" borderId="1" xfId="12" applyNumberFormat="1" applyFont="1" applyFill="1" applyBorder="1" applyAlignment="1">
      <alignment horizontal="center" vertical="center"/>
    </xf>
    <xf numFmtId="4" fontId="34" fillId="0" borderId="1" xfId="12" applyNumberFormat="1" applyFont="1" applyFill="1" applyBorder="1" applyAlignment="1">
      <alignment horizontal="center" wrapText="1"/>
    </xf>
    <xf numFmtId="0" fontId="29" fillId="0" borderId="1" xfId="12" applyFont="1" applyFill="1" applyBorder="1" applyAlignment="1">
      <alignment horizontal="left" vertical="top" wrapText="1"/>
    </xf>
    <xf numFmtId="0" fontId="27" fillId="0" borderId="1" xfId="12" applyFont="1" applyFill="1" applyBorder="1" applyAlignment="1">
      <alignment horizontal="center" vertical="center"/>
    </xf>
    <xf numFmtId="0" fontId="29" fillId="0" borderId="1" xfId="12" applyFont="1" applyFill="1" applyBorder="1" applyAlignment="1">
      <alignment horizontal="left" vertical="center" wrapText="1"/>
    </xf>
    <xf numFmtId="0" fontId="31" fillId="0" borderId="1" xfId="12" applyFont="1" applyFill="1" applyBorder="1" applyAlignment="1">
      <alignment horizontal="center" vertical="center"/>
    </xf>
    <xf numFmtId="4" fontId="31" fillId="0" borderId="1" xfId="12" applyNumberFormat="1" applyFont="1" applyFill="1" applyBorder="1" applyAlignment="1">
      <alignment horizontal="center" vertical="center"/>
    </xf>
    <xf numFmtId="0" fontId="31" fillId="0" borderId="1" xfId="12" applyFont="1" applyFill="1" applyBorder="1" applyAlignment="1">
      <alignment horizontal="center"/>
    </xf>
    <xf numFmtId="2" fontId="31" fillId="0" borderId="1" xfId="12" applyNumberFormat="1" applyFont="1" applyFill="1" applyBorder="1" applyAlignment="1">
      <alignment horizontal="center"/>
    </xf>
    <xf numFmtId="0" fontId="33" fillId="0" borderId="1" xfId="12" applyFont="1" applyFill="1" applyBorder="1" applyAlignment="1">
      <alignment horizontal="left"/>
    </xf>
    <xf numFmtId="2" fontId="31" fillId="0" borderId="1" xfId="12" applyNumberFormat="1" applyFont="1" applyFill="1" applyBorder="1" applyAlignment="1">
      <alignment horizontal="center" vertical="center"/>
    </xf>
    <xf numFmtId="165" fontId="26" fillId="0" borderId="1" xfId="13" applyFont="1" applyFill="1" applyBorder="1" applyAlignment="1">
      <alignment horizontal="center" vertical="center" wrapText="1"/>
    </xf>
    <xf numFmtId="0" fontId="8" fillId="0" borderId="1" xfId="0" applyFont="1" applyFill="1" applyBorder="1"/>
    <xf numFmtId="0" fontId="9" fillId="0" borderId="1" xfId="0" applyFont="1" applyFill="1" applyBorder="1" applyAlignment="1">
      <alignment horizontal="left" vertical="top"/>
    </xf>
    <xf numFmtId="0" fontId="8" fillId="0" borderId="1" xfId="0" applyFont="1" applyFill="1" applyBorder="1" applyAlignment="1">
      <alignment horizontal="center" vertical="center"/>
    </xf>
    <xf numFmtId="2" fontId="2" fillId="0" borderId="1" xfId="0" applyNumberFormat="1" applyFont="1" applyFill="1" applyBorder="1" applyAlignment="1">
      <alignment horizontal="center"/>
    </xf>
    <xf numFmtId="0" fontId="0" fillId="0" borderId="1" xfId="0" applyFill="1" applyBorder="1" applyAlignment="1">
      <alignment horizontal="left" vertical="top"/>
    </xf>
    <xf numFmtId="0" fontId="2" fillId="0" borderId="1" xfId="0" applyFont="1" applyFill="1" applyBorder="1"/>
    <xf numFmtId="0" fontId="36" fillId="0" borderId="1" xfId="0" applyFont="1" applyFill="1" applyBorder="1" applyAlignment="1">
      <alignment horizontal="center"/>
    </xf>
    <xf numFmtId="0" fontId="36" fillId="0" borderId="1" xfId="0" applyFont="1" applyFill="1" applyBorder="1" applyAlignment="1">
      <alignment horizontal="center" vertical="center"/>
    </xf>
    <xf numFmtId="0" fontId="0" fillId="0" borderId="1" xfId="0" applyFill="1" applyBorder="1" applyAlignment="1">
      <alignment horizontal="center" vertical="top"/>
    </xf>
    <xf numFmtId="0" fontId="0" fillId="0" borderId="1" xfId="0" applyFill="1" applyBorder="1" applyAlignment="1">
      <alignment horizontal="left" vertical="top" wrapText="1"/>
    </xf>
    <xf numFmtId="0" fontId="0" fillId="0" borderId="1" xfId="0" applyFill="1" applyBorder="1" applyAlignment="1">
      <alignment vertical="top" wrapText="1"/>
    </xf>
    <xf numFmtId="2" fontId="0" fillId="0" borderId="1" xfId="0" applyNumberFormat="1" applyFill="1" applyBorder="1" applyAlignment="1">
      <alignment horizontal="center" vertical="top"/>
    </xf>
    <xf numFmtId="2" fontId="0" fillId="0" borderId="1" xfId="0" applyNumberFormat="1" applyFill="1" applyBorder="1" applyAlignment="1">
      <alignment horizontal="center" vertical="center"/>
    </xf>
    <xf numFmtId="0" fontId="0" fillId="0" borderId="1" xfId="0" applyFill="1" applyBorder="1" applyAlignment="1">
      <alignment horizontal="left" vertical="center" wrapText="1"/>
    </xf>
    <xf numFmtId="0" fontId="0" fillId="0" borderId="1" xfId="0" applyFill="1" applyBorder="1" applyAlignment="1">
      <alignment vertical="center" wrapText="1"/>
    </xf>
    <xf numFmtId="0" fontId="38" fillId="0" borderId="1" xfId="15" applyFont="1" applyFill="1" applyBorder="1" applyAlignment="1" applyProtection="1">
      <alignment vertical="center" wrapText="1"/>
    </xf>
    <xf numFmtId="2" fontId="2" fillId="0" borderId="1" xfId="0" applyNumberFormat="1" applyFont="1" applyFill="1" applyBorder="1" applyAlignment="1">
      <alignment horizontal="center" vertical="center"/>
    </xf>
    <xf numFmtId="0" fontId="0" fillId="0" borderId="1" xfId="0" applyFill="1" applyBorder="1" applyAlignment="1">
      <alignment horizontal="left" vertical="center"/>
    </xf>
    <xf numFmtId="1" fontId="0" fillId="0" borderId="1" xfId="0" applyNumberFormat="1" applyFill="1" applyBorder="1" applyAlignment="1">
      <alignment horizontal="center" vertical="center"/>
    </xf>
    <xf numFmtId="2" fontId="0" fillId="0" borderId="1" xfId="0" applyNumberFormat="1" applyFill="1" applyBorder="1" applyAlignment="1">
      <alignment horizontal="left" vertical="top"/>
    </xf>
    <xf numFmtId="0" fontId="40" fillId="0" borderId="1" xfId="0" applyFont="1" applyFill="1" applyBorder="1" applyAlignment="1">
      <alignment vertical="top" wrapText="1"/>
    </xf>
    <xf numFmtId="43" fontId="0" fillId="0" borderId="1" xfId="1" applyFont="1" applyFill="1" applyBorder="1" applyAlignment="1">
      <alignment horizontal="center" vertical="center"/>
    </xf>
    <xf numFmtId="0" fontId="2" fillId="0" borderId="1" xfId="0" applyFont="1" applyFill="1" applyBorder="1" applyAlignment="1">
      <alignment vertical="center" wrapText="1"/>
    </xf>
    <xf numFmtId="0" fontId="2" fillId="0" borderId="1" xfId="0" applyFont="1" applyFill="1" applyBorder="1" applyAlignment="1">
      <alignment vertical="top" wrapText="1"/>
    </xf>
    <xf numFmtId="0" fontId="0" fillId="0" borderId="1" xfId="0" applyFill="1" applyBorder="1" applyAlignment="1">
      <alignment wrapText="1"/>
    </xf>
    <xf numFmtId="2" fontId="38" fillId="0" borderId="1" xfId="0" applyNumberFormat="1" applyFont="1" applyFill="1" applyBorder="1" applyAlignment="1">
      <alignment horizontal="left" vertical="center" wrapText="1"/>
    </xf>
    <xf numFmtId="0" fontId="38" fillId="0" borderId="1" xfId="0" applyFont="1" applyFill="1" applyBorder="1" applyAlignment="1">
      <alignment horizontal="left" vertical="center" wrapText="1"/>
    </xf>
    <xf numFmtId="0" fontId="42" fillId="0" borderId="1" xfId="0" applyFont="1" applyFill="1" applyBorder="1" applyAlignment="1">
      <alignment horizontal="center" vertical="center" wrapText="1"/>
    </xf>
    <xf numFmtId="2" fontId="38" fillId="0" borderId="1" xfId="17" applyNumberFormat="1" applyFont="1" applyFill="1" applyBorder="1" applyAlignment="1">
      <alignment horizontal="left" vertical="center" wrapText="1"/>
    </xf>
    <xf numFmtId="0" fontId="38" fillId="0" borderId="1" xfId="0" applyFont="1" applyFill="1" applyBorder="1" applyAlignment="1">
      <alignment horizontal="left" vertical="top" wrapText="1"/>
    </xf>
    <xf numFmtId="2" fontId="38" fillId="0" borderId="1" xfId="2" applyNumberFormat="1" applyFont="1" applyFill="1" applyBorder="1" applyAlignment="1">
      <alignment horizontal="left" vertical="center" wrapText="1"/>
    </xf>
    <xf numFmtId="0" fontId="42" fillId="0" borderId="1" xfId="0" applyFont="1" applyFill="1" applyBorder="1" applyAlignment="1">
      <alignment horizontal="left" vertical="top" wrapText="1"/>
    </xf>
    <xf numFmtId="2" fontId="38" fillId="0" borderId="1" xfId="0" applyNumberFormat="1" applyFont="1" applyFill="1" applyBorder="1" applyAlignment="1">
      <alignment horizontal="center" vertical="center" wrapText="1"/>
    </xf>
    <xf numFmtId="2" fontId="38" fillId="0" borderId="1" xfId="0" applyNumberFormat="1" applyFont="1" applyFill="1" applyBorder="1" applyAlignment="1">
      <alignment horizontal="left" vertical="top" wrapText="1"/>
    </xf>
    <xf numFmtId="43" fontId="42" fillId="0" borderId="1" xfId="6" applyFont="1" applyFill="1" applyBorder="1" applyAlignment="1" applyProtection="1">
      <alignment horizontal="center" vertical="center"/>
      <protection locked="0"/>
    </xf>
    <xf numFmtId="0" fontId="38" fillId="0" borderId="1" xfId="18" applyFont="1" applyFill="1" applyBorder="1" applyAlignment="1" applyProtection="1">
      <alignment horizontal="left" vertical="top" wrapText="1"/>
    </xf>
    <xf numFmtId="0" fontId="38" fillId="0" borderId="1" xfId="2" applyFont="1" applyFill="1" applyBorder="1" applyAlignment="1">
      <alignment horizontal="left" vertical="top" wrapText="1"/>
    </xf>
    <xf numFmtId="0" fontId="38" fillId="0" borderId="1" xfId="0" applyFont="1" applyFill="1" applyBorder="1" applyAlignment="1">
      <alignment horizontal="center" vertical="center" wrapText="1"/>
    </xf>
    <xf numFmtId="2" fontId="0" fillId="0" borderId="1" xfId="0" applyNumberFormat="1" applyFill="1" applyBorder="1" applyAlignment="1">
      <alignment horizontal="center"/>
    </xf>
    <xf numFmtId="0" fontId="47" fillId="0" borderId="1" xfId="0" applyFont="1" applyFill="1" applyBorder="1" applyAlignment="1">
      <alignment horizontal="center" vertical="center"/>
    </xf>
    <xf numFmtId="0" fontId="46" fillId="0" borderId="1" xfId="0" applyNumberFormat="1" applyFont="1" applyFill="1" applyBorder="1" applyAlignment="1">
      <alignment horizontal="left" vertical="center" wrapText="1"/>
    </xf>
    <xf numFmtId="169" fontId="46" fillId="0" borderId="1" xfId="8" applyNumberFormat="1" applyFont="1" applyFill="1" applyBorder="1" applyAlignment="1">
      <alignment horizontal="left" vertical="center"/>
    </xf>
    <xf numFmtId="169" fontId="4" fillId="0" borderId="1" xfId="8" applyNumberFormat="1" applyFont="1" applyFill="1" applyBorder="1" applyAlignment="1">
      <alignment horizontal="left" vertical="center"/>
    </xf>
    <xf numFmtId="0" fontId="48" fillId="0" borderId="1" xfId="0" applyFont="1" applyFill="1" applyBorder="1" applyAlignment="1">
      <alignment horizontal="justify" vertical="center"/>
    </xf>
    <xf numFmtId="0" fontId="49" fillId="0" borderId="1" xfId="0" applyFont="1" applyFill="1" applyBorder="1" applyAlignment="1">
      <alignment horizontal="justify" vertical="center"/>
    </xf>
    <xf numFmtId="0" fontId="0" fillId="0" borderId="1" xfId="0" applyFont="1" applyFill="1" applyBorder="1" applyAlignment="1">
      <alignment horizontal="center" vertical="justify" wrapText="1"/>
    </xf>
    <xf numFmtId="169" fontId="4" fillId="0" borderId="1" xfId="8" applyNumberFormat="1" applyFont="1" applyFill="1" applyBorder="1" applyAlignment="1">
      <alignment vertical="center"/>
    </xf>
    <xf numFmtId="1" fontId="4" fillId="0" borderId="1" xfId="8" applyNumberFormat="1" applyFont="1" applyFill="1" applyBorder="1" applyAlignment="1">
      <alignment horizontal="center" vertical="center"/>
    </xf>
    <xf numFmtId="0" fontId="51" fillId="0" borderId="1" xfId="0" applyFont="1" applyFill="1" applyBorder="1" applyAlignment="1">
      <alignment horizontal="center" vertical="center"/>
    </xf>
    <xf numFmtId="2" fontId="0" fillId="0" borderId="1" xfId="0" applyNumberFormat="1" applyFont="1" applyFill="1" applyBorder="1" applyAlignment="1">
      <alignment vertical="top"/>
    </xf>
    <xf numFmtId="0" fontId="53" fillId="0" borderId="1" xfId="19" applyFont="1" applyFill="1" applyBorder="1" applyAlignment="1">
      <alignment horizontal="justify" vertical="center" wrapText="1"/>
    </xf>
    <xf numFmtId="0" fontId="0" fillId="0" borderId="1" xfId="19" applyFont="1" applyFill="1" applyBorder="1" applyAlignment="1">
      <alignment horizontal="center" vertical="center" wrapText="1"/>
    </xf>
    <xf numFmtId="0" fontId="8" fillId="0" borderId="1" xfId="0" applyFont="1" applyFill="1" applyBorder="1" applyAlignment="1">
      <alignment horizontal="center" wrapText="1"/>
    </xf>
    <xf numFmtId="0" fontId="38" fillId="0" borderId="1" xfId="12" applyFont="1" applyFill="1" applyBorder="1" applyAlignment="1">
      <alignment horizontal="center" vertical="center" wrapText="1"/>
    </xf>
    <xf numFmtId="0" fontId="42" fillId="0" borderId="1" xfId="12" applyFont="1" applyFill="1" applyBorder="1" applyAlignment="1">
      <alignment horizontal="center" vertical="center" wrapText="1"/>
    </xf>
    <xf numFmtId="164" fontId="42" fillId="0" borderId="1" xfId="12" applyNumberFormat="1" applyFont="1" applyFill="1" applyBorder="1" applyAlignment="1">
      <alignment horizontal="center" vertical="center" wrapText="1"/>
    </xf>
    <xf numFmtId="0" fontId="31" fillId="0" borderId="1" xfId="12" applyFont="1" applyFill="1" applyBorder="1"/>
    <xf numFmtId="172" fontId="10" fillId="0" borderId="1" xfId="2" applyNumberFormat="1" applyFont="1" applyFill="1" applyBorder="1" applyAlignment="1">
      <alignment vertical="center" wrapText="1"/>
    </xf>
    <xf numFmtId="0" fontId="56" fillId="0" borderId="1" xfId="23" applyFont="1" applyFill="1" applyBorder="1" applyAlignment="1" applyProtection="1">
      <alignment horizontal="center" vertical="center"/>
      <protection locked="0"/>
    </xf>
    <xf numFmtId="0" fontId="56" fillId="0" borderId="1" xfId="23" applyFont="1" applyFill="1" applyBorder="1" applyAlignment="1" applyProtection="1">
      <alignment horizontal="center" vertical="center" wrapText="1"/>
      <protection locked="0"/>
    </xf>
    <xf numFmtId="0" fontId="57" fillId="0" borderId="1" xfId="23" applyFont="1" applyFill="1" applyBorder="1" applyAlignment="1">
      <alignment horizontal="center" vertical="center"/>
    </xf>
    <xf numFmtId="0" fontId="57" fillId="0" borderId="1" xfId="23" applyFont="1" applyFill="1" applyBorder="1" applyAlignment="1">
      <alignment horizontal="center" vertical="center" wrapText="1"/>
    </xf>
    <xf numFmtId="0" fontId="57" fillId="0" borderId="1" xfId="23" applyFont="1" applyFill="1" applyBorder="1" applyAlignment="1">
      <alignment horizontal="center" vertical="top" wrapText="1"/>
    </xf>
    <xf numFmtId="2" fontId="4" fillId="0" borderId="1" xfId="23" applyNumberFormat="1" applyFill="1" applyBorder="1" applyAlignment="1" applyProtection="1">
      <alignment horizontal="center" vertical="center"/>
      <protection locked="0"/>
    </xf>
    <xf numFmtId="2" fontId="4" fillId="0" borderId="1" xfId="23" applyNumberFormat="1" applyFill="1" applyBorder="1" applyAlignment="1">
      <alignment horizontal="center" vertical="center"/>
    </xf>
    <xf numFmtId="0" fontId="58" fillId="0" borderId="1" xfId="23" applyFont="1" applyFill="1" applyBorder="1" applyAlignment="1">
      <alignment horizontal="center" vertical="center" wrapText="1"/>
    </xf>
    <xf numFmtId="0" fontId="58" fillId="0" borderId="1" xfId="23" applyFont="1" applyFill="1" applyBorder="1" applyAlignment="1">
      <alignment horizontal="center" vertical="top" wrapText="1"/>
    </xf>
    <xf numFmtId="0" fontId="57" fillId="0" borderId="1" xfId="23" applyFont="1" applyFill="1" applyBorder="1" applyAlignment="1">
      <alignment horizontal="center" vertical="top"/>
    </xf>
    <xf numFmtId="0" fontId="18" fillId="0" borderId="1" xfId="23" applyFont="1" applyFill="1" applyBorder="1" applyAlignment="1" applyProtection="1">
      <alignment vertical="center"/>
      <protection locked="0"/>
    </xf>
    <xf numFmtId="0" fontId="18" fillId="0" borderId="1" xfId="23" applyFont="1" applyFill="1" applyBorder="1" applyAlignment="1" applyProtection="1">
      <alignment horizontal="center" vertical="center"/>
      <protection locked="0"/>
    </xf>
    <xf numFmtId="2" fontId="18" fillId="0" borderId="1" xfId="23" applyNumberFormat="1" applyFont="1" applyFill="1" applyBorder="1" applyAlignment="1" applyProtection="1">
      <alignment horizontal="center" vertical="center"/>
      <protection locked="0"/>
    </xf>
    <xf numFmtId="2" fontId="18" fillId="0" borderId="1" xfId="23" applyNumberFormat="1" applyFont="1" applyFill="1" applyBorder="1" applyAlignment="1">
      <alignment horizontal="center" vertical="center"/>
    </xf>
    <xf numFmtId="0" fontId="50" fillId="0" borderId="0" xfId="25" applyFont="1" applyAlignment="1">
      <alignment horizontal="left" vertical="center"/>
    </xf>
    <xf numFmtId="0" fontId="50" fillId="0" borderId="0" xfId="25" applyFont="1" applyAlignment="1">
      <alignment horizontal="center"/>
    </xf>
    <xf numFmtId="0" fontId="51" fillId="0" borderId="0" xfId="25" applyFont="1"/>
    <xf numFmtId="43" fontId="51" fillId="0" borderId="0" xfId="1" applyFont="1" applyBorder="1"/>
    <xf numFmtId="0" fontId="51" fillId="0" borderId="0" xfId="25" applyFont="1" applyAlignment="1">
      <alignment horizontal="center"/>
    </xf>
    <xf numFmtId="0" fontId="51" fillId="0" borderId="0" xfId="0" applyFont="1"/>
    <xf numFmtId="0" fontId="51" fillId="0" borderId="0" xfId="25" applyFont="1" applyAlignment="1">
      <alignment horizontal="left"/>
    </xf>
    <xf numFmtId="0" fontId="61" fillId="0" borderId="0" xfId="25" applyFont="1"/>
    <xf numFmtId="0" fontId="46" fillId="2" borderId="0" xfId="26" applyFont="1" applyFill="1"/>
    <xf numFmtId="0" fontId="4" fillId="2" borderId="0" xfId="26" applyFill="1" applyAlignment="1">
      <alignment horizontal="justify"/>
    </xf>
    <xf numFmtId="168" fontId="51" fillId="2" borderId="0" xfId="24" applyFont="1" applyFill="1" applyBorder="1"/>
    <xf numFmtId="43" fontId="51" fillId="2" borderId="0" xfId="1" applyFont="1" applyFill="1" applyBorder="1"/>
    <xf numFmtId="168" fontId="61" fillId="2" borderId="0" xfId="24" applyFont="1" applyFill="1" applyBorder="1"/>
    <xf numFmtId="168" fontId="18" fillId="4" borderId="1" xfId="8" applyFont="1" applyFill="1" applyBorder="1" applyAlignment="1">
      <alignment horizontal="center" vertical="center"/>
    </xf>
    <xf numFmtId="165" fontId="26" fillId="4" borderId="1" xfId="13" applyFont="1" applyFill="1" applyBorder="1" applyAlignment="1">
      <alignment horizontal="center" vertical="center" wrapText="1"/>
    </xf>
    <xf numFmtId="2" fontId="0" fillId="4" borderId="1" xfId="0" applyNumberFormat="1" applyFill="1" applyBorder="1" applyAlignment="1">
      <alignment horizontal="center" vertical="center"/>
    </xf>
    <xf numFmtId="2" fontId="2" fillId="4" borderId="1" xfId="0" applyNumberFormat="1" applyFont="1" applyFill="1" applyBorder="1" applyAlignment="1">
      <alignment horizontal="center" vertical="center"/>
    </xf>
    <xf numFmtId="2" fontId="18" fillId="4" borderId="1" xfId="23" applyNumberFormat="1" applyFont="1" applyFill="1" applyBorder="1" applyAlignment="1">
      <alignment horizontal="center" vertical="center"/>
    </xf>
    <xf numFmtId="2" fontId="10" fillId="4" borderId="1" xfId="2" applyNumberFormat="1" applyFont="1" applyFill="1" applyBorder="1" applyAlignment="1">
      <alignment horizontal="center" vertical="center" wrapText="1"/>
    </xf>
    <xf numFmtId="168" fontId="46" fillId="4" borderId="1" xfId="8" applyNumberFormat="1" applyFont="1" applyFill="1" applyBorder="1" applyAlignment="1">
      <alignment horizontal="center" vertical="center"/>
    </xf>
    <xf numFmtId="172" fontId="10" fillId="4" borderId="1" xfId="2" applyNumberFormat="1" applyFont="1" applyFill="1" applyBorder="1" applyAlignment="1">
      <alignment horizontal="center" vertical="center" wrapText="1"/>
    </xf>
    <xf numFmtId="0" fontId="0" fillId="4" borderId="1" xfId="0" applyFill="1" applyBorder="1" applyAlignment="1">
      <alignment horizontal="center" vertical="center"/>
    </xf>
    <xf numFmtId="0" fontId="1" fillId="0" borderId="0" xfId="27"/>
    <xf numFmtId="0" fontId="1" fillId="3" borderId="1" xfId="27" applyFill="1" applyBorder="1" applyAlignment="1">
      <alignment horizontal="center"/>
    </xf>
    <xf numFmtId="0" fontId="62" fillId="0" borderId="1" xfId="27" applyFont="1" applyBorder="1" applyAlignment="1">
      <alignment horizontal="center"/>
    </xf>
    <xf numFmtId="0" fontId="62" fillId="0" borderId="1" xfId="27" applyFont="1" applyBorder="1" applyAlignment="1">
      <alignment horizontal="left"/>
    </xf>
    <xf numFmtId="43" fontId="62" fillId="0" borderId="1" xfId="1" applyFont="1" applyFill="1" applyBorder="1"/>
    <xf numFmtId="43" fontId="62" fillId="0" borderId="1" xfId="27" applyNumberFormat="1" applyFont="1" applyBorder="1" applyAlignment="1">
      <alignment horizontal="center"/>
    </xf>
    <xf numFmtId="0" fontId="62" fillId="0" borderId="1" xfId="27" applyFont="1" applyFill="1" applyBorder="1" applyAlignment="1">
      <alignment horizontal="center"/>
    </xf>
    <xf numFmtId="43" fontId="1" fillId="3" borderId="1" xfId="27" applyNumberFormat="1" applyFill="1" applyBorder="1" applyAlignment="1">
      <alignment horizontal="center"/>
    </xf>
    <xf numFmtId="0" fontId="0" fillId="3" borderId="1" xfId="27" applyFont="1" applyFill="1" applyBorder="1" applyAlignment="1">
      <alignment horizontal="center"/>
    </xf>
    <xf numFmtId="0" fontId="63" fillId="0" borderId="3" xfId="0" applyFont="1" applyBorder="1" applyAlignment="1">
      <alignment horizontal="left" vertical="center"/>
    </xf>
    <xf numFmtId="0" fontId="63" fillId="0" borderId="3" xfId="0" applyFont="1" applyBorder="1" applyAlignment="1">
      <alignment horizontal="left" vertical="top" wrapText="1"/>
    </xf>
    <xf numFmtId="0" fontId="0" fillId="0" borderId="0" xfId="27" applyFont="1"/>
    <xf numFmtId="0" fontId="0" fillId="0" borderId="0" xfId="0" applyAlignment="1">
      <alignment wrapText="1"/>
    </xf>
    <xf numFmtId="0" fontId="0" fillId="5" borderId="1" xfId="0" applyFill="1" applyBorder="1" applyAlignment="1">
      <alignment horizontal="center" vertical="center" wrapText="1"/>
    </xf>
    <xf numFmtId="0" fontId="63" fillId="0" borderId="1" xfId="0" applyFont="1" applyBorder="1" applyAlignment="1">
      <alignment horizontal="left" vertical="center"/>
    </xf>
    <xf numFmtId="0" fontId="18" fillId="0" borderId="1" xfId="0" applyFont="1" applyFill="1" applyBorder="1" applyAlignment="1">
      <alignment horizontal="center" vertical="center"/>
    </xf>
    <xf numFmtId="173" fontId="69" fillId="0" borderId="1" xfId="1" applyNumberFormat="1" applyFont="1" applyFill="1" applyBorder="1" applyAlignment="1">
      <alignment horizontal="center" vertical="center"/>
    </xf>
    <xf numFmtId="0" fontId="71" fillId="0" borderId="1" xfId="0" applyFont="1" applyBorder="1" applyAlignment="1">
      <alignment horizontal="center" vertical="center"/>
    </xf>
    <xf numFmtId="0" fontId="71" fillId="0" borderId="1" xfId="0" applyFont="1" applyBorder="1"/>
    <xf numFmtId="2" fontId="74" fillId="0" borderId="1" xfId="29" applyNumberFormat="1" applyFont="1" applyFill="1" applyBorder="1" applyAlignment="1" applyProtection="1">
      <alignment horizontal="center" vertical="center"/>
    </xf>
    <xf numFmtId="43" fontId="76" fillId="0" borderId="1" xfId="29" applyFont="1" applyFill="1" applyBorder="1" applyAlignment="1" applyProtection="1">
      <alignment horizontal="center" vertical="center"/>
    </xf>
    <xf numFmtId="43" fontId="76" fillId="0" borderId="1" xfId="29" applyFont="1" applyFill="1" applyBorder="1" applyAlignment="1" applyProtection="1">
      <alignment vertical="center"/>
    </xf>
    <xf numFmtId="43" fontId="71" fillId="0" borderId="1" xfId="1" applyFont="1" applyFill="1" applyBorder="1" applyAlignment="1">
      <alignment horizontal="center" vertical="center"/>
    </xf>
    <xf numFmtId="0" fontId="71" fillId="0" borderId="0" xfId="0" applyFont="1" applyAlignment="1">
      <alignment horizontal="center" vertical="center"/>
    </xf>
    <xf numFmtId="0" fontId="71" fillId="0" borderId="0" xfId="0" applyFont="1"/>
    <xf numFmtId="0" fontId="71" fillId="0" borderId="1" xfId="0" applyFont="1" applyFill="1" applyBorder="1" applyAlignment="1">
      <alignment horizontal="center" vertical="center"/>
    </xf>
    <xf numFmtId="0" fontId="71" fillId="0" borderId="1" xfId="0" applyFont="1" applyFill="1" applyBorder="1"/>
    <xf numFmtId="0" fontId="72" fillId="0" borderId="1" xfId="0" applyFont="1" applyFill="1" applyBorder="1" applyAlignment="1">
      <alignment vertical="center"/>
    </xf>
    <xf numFmtId="49" fontId="7" fillId="0" borderId="3" xfId="2" applyNumberFormat="1" applyFont="1" applyFill="1" applyBorder="1" applyAlignment="1">
      <alignment horizontal="center" vertical="center" wrapText="1"/>
    </xf>
    <xf numFmtId="0" fontId="9" fillId="0" borderId="3" xfId="0" applyFont="1" applyFill="1" applyBorder="1" applyAlignment="1">
      <alignment horizontal="center"/>
    </xf>
    <xf numFmtId="0" fontId="11" fillId="0" borderId="3" xfId="2" applyFont="1" applyFill="1" applyBorder="1" applyAlignment="1">
      <alignment horizontal="left" vertical="center" wrapText="1"/>
    </xf>
    <xf numFmtId="2" fontId="7" fillId="0" borderId="3" xfId="2" applyNumberFormat="1" applyFont="1" applyFill="1" applyBorder="1" applyAlignment="1">
      <alignment horizontal="center" vertical="center"/>
    </xf>
    <xf numFmtId="2" fontId="7" fillId="0" borderId="3" xfId="4" applyNumberFormat="1" applyFont="1" applyFill="1" applyBorder="1" applyAlignment="1">
      <alignment horizontal="center" vertical="center" wrapText="1"/>
    </xf>
    <xf numFmtId="0" fontId="11" fillId="0" borderId="3" xfId="0" applyFont="1" applyFill="1" applyBorder="1" applyAlignment="1" applyProtection="1">
      <alignment horizontal="center" wrapText="1"/>
      <protection locked="0"/>
    </xf>
    <xf numFmtId="1" fontId="7" fillId="0" borderId="3" xfId="0" applyNumberFormat="1" applyFont="1" applyFill="1" applyBorder="1" applyAlignment="1" applyProtection="1">
      <alignment horizontal="center" wrapText="1"/>
      <protection locked="0"/>
    </xf>
    <xf numFmtId="1" fontId="7" fillId="0" borderId="3" xfId="0" applyNumberFormat="1" applyFont="1" applyFill="1" applyBorder="1" applyAlignment="1" applyProtection="1">
      <alignment horizontal="center" vertical="center" wrapText="1"/>
      <protection locked="0"/>
    </xf>
    <xf numFmtId="0" fontId="18" fillId="0" borderId="3" xfId="0" applyFont="1" applyFill="1" applyBorder="1" applyAlignment="1">
      <alignment horizontal="center" vertical="center"/>
    </xf>
    <xf numFmtId="167" fontId="20" fillId="0" borderId="3" xfId="7" applyNumberFormat="1" applyFont="1" applyFill="1" applyBorder="1" applyAlignment="1">
      <alignment horizontal="center" vertical="center"/>
    </xf>
    <xf numFmtId="0" fontId="20" fillId="0" borderId="3" xfId="0" applyFont="1" applyFill="1" applyBorder="1" applyAlignment="1">
      <alignment horizontal="center" vertical="center"/>
    </xf>
    <xf numFmtId="167" fontId="24" fillId="0" borderId="3" xfId="7" applyNumberFormat="1" applyFont="1" applyFill="1" applyBorder="1" applyAlignment="1">
      <alignment horizontal="center" vertical="center"/>
    </xf>
    <xf numFmtId="171" fontId="20" fillId="0" borderId="3" xfId="0" applyNumberFormat="1" applyFont="1" applyFill="1" applyBorder="1" applyAlignment="1">
      <alignment horizontal="center" vertical="center"/>
    </xf>
    <xf numFmtId="1" fontId="20" fillId="0" borderId="3" xfId="0" applyNumberFormat="1" applyFont="1" applyFill="1" applyBorder="1" applyAlignment="1">
      <alignment horizontal="center" vertical="center"/>
    </xf>
    <xf numFmtId="0" fontId="20" fillId="0" borderId="3" xfId="0" applyNumberFormat="1" applyFont="1" applyFill="1" applyBorder="1" applyAlignment="1">
      <alignment horizontal="center" vertical="center"/>
    </xf>
    <xf numFmtId="0" fontId="20" fillId="0" borderId="3" xfId="9" applyFont="1" applyFill="1" applyBorder="1" applyAlignment="1">
      <alignment horizontal="center" vertical="center"/>
    </xf>
    <xf numFmtId="43" fontId="63" fillId="0" borderId="1" xfId="1" applyFont="1" applyFill="1" applyBorder="1" applyAlignment="1">
      <alignment horizontal="center" vertical="top"/>
    </xf>
    <xf numFmtId="43" fontId="80" fillId="0" borderId="1" xfId="1" applyFont="1" applyFill="1" applyBorder="1" applyAlignment="1">
      <alignment horizontal="center" vertical="center"/>
    </xf>
    <xf numFmtId="43" fontId="69" fillId="0" borderId="1" xfId="1" applyFont="1" applyFill="1" applyBorder="1" applyAlignment="1">
      <alignment horizontal="center" vertical="top"/>
    </xf>
    <xf numFmtId="0" fontId="73" fillId="0" borderId="1" xfId="28" applyFont="1" applyFill="1" applyBorder="1" applyAlignment="1">
      <alignment vertical="center"/>
    </xf>
    <xf numFmtId="174" fontId="77" fillId="0" borderId="1" xfId="0" applyNumberFormat="1" applyFont="1" applyFill="1" applyBorder="1" applyAlignment="1" applyProtection="1">
      <alignment horizontal="center" vertical="center"/>
      <protection locked="0"/>
    </xf>
    <xf numFmtId="0" fontId="73" fillId="0" borderId="1" xfId="28" applyFont="1" applyFill="1" applyBorder="1" applyAlignment="1">
      <alignment horizontal="left" vertical="center"/>
    </xf>
    <xf numFmtId="2" fontId="74" fillId="0" borderId="1" xfId="28" applyNumberFormat="1" applyFont="1" applyFill="1" applyBorder="1" applyAlignment="1">
      <alignment horizontal="center" vertical="center"/>
    </xf>
    <xf numFmtId="0" fontId="4" fillId="0" borderId="1" xfId="0" applyFont="1" applyFill="1" applyBorder="1" applyAlignment="1">
      <alignment horizontal="center" vertical="center"/>
    </xf>
    <xf numFmtId="0" fontId="78" fillId="0" borderId="1" xfId="0" applyFont="1" applyFill="1" applyBorder="1" applyAlignment="1">
      <alignment horizontal="justify" vertical="top"/>
    </xf>
    <xf numFmtId="1" fontId="20" fillId="0" borderId="1" xfId="30" applyNumberFormat="1" applyFont="1" applyFill="1" applyBorder="1" applyAlignment="1">
      <alignment horizontal="center" vertical="center"/>
    </xf>
    <xf numFmtId="1" fontId="78" fillId="0" borderId="1" xfId="0" applyNumberFormat="1" applyFont="1" applyFill="1" applyBorder="1" applyAlignment="1">
      <alignment horizontal="center" vertical="center"/>
    </xf>
    <xf numFmtId="0" fontId="79" fillId="0" borderId="1" xfId="0" applyFont="1" applyFill="1" applyBorder="1" applyAlignment="1">
      <alignment horizontal="center" vertical="center" wrapText="1"/>
    </xf>
    <xf numFmtId="1" fontId="79" fillId="0" borderId="1" xfId="0" applyNumberFormat="1" applyFont="1" applyFill="1" applyBorder="1" applyAlignment="1">
      <alignment horizontal="center" vertical="center" wrapText="1"/>
    </xf>
    <xf numFmtId="43" fontId="76" fillId="0" borderId="1" xfId="29" applyFont="1" applyFill="1" applyBorder="1" applyAlignment="1" applyProtection="1">
      <alignment vertical="center" wrapText="1"/>
    </xf>
    <xf numFmtId="43" fontId="69" fillId="0" borderId="1" xfId="1" applyFont="1" applyFill="1" applyBorder="1" applyAlignment="1">
      <alignment vertical="top"/>
    </xf>
    <xf numFmtId="0" fontId="63" fillId="0" borderId="1" xfId="0" applyFont="1" applyBorder="1" applyAlignment="1">
      <alignment horizontal="center" vertical="center"/>
    </xf>
    <xf numFmtId="0" fontId="72" fillId="0" borderId="1" xfId="0" applyFont="1" applyFill="1" applyBorder="1" applyAlignment="1">
      <alignment horizontal="center" vertical="center"/>
    </xf>
    <xf numFmtId="0" fontId="73" fillId="0" borderId="1" xfId="28" applyFont="1" applyFill="1" applyBorder="1" applyAlignment="1">
      <alignment horizontal="center" vertical="center"/>
    </xf>
    <xf numFmtId="0" fontId="78" fillId="0" borderId="1" xfId="0" applyFont="1" applyFill="1" applyBorder="1" applyAlignment="1">
      <alignment horizontal="center" vertical="top"/>
    </xf>
    <xf numFmtId="0" fontId="69" fillId="0" borderId="1" xfId="0" applyFont="1" applyBorder="1" applyAlignment="1">
      <alignment horizontal="center" vertical="center"/>
    </xf>
    <xf numFmtId="43" fontId="82" fillId="0" borderId="1" xfId="28" applyNumberFormat="1" applyFont="1" applyFill="1" applyBorder="1" applyAlignment="1">
      <alignment horizontal="center" vertical="center"/>
    </xf>
    <xf numFmtId="0" fontId="83" fillId="0" borderId="1" xfId="0" applyFont="1" applyFill="1" applyBorder="1" applyAlignment="1">
      <alignment horizontal="center" vertical="center"/>
    </xf>
    <xf numFmtId="0" fontId="82" fillId="0" borderId="1" xfId="28" applyFont="1" applyFill="1" applyBorder="1" applyAlignment="1">
      <alignment horizontal="center" vertical="center"/>
    </xf>
    <xf numFmtId="0" fontId="15" fillId="0" borderId="1" xfId="0" applyFont="1" applyFill="1" applyBorder="1" applyAlignment="1" applyProtection="1">
      <alignment horizontal="center" wrapText="1"/>
      <protection locked="0"/>
    </xf>
    <xf numFmtId="0" fontId="80" fillId="0" borderId="1" xfId="0" applyFont="1" applyFill="1" applyBorder="1" applyAlignment="1">
      <alignment horizontal="center" vertical="center"/>
    </xf>
    <xf numFmtId="2" fontId="82" fillId="0" borderId="1" xfId="28" applyNumberFormat="1" applyFont="1" applyFill="1" applyBorder="1" applyAlignment="1">
      <alignment horizontal="center" vertical="center"/>
    </xf>
    <xf numFmtId="174" fontId="82" fillId="0" borderId="1" xfId="28" applyNumberFormat="1" applyFont="1" applyFill="1" applyBorder="1" applyAlignment="1">
      <alignment horizontal="center" vertical="center"/>
    </xf>
    <xf numFmtId="167" fontId="18" fillId="0" borderId="1" xfId="7" applyNumberFormat="1" applyFont="1" applyFill="1" applyBorder="1" applyAlignment="1">
      <alignment horizontal="center" vertical="center"/>
    </xf>
    <xf numFmtId="175" fontId="80" fillId="0" borderId="1" xfId="0" applyNumberFormat="1" applyFont="1" applyFill="1" applyBorder="1" applyAlignment="1">
      <alignment horizontal="center" vertical="center"/>
    </xf>
    <xf numFmtId="43" fontId="80" fillId="0" borderId="1" xfId="1" applyFont="1" applyBorder="1" applyAlignment="1">
      <alignment horizontal="center" vertical="center"/>
    </xf>
    <xf numFmtId="43" fontId="80" fillId="0" borderId="0" xfId="1" applyFont="1" applyAlignment="1">
      <alignment horizontal="center" vertical="center"/>
    </xf>
    <xf numFmtId="0" fontId="77" fillId="0" borderId="1" xfId="0" applyFont="1" applyFill="1" applyBorder="1" applyAlignment="1" applyProtection="1">
      <alignment horizontal="center" vertical="center" wrapText="1"/>
      <protection locked="0"/>
    </xf>
    <xf numFmtId="176" fontId="77" fillId="0" borderId="1" xfId="0" applyNumberFormat="1" applyFont="1" applyFill="1" applyBorder="1" applyAlignment="1" applyProtection="1">
      <alignment horizontal="center" vertical="center"/>
      <protection locked="0"/>
    </xf>
    <xf numFmtId="0" fontId="71" fillId="0" borderId="1" xfId="0" applyFont="1" applyBorder="1" applyAlignment="1">
      <alignment vertical="center"/>
    </xf>
    <xf numFmtId="169" fontId="63" fillId="0" borderId="1" xfId="1" applyNumberFormat="1" applyFont="1" applyFill="1" applyBorder="1" applyAlignment="1">
      <alignment horizontal="center" vertical="center" wrapText="1"/>
    </xf>
    <xf numFmtId="0" fontId="74" fillId="0" borderId="1" xfId="28" applyFont="1" applyFill="1" applyBorder="1" applyAlignment="1">
      <alignment horizontal="center" vertical="center"/>
    </xf>
    <xf numFmtId="2" fontId="84" fillId="0" borderId="1" xfId="29" applyNumberFormat="1" applyFont="1" applyFill="1" applyBorder="1" applyAlignment="1" applyProtection="1">
      <alignment horizontal="center" vertical="center"/>
    </xf>
    <xf numFmtId="0" fontId="84"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63" fillId="0" borderId="1" xfId="32" applyFont="1" applyFill="1" applyBorder="1" applyAlignment="1">
      <alignment horizontal="center" vertical="center"/>
    </xf>
    <xf numFmtId="0" fontId="9" fillId="0" borderId="1" xfId="0" applyFont="1" applyFill="1" applyBorder="1" applyAlignment="1">
      <alignment horizontal="center" vertical="center"/>
    </xf>
    <xf numFmtId="0" fontId="11" fillId="0" borderId="1" xfId="0" applyFont="1" applyFill="1" applyBorder="1" applyAlignment="1" applyProtection="1">
      <alignment horizontal="center" vertical="center" wrapText="1"/>
      <protection locked="0"/>
    </xf>
    <xf numFmtId="0" fontId="85" fillId="0" borderId="1" xfId="0" applyFont="1" applyFill="1" applyBorder="1" applyAlignment="1">
      <alignment horizontal="center" vertical="center"/>
    </xf>
    <xf numFmtId="43" fontId="63" fillId="0" borderId="1" xfId="1" applyFont="1" applyFill="1" applyBorder="1" applyAlignment="1">
      <alignment horizontal="center" vertical="center"/>
    </xf>
    <xf numFmtId="165" fontId="27" fillId="0" borderId="1" xfId="13" applyFont="1" applyFill="1" applyBorder="1" applyAlignment="1">
      <alignment horizontal="center" vertical="center"/>
    </xf>
    <xf numFmtId="2" fontId="42" fillId="0" borderId="1" xfId="16" applyNumberFormat="1" applyFont="1" applyFill="1" applyBorder="1" applyAlignment="1" applyProtection="1">
      <alignment horizontal="center" vertical="center" wrapText="1"/>
      <protection locked="0"/>
    </xf>
    <xf numFmtId="164" fontId="78" fillId="0" borderId="1" xfId="0" applyNumberFormat="1" applyFont="1" applyFill="1" applyBorder="1" applyAlignment="1">
      <alignment horizontal="center" vertical="center"/>
    </xf>
    <xf numFmtId="2" fontId="78" fillId="0" borderId="1" xfId="0" applyNumberFormat="1" applyFont="1" applyFill="1" applyBorder="1" applyAlignment="1">
      <alignment horizontal="center" vertical="center"/>
    </xf>
    <xf numFmtId="177" fontId="0" fillId="0" borderId="1" xfId="0" applyNumberFormat="1" applyFill="1" applyBorder="1" applyAlignment="1">
      <alignment horizontal="center" vertical="center"/>
    </xf>
    <xf numFmtId="0" fontId="67" fillId="0" borderId="3" xfId="0" applyFont="1" applyFill="1" applyBorder="1" applyAlignment="1">
      <alignment horizontal="left" vertical="center"/>
    </xf>
    <xf numFmtId="0" fontId="67" fillId="0" borderId="4" xfId="0" applyFont="1" applyFill="1" applyBorder="1" applyAlignment="1">
      <alignment horizontal="left" vertical="center"/>
    </xf>
    <xf numFmtId="0" fontId="67" fillId="0" borderId="5"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68" fillId="0" borderId="3" xfId="2" applyFont="1" applyFill="1" applyBorder="1" applyAlignment="1">
      <alignment horizontal="left" vertical="center" wrapText="1"/>
    </xf>
    <xf numFmtId="0" fontId="68" fillId="0" borderId="4" xfId="2" applyFont="1" applyFill="1" applyBorder="1" applyAlignment="1">
      <alignment horizontal="left" vertical="center" wrapText="1"/>
    </xf>
    <xf numFmtId="0" fontId="68" fillId="0" borderId="5" xfId="2" applyFont="1" applyFill="1" applyBorder="1" applyAlignment="1">
      <alignment horizontal="left" vertical="center" wrapText="1"/>
    </xf>
    <xf numFmtId="0" fontId="63" fillId="0" borderId="1" xfId="0" applyFont="1" applyBorder="1" applyAlignment="1">
      <alignment horizontal="left" vertical="center"/>
    </xf>
    <xf numFmtId="0" fontId="63" fillId="0" borderId="1" xfId="0" applyFont="1" applyBorder="1" applyAlignment="1">
      <alignment horizontal="left" vertical="top" wrapText="1"/>
    </xf>
    <xf numFmtId="0" fontId="63" fillId="0" borderId="1" xfId="0" applyFont="1" applyBorder="1" applyAlignment="1">
      <alignment horizontal="left" vertical="top"/>
    </xf>
    <xf numFmtId="0" fontId="63" fillId="0" borderId="3" xfId="0" applyFont="1" applyBorder="1" applyAlignment="1">
      <alignment horizontal="left" vertical="center"/>
    </xf>
    <xf numFmtId="0" fontId="63" fillId="0" borderId="5" xfId="0" applyFont="1" applyBorder="1" applyAlignment="1">
      <alignment horizontal="left" vertical="center"/>
    </xf>
    <xf numFmtId="0" fontId="64" fillId="0" borderId="3" xfId="0" applyFont="1" applyBorder="1" applyAlignment="1">
      <alignment horizontal="left" vertical="center"/>
    </xf>
    <xf numFmtId="0" fontId="64" fillId="0" borderId="5" xfId="0" applyFont="1" applyBorder="1" applyAlignment="1">
      <alignment horizontal="left" vertical="center"/>
    </xf>
    <xf numFmtId="14" fontId="64" fillId="0" borderId="3" xfId="0" applyNumberFormat="1" applyFont="1" applyBorder="1" applyAlignment="1">
      <alignment horizontal="left" vertical="center"/>
    </xf>
    <xf numFmtId="0" fontId="2" fillId="0" borderId="1" xfId="0" applyFont="1" applyFill="1" applyBorder="1" applyAlignment="1">
      <alignment horizontal="right"/>
    </xf>
    <xf numFmtId="0" fontId="46" fillId="0" borderId="1" xfId="0" applyFont="1" applyFill="1" applyBorder="1" applyAlignment="1">
      <alignment horizontal="left" vertical="center"/>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5" xfId="0" applyFont="1" applyFill="1" applyBorder="1" applyAlignment="1">
      <alignment horizontal="left"/>
    </xf>
    <xf numFmtId="164" fontId="78" fillId="0" borderId="6" xfId="0" applyNumberFormat="1" applyFont="1" applyFill="1" applyBorder="1" applyAlignment="1">
      <alignment horizontal="center" vertical="center"/>
    </xf>
    <xf numFmtId="164" fontId="78" fillId="0" borderId="8" xfId="0" applyNumberFormat="1" applyFont="1" applyFill="1" applyBorder="1" applyAlignment="1">
      <alignment horizontal="center" vertical="center"/>
    </xf>
    <xf numFmtId="164" fontId="78" fillId="0" borderId="7" xfId="0" applyNumberFormat="1" applyFont="1" applyFill="1" applyBorder="1" applyAlignment="1">
      <alignment horizontal="center" vertical="center"/>
    </xf>
    <xf numFmtId="0" fontId="63" fillId="0" borderId="3" xfId="0" applyFont="1" applyBorder="1" applyAlignment="1">
      <alignment horizontal="center" vertical="top" wrapText="1"/>
    </xf>
    <xf numFmtId="0" fontId="63" fillId="0" borderId="4" xfId="0" applyFont="1" applyBorder="1" applyAlignment="1">
      <alignment horizontal="center" vertical="top" wrapText="1"/>
    </xf>
    <xf numFmtId="0" fontId="69" fillId="0" borderId="1" xfId="0" applyFont="1" applyFill="1" applyBorder="1" applyAlignment="1">
      <alignment horizontal="center" vertical="center" wrapText="1"/>
    </xf>
    <xf numFmtId="173" fontId="69" fillId="0" borderId="1" xfId="0" applyNumberFormat="1" applyFont="1" applyFill="1" applyBorder="1" applyAlignment="1">
      <alignment horizontal="center" vertical="center" wrapText="1"/>
    </xf>
    <xf numFmtId="0" fontId="66" fillId="0" borderId="3" xfId="12" applyFont="1" applyFill="1" applyBorder="1" applyAlignment="1">
      <alignment horizontal="left" vertical="center" wrapText="1"/>
    </xf>
    <xf numFmtId="0" fontId="66" fillId="0" borderId="4" xfId="12" applyFont="1" applyFill="1" applyBorder="1" applyAlignment="1">
      <alignment horizontal="left" vertical="center" wrapText="1"/>
    </xf>
    <xf numFmtId="0" fontId="66" fillId="0" borderId="5" xfId="12" applyFont="1" applyFill="1" applyBorder="1" applyAlignment="1">
      <alignment horizontal="left" vertical="center" wrapText="1"/>
    </xf>
    <xf numFmtId="0" fontId="67" fillId="0" borderId="3" xfId="12" applyFont="1" applyFill="1" applyBorder="1" applyAlignment="1">
      <alignment horizontal="left"/>
    </xf>
    <xf numFmtId="0" fontId="67" fillId="0" borderId="4" xfId="12" applyFont="1" applyFill="1" applyBorder="1" applyAlignment="1">
      <alignment horizontal="left"/>
    </xf>
    <xf numFmtId="0" fontId="67" fillId="0" borderId="5" xfId="12" applyFont="1" applyFill="1" applyBorder="1" applyAlignment="1">
      <alignment horizontal="left"/>
    </xf>
    <xf numFmtId="0" fontId="65" fillId="0" borderId="3" xfId="0" applyFont="1" applyFill="1" applyBorder="1" applyAlignment="1">
      <alignment horizontal="left" vertical="center" wrapText="1"/>
    </xf>
    <xf numFmtId="0" fontId="65" fillId="0" borderId="4" xfId="0" applyFont="1" applyFill="1" applyBorder="1" applyAlignment="1">
      <alignment horizontal="left" vertical="center" wrapText="1"/>
    </xf>
    <xf numFmtId="2" fontId="7" fillId="0" borderId="1" xfId="0" applyNumberFormat="1" applyFont="1" applyFill="1" applyBorder="1" applyAlignment="1">
      <alignment horizontal="center" vertical="top"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50" fillId="0" borderId="2" xfId="25" applyFont="1" applyBorder="1" applyAlignment="1">
      <alignment horizontal="center"/>
    </xf>
    <xf numFmtId="0" fontId="50" fillId="0" borderId="0" xfId="25" applyFont="1" applyBorder="1" applyAlignment="1">
      <alignment horizontal="center"/>
    </xf>
    <xf numFmtId="0" fontId="46" fillId="2" borderId="2" xfId="26" applyFont="1" applyFill="1" applyBorder="1" applyAlignment="1">
      <alignment horizontal="center" vertical="center" wrapText="1"/>
    </xf>
    <xf numFmtId="0" fontId="46" fillId="2" borderId="0" xfId="26" applyFont="1" applyFill="1" applyAlignment="1">
      <alignment horizontal="center" vertical="center" wrapText="1"/>
    </xf>
    <xf numFmtId="0" fontId="10" fillId="0" borderId="1" xfId="2" applyFont="1" applyFill="1" applyBorder="1" applyAlignment="1">
      <alignment horizontal="right" vertical="center" wrapText="1"/>
    </xf>
    <xf numFmtId="43" fontId="46" fillId="4" borderId="1" xfId="1" applyFont="1" applyFill="1" applyBorder="1" applyAlignment="1">
      <alignment horizontal="center" vertical="center" wrapText="1"/>
    </xf>
    <xf numFmtId="168" fontId="59" fillId="4" borderId="1" xfId="24" applyFont="1" applyFill="1" applyBorder="1" applyAlignment="1">
      <alignment horizontal="center" vertical="center" wrapText="1"/>
    </xf>
    <xf numFmtId="0" fontId="3" fillId="0" borderId="1" xfId="0" applyFont="1" applyFill="1" applyBorder="1" applyAlignment="1">
      <alignment horizontal="center" vertical="center" wrapText="1"/>
    </xf>
    <xf numFmtId="0" fontId="18" fillId="0" borderId="1" xfId="0" applyFont="1" applyFill="1" applyBorder="1" applyAlignment="1">
      <alignment horizontal="right" vertical="center"/>
    </xf>
    <xf numFmtId="0" fontId="26" fillId="0" borderId="1" xfId="12"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20" fillId="0" borderId="1" xfId="0" quotePrefix="1" applyFont="1" applyFill="1" applyBorder="1" applyAlignment="1">
      <alignment horizontal="justify" vertical="center"/>
    </xf>
    <xf numFmtId="0" fontId="20" fillId="0" borderId="1" xfId="0" applyFont="1" applyFill="1" applyBorder="1" applyAlignment="1">
      <alignment horizontal="justify" vertical="center"/>
    </xf>
    <xf numFmtId="0" fontId="2" fillId="4" borderId="1" xfId="0" applyFont="1" applyFill="1" applyBorder="1" applyAlignment="1">
      <alignment horizontal="center" vertical="center" wrapText="1"/>
    </xf>
    <xf numFmtId="0" fontId="0" fillId="5" borderId="6" xfId="0" applyFill="1" applyBorder="1" applyAlignment="1">
      <alignment horizontal="center" vertical="center" wrapText="1"/>
    </xf>
    <xf numFmtId="0" fontId="0" fillId="5" borderId="7" xfId="0" applyFill="1" applyBorder="1" applyAlignment="1">
      <alignment horizontal="center" vertical="center" wrapText="1"/>
    </xf>
  </cellXfs>
  <cellStyles count="33">
    <cellStyle name="Comma" xfId="1" builtinId="3"/>
    <cellStyle name="Comma 10" xfId="8"/>
    <cellStyle name="Comma 10 2" xfId="11"/>
    <cellStyle name="Comma 2" xfId="3"/>
    <cellStyle name="Comma 2 2" xfId="29"/>
    <cellStyle name="Comma 2 2 2 3" xfId="24"/>
    <cellStyle name="Comma 2 2 2 5" xfId="13"/>
    <cellStyle name="Comma 3" xfId="22"/>
    <cellStyle name="Comma 6" xfId="20"/>
    <cellStyle name="Comma 77" xfId="6"/>
    <cellStyle name="Comma 84" xfId="16"/>
    <cellStyle name="Excel Built-in Normal 5" xfId="18"/>
    <cellStyle name="Explanatory Text 3 2" xfId="15"/>
    <cellStyle name="Normal" xfId="0" builtinId="0"/>
    <cellStyle name="Normal - Style1" xfId="23"/>
    <cellStyle name="Normal 10" xfId="21"/>
    <cellStyle name="Normal 11" xfId="12"/>
    <cellStyle name="Normal 2" xfId="2"/>
    <cellStyle name="Normal 2 11 2" xfId="25"/>
    <cellStyle name="Normal 2 2" xfId="5"/>
    <cellStyle name="Normal 2 2 2 2" xfId="26"/>
    <cellStyle name="Normal 2 2 3" xfId="10"/>
    <cellStyle name="Normal 200" xfId="32"/>
    <cellStyle name="Normal 4" xfId="30"/>
    <cellStyle name="Normal 6" xfId="31"/>
    <cellStyle name="Normal 76" xfId="27"/>
    <cellStyle name="Normal_Ambrosia-Boq" xfId="19"/>
    <cellStyle name="Normal_costing sheet" xfId="4"/>
    <cellStyle name="Normal_KFC MYSORE -FIRE SPRINKLER BOQ-22-06-08-R1" xfId="14"/>
    <cellStyle name="Normal_KFC-TOTAL MALL-BANGLORE-BOQ-060309" xfId="17"/>
    <cellStyle name="Normal_Prelims" xfId="28"/>
    <cellStyle name="Normal_Sheet1" xfId="7"/>
    <cellStyle name="Style 1"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144202</xdr:colOff>
      <xdr:row>309</xdr:row>
      <xdr:rowOff>50226</xdr:rowOff>
    </xdr:from>
    <xdr:to>
      <xdr:col>1</xdr:col>
      <xdr:colOff>1292088</xdr:colOff>
      <xdr:row>309</xdr:row>
      <xdr:rowOff>624094</xdr:rowOff>
    </xdr:to>
    <xdr:pic>
      <xdr:nvPicPr>
        <xdr:cNvPr id="26" name="Graphics 1">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20927" y="4155501"/>
          <a:ext cx="462086" cy="57386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197456</xdr:colOff>
      <xdr:row>304</xdr:row>
      <xdr:rowOff>106433</xdr:rowOff>
    </xdr:from>
    <xdr:to>
      <xdr:col>1</xdr:col>
      <xdr:colOff>1267239</xdr:colOff>
      <xdr:row>304</xdr:row>
      <xdr:rowOff>889966</xdr:rowOff>
    </xdr:to>
    <xdr:pic>
      <xdr:nvPicPr>
        <xdr:cNvPr id="27" name="Graphics 2">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74181" y="754133"/>
          <a:ext cx="412558" cy="78353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149485</xdr:colOff>
      <xdr:row>306</xdr:row>
      <xdr:rowOff>273325</xdr:rowOff>
    </xdr:from>
    <xdr:to>
      <xdr:col>1</xdr:col>
      <xdr:colOff>1343503</xdr:colOff>
      <xdr:row>306</xdr:row>
      <xdr:rowOff>1179857</xdr:rowOff>
    </xdr:to>
    <xdr:pic>
      <xdr:nvPicPr>
        <xdr:cNvPr id="28" name="Graphics 3">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26210" y="2245000"/>
          <a:ext cx="460593" cy="90653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139212</xdr:colOff>
      <xdr:row>311</xdr:row>
      <xdr:rowOff>202919</xdr:rowOff>
    </xdr:from>
    <xdr:to>
      <xdr:col>1</xdr:col>
      <xdr:colOff>1321549</xdr:colOff>
      <xdr:row>311</xdr:row>
      <xdr:rowOff>1025770</xdr:rowOff>
    </xdr:to>
    <xdr:pic>
      <xdr:nvPicPr>
        <xdr:cNvPr id="29" name="Graphics 4">
          <a:extLst>
            <a:ext uri="{FF2B5EF4-FFF2-40B4-BE49-F238E27FC236}">
              <a16:creationId xmlns:a16="http://schemas.microsoft.com/office/drawing/2014/main" xmlns="" id="{00000000-0008-0000-0000-000007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6115" r="12102"/>
        <a:stretch/>
      </xdr:blipFill>
      <xdr:spPr bwMode="auto">
        <a:xfrm>
          <a:off x="4415937" y="5470244"/>
          <a:ext cx="467962" cy="8228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223631</xdr:colOff>
      <xdr:row>313</xdr:row>
      <xdr:rowOff>67063</xdr:rowOff>
    </xdr:from>
    <xdr:to>
      <xdr:col>1</xdr:col>
      <xdr:colOff>1284219</xdr:colOff>
      <xdr:row>313</xdr:row>
      <xdr:rowOff>683314</xdr:rowOff>
    </xdr:to>
    <xdr:pic>
      <xdr:nvPicPr>
        <xdr:cNvPr id="30" name="Graphics 6">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00356" y="6658363"/>
          <a:ext cx="384313"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172831</xdr:colOff>
      <xdr:row>317</xdr:row>
      <xdr:rowOff>295663</xdr:rowOff>
    </xdr:from>
    <xdr:to>
      <xdr:col>1</xdr:col>
      <xdr:colOff>1233419</xdr:colOff>
      <xdr:row>317</xdr:row>
      <xdr:rowOff>911914</xdr:rowOff>
    </xdr:to>
    <xdr:pic>
      <xdr:nvPicPr>
        <xdr:cNvPr id="31" name="Graphics 6">
          <a:extLst>
            <a:ext uri="{FF2B5EF4-FFF2-40B4-BE49-F238E27FC236}">
              <a16:creationId xmlns:a16="http://schemas.microsoft.com/office/drawing/2014/main" xmlns="" id="{71D61C10-8254-FF0F-0257-35AB67A592E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9556" y="9534913"/>
          <a:ext cx="441463"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172831</xdr:colOff>
      <xdr:row>315</xdr:row>
      <xdr:rowOff>295663</xdr:rowOff>
    </xdr:from>
    <xdr:to>
      <xdr:col>1</xdr:col>
      <xdr:colOff>1233419</xdr:colOff>
      <xdr:row>315</xdr:row>
      <xdr:rowOff>911914</xdr:rowOff>
    </xdr:to>
    <xdr:pic>
      <xdr:nvPicPr>
        <xdr:cNvPr id="32" name="Graphics 6">
          <a:extLst>
            <a:ext uri="{FF2B5EF4-FFF2-40B4-BE49-F238E27FC236}">
              <a16:creationId xmlns:a16="http://schemas.microsoft.com/office/drawing/2014/main" xmlns="" id="{638CB6BF-2C16-4C83-97C8-0EBBF4E95A2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9556" y="8210938"/>
          <a:ext cx="441463"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47625</xdr:colOff>
      <xdr:row>320</xdr:row>
      <xdr:rowOff>77095</xdr:rowOff>
    </xdr:from>
    <xdr:to>
      <xdr:col>1</xdr:col>
      <xdr:colOff>828675</xdr:colOff>
      <xdr:row>320</xdr:row>
      <xdr:rowOff>714375</xdr:rowOff>
    </xdr:to>
    <xdr:pic>
      <xdr:nvPicPr>
        <xdr:cNvPr id="33" name="Picture 32" descr="https://m.media-amazon.com/images/I/81odGvuXu1L._SL1500_.jpg">
          <a:extLst>
            <a:ext uri="{FF2B5EF4-FFF2-40B4-BE49-F238E27FC236}">
              <a16:creationId xmlns:a16="http://schemas.microsoft.com/office/drawing/2014/main" xmlns="" id="{13FC352F-E162-4B9C-99B2-BA30ADE8A19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flipH="1">
          <a:off x="657225" y="155601295"/>
          <a:ext cx="781050" cy="63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295275</xdr:colOff>
      <xdr:row>434</xdr:row>
      <xdr:rowOff>0</xdr:rowOff>
    </xdr:from>
    <xdr:ext cx="184731" cy="264560"/>
    <xdr:sp macro="" textlink="">
      <xdr:nvSpPr>
        <xdr:cNvPr id="34" name="TextBox 33"/>
        <xdr:cNvSpPr txBox="1"/>
      </xdr:nvSpPr>
      <xdr:spPr>
        <a:xfrm>
          <a:off x="4762500"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295275</xdr:colOff>
      <xdr:row>434</xdr:row>
      <xdr:rowOff>0</xdr:rowOff>
    </xdr:from>
    <xdr:ext cx="184731" cy="264560"/>
    <xdr:sp macro="" textlink="">
      <xdr:nvSpPr>
        <xdr:cNvPr id="35" name="TextBox 34"/>
        <xdr:cNvSpPr txBox="1"/>
      </xdr:nvSpPr>
      <xdr:spPr>
        <a:xfrm>
          <a:off x="4762500"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295275</xdr:colOff>
      <xdr:row>434</xdr:row>
      <xdr:rowOff>0</xdr:rowOff>
    </xdr:from>
    <xdr:ext cx="184731" cy="264560"/>
    <xdr:sp macro="" textlink="">
      <xdr:nvSpPr>
        <xdr:cNvPr id="36" name="TextBox 35"/>
        <xdr:cNvSpPr txBox="1"/>
      </xdr:nvSpPr>
      <xdr:spPr>
        <a:xfrm>
          <a:off x="4762500" y="704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295275</xdr:colOff>
      <xdr:row>428</xdr:row>
      <xdr:rowOff>0</xdr:rowOff>
    </xdr:from>
    <xdr:ext cx="184731" cy="264560"/>
    <xdr:sp macro="" textlink="">
      <xdr:nvSpPr>
        <xdr:cNvPr id="37" name="TextBox 36"/>
        <xdr:cNvSpPr txBox="1"/>
      </xdr:nvSpPr>
      <xdr:spPr>
        <a:xfrm>
          <a:off x="4762500" y="590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295275</xdr:colOff>
      <xdr:row>428</xdr:row>
      <xdr:rowOff>0</xdr:rowOff>
    </xdr:from>
    <xdr:ext cx="184731" cy="264560"/>
    <xdr:sp macro="" textlink="">
      <xdr:nvSpPr>
        <xdr:cNvPr id="38" name="TextBox 37"/>
        <xdr:cNvSpPr txBox="1"/>
      </xdr:nvSpPr>
      <xdr:spPr>
        <a:xfrm>
          <a:off x="4762500" y="590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295275</xdr:colOff>
      <xdr:row>428</xdr:row>
      <xdr:rowOff>0</xdr:rowOff>
    </xdr:from>
    <xdr:ext cx="184731" cy="264560"/>
    <xdr:sp macro="" textlink="">
      <xdr:nvSpPr>
        <xdr:cNvPr id="39" name="TextBox 38"/>
        <xdr:cNvSpPr txBox="1"/>
      </xdr:nvSpPr>
      <xdr:spPr>
        <a:xfrm>
          <a:off x="4762500" y="590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144202</xdr:colOff>
      <xdr:row>312</xdr:row>
      <xdr:rowOff>50226</xdr:rowOff>
    </xdr:from>
    <xdr:to>
      <xdr:col>1</xdr:col>
      <xdr:colOff>1292088</xdr:colOff>
      <xdr:row>312</xdr:row>
      <xdr:rowOff>624094</xdr:rowOff>
    </xdr:to>
    <xdr:pic>
      <xdr:nvPicPr>
        <xdr:cNvPr id="2" name="Graphics 1">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3802" y="146925726"/>
          <a:ext cx="1147886" cy="57386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197456</xdr:colOff>
      <xdr:row>307</xdr:row>
      <xdr:rowOff>106433</xdr:rowOff>
    </xdr:from>
    <xdr:to>
      <xdr:col>1</xdr:col>
      <xdr:colOff>1267239</xdr:colOff>
      <xdr:row>307</xdr:row>
      <xdr:rowOff>889966</xdr:rowOff>
    </xdr:to>
    <xdr:pic>
      <xdr:nvPicPr>
        <xdr:cNvPr id="3" name="Graphics 2">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7056" y="143333858"/>
          <a:ext cx="1069783" cy="783533"/>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149485</xdr:colOff>
      <xdr:row>309</xdr:row>
      <xdr:rowOff>273325</xdr:rowOff>
    </xdr:from>
    <xdr:to>
      <xdr:col>1</xdr:col>
      <xdr:colOff>1343503</xdr:colOff>
      <xdr:row>309</xdr:row>
      <xdr:rowOff>1179857</xdr:rowOff>
    </xdr:to>
    <xdr:pic>
      <xdr:nvPicPr>
        <xdr:cNvPr id="4" name="Graphics 3">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9085" y="145148575"/>
          <a:ext cx="1184493" cy="906532"/>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139212</xdr:colOff>
      <xdr:row>314</xdr:row>
      <xdr:rowOff>202919</xdr:rowOff>
    </xdr:from>
    <xdr:to>
      <xdr:col>1</xdr:col>
      <xdr:colOff>1321549</xdr:colOff>
      <xdr:row>314</xdr:row>
      <xdr:rowOff>1025770</xdr:rowOff>
    </xdr:to>
    <xdr:pic>
      <xdr:nvPicPr>
        <xdr:cNvPr id="5" name="Graphics 4">
          <a:extLst>
            <a:ext uri="{FF2B5EF4-FFF2-40B4-BE49-F238E27FC236}">
              <a16:creationId xmlns:a16="http://schemas.microsoft.com/office/drawing/2014/main" xmlns="" id="{00000000-0008-0000-0000-000007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6115" r="12102"/>
        <a:stretch/>
      </xdr:blipFill>
      <xdr:spPr bwMode="auto">
        <a:xfrm>
          <a:off x="748812" y="148564319"/>
          <a:ext cx="1182337" cy="8228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223631</xdr:colOff>
      <xdr:row>316</xdr:row>
      <xdr:rowOff>67063</xdr:rowOff>
    </xdr:from>
    <xdr:to>
      <xdr:col>1</xdr:col>
      <xdr:colOff>1284219</xdr:colOff>
      <xdr:row>316</xdr:row>
      <xdr:rowOff>683314</xdr:rowOff>
    </xdr:to>
    <xdr:pic>
      <xdr:nvPicPr>
        <xdr:cNvPr id="6" name="Graphics 6">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3231" y="150076288"/>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172831</xdr:colOff>
      <xdr:row>320</xdr:row>
      <xdr:rowOff>295663</xdr:rowOff>
    </xdr:from>
    <xdr:to>
      <xdr:col>1</xdr:col>
      <xdr:colOff>1233419</xdr:colOff>
      <xdr:row>320</xdr:row>
      <xdr:rowOff>911914</xdr:rowOff>
    </xdr:to>
    <xdr:pic>
      <xdr:nvPicPr>
        <xdr:cNvPr id="7" name="Graphics 6">
          <a:extLst>
            <a:ext uri="{FF2B5EF4-FFF2-40B4-BE49-F238E27FC236}">
              <a16:creationId xmlns:a16="http://schemas.microsoft.com/office/drawing/2014/main" xmlns="" id="{71D61C10-8254-FF0F-0257-35AB67A592E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431" y="153410038"/>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172831</xdr:colOff>
      <xdr:row>318</xdr:row>
      <xdr:rowOff>295663</xdr:rowOff>
    </xdr:from>
    <xdr:to>
      <xdr:col>1</xdr:col>
      <xdr:colOff>1233419</xdr:colOff>
      <xdr:row>318</xdr:row>
      <xdr:rowOff>911914</xdr:rowOff>
    </xdr:to>
    <xdr:pic>
      <xdr:nvPicPr>
        <xdr:cNvPr id="8" name="Graphics 6">
          <a:extLst>
            <a:ext uri="{FF2B5EF4-FFF2-40B4-BE49-F238E27FC236}">
              <a16:creationId xmlns:a16="http://schemas.microsoft.com/office/drawing/2014/main" xmlns="" id="{638CB6BF-2C16-4C83-97C8-0EBBF4E95A2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431" y="151790788"/>
          <a:ext cx="1060588" cy="6162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47625</xdr:colOff>
      <xdr:row>323</xdr:row>
      <xdr:rowOff>77095</xdr:rowOff>
    </xdr:from>
    <xdr:to>
      <xdr:col>1</xdr:col>
      <xdr:colOff>828675</xdr:colOff>
      <xdr:row>326</xdr:row>
      <xdr:rowOff>142875</xdr:rowOff>
    </xdr:to>
    <xdr:pic>
      <xdr:nvPicPr>
        <xdr:cNvPr id="9" name="Picture 8" descr="https://m.media-amazon.com/images/I/81odGvuXu1L._SL1500_.jpg">
          <a:extLst>
            <a:ext uri="{FF2B5EF4-FFF2-40B4-BE49-F238E27FC236}">
              <a16:creationId xmlns:a16="http://schemas.microsoft.com/office/drawing/2014/main" xmlns="" id="{13FC352F-E162-4B9C-99B2-BA30ADE8A19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flipH="1">
          <a:off x="657225" y="155001220"/>
          <a:ext cx="781050" cy="63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295275</xdr:colOff>
      <xdr:row>435</xdr:row>
      <xdr:rowOff>0</xdr:rowOff>
    </xdr:from>
    <xdr:ext cx="184731" cy="264560"/>
    <xdr:sp macro="" textlink="">
      <xdr:nvSpPr>
        <xdr:cNvPr id="10" name="TextBox 9"/>
        <xdr:cNvSpPr txBox="1"/>
      </xdr:nvSpPr>
      <xdr:spPr>
        <a:xfrm>
          <a:off x="5972175" y="24492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295275</xdr:colOff>
      <xdr:row>435</xdr:row>
      <xdr:rowOff>0</xdr:rowOff>
    </xdr:from>
    <xdr:ext cx="184731" cy="264560"/>
    <xdr:sp macro="" textlink="">
      <xdr:nvSpPr>
        <xdr:cNvPr id="11" name="TextBox 10"/>
        <xdr:cNvSpPr txBox="1"/>
      </xdr:nvSpPr>
      <xdr:spPr>
        <a:xfrm>
          <a:off x="5972175" y="24492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295275</xdr:colOff>
      <xdr:row>435</xdr:row>
      <xdr:rowOff>0</xdr:rowOff>
    </xdr:from>
    <xdr:ext cx="184731" cy="264560"/>
    <xdr:sp macro="" textlink="">
      <xdr:nvSpPr>
        <xdr:cNvPr id="12" name="TextBox 11"/>
        <xdr:cNvSpPr txBox="1"/>
      </xdr:nvSpPr>
      <xdr:spPr>
        <a:xfrm>
          <a:off x="5972175" y="24492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295275</xdr:colOff>
      <xdr:row>429</xdr:row>
      <xdr:rowOff>0</xdr:rowOff>
    </xdr:from>
    <xdr:ext cx="184731" cy="264560"/>
    <xdr:sp macro="" textlink="">
      <xdr:nvSpPr>
        <xdr:cNvPr id="13" name="TextBox 12"/>
        <xdr:cNvSpPr txBox="1"/>
      </xdr:nvSpPr>
      <xdr:spPr>
        <a:xfrm>
          <a:off x="5972175" y="24313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295275</xdr:colOff>
      <xdr:row>429</xdr:row>
      <xdr:rowOff>0</xdr:rowOff>
    </xdr:from>
    <xdr:ext cx="184731" cy="264560"/>
    <xdr:sp macro="" textlink="">
      <xdr:nvSpPr>
        <xdr:cNvPr id="14" name="TextBox 13"/>
        <xdr:cNvSpPr txBox="1"/>
      </xdr:nvSpPr>
      <xdr:spPr>
        <a:xfrm>
          <a:off x="5972175" y="24313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4</xdr:col>
      <xdr:colOff>295275</xdr:colOff>
      <xdr:row>429</xdr:row>
      <xdr:rowOff>0</xdr:rowOff>
    </xdr:from>
    <xdr:ext cx="184731" cy="264560"/>
    <xdr:sp macro="" textlink="">
      <xdr:nvSpPr>
        <xdr:cNvPr id="15" name="TextBox 14"/>
        <xdr:cNvSpPr txBox="1"/>
      </xdr:nvSpPr>
      <xdr:spPr>
        <a:xfrm>
          <a:off x="5972175" y="24313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608180</xdr:colOff>
      <xdr:row>0</xdr:row>
      <xdr:rowOff>0</xdr:rowOff>
    </xdr:from>
    <xdr:to>
      <xdr:col>13</xdr:col>
      <xdr:colOff>185768</xdr:colOff>
      <xdr:row>27</xdr:row>
      <xdr:rowOff>40822</xdr:rowOff>
    </xdr:to>
    <xdr:pic>
      <xdr:nvPicPr>
        <xdr:cNvPr id="2" name="Picture 1"/>
        <xdr:cNvPicPr>
          <a:picLocks noChangeAspect="1"/>
        </xdr:cNvPicPr>
      </xdr:nvPicPr>
      <xdr:blipFill rotWithShape="1">
        <a:blip xmlns:r="http://schemas.openxmlformats.org/officeDocument/2006/relationships" r:embed="rId1"/>
        <a:srcRect l="5730" t="27794" r="11485" b="29679"/>
        <a:stretch/>
      </xdr:blipFill>
      <xdr:spPr>
        <a:xfrm>
          <a:off x="2446919" y="0"/>
          <a:ext cx="5706719" cy="51843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tabSelected="1" workbookViewId="0">
      <selection activeCell="E19" sqref="E19"/>
    </sheetView>
  </sheetViews>
  <sheetFormatPr defaultRowHeight="15"/>
  <cols>
    <col min="1" max="1" width="9.28515625" bestFit="1" customWidth="1"/>
    <col min="2" max="2" width="29.5703125" customWidth="1"/>
    <col min="3" max="3" width="14.42578125" customWidth="1"/>
    <col min="4" max="4" width="19.85546875" bestFit="1" customWidth="1"/>
    <col min="5" max="6" width="19.42578125" bestFit="1" customWidth="1"/>
    <col min="7" max="7" width="16.85546875" bestFit="1" customWidth="1"/>
    <col min="8" max="8" width="23.28515625" style="100" bestFit="1" customWidth="1"/>
    <col min="9" max="9" width="27.28515625" bestFit="1" customWidth="1"/>
    <col min="10" max="10" width="20.5703125" bestFit="1" customWidth="1"/>
  </cols>
  <sheetData>
    <row r="1" spans="1:7">
      <c r="A1" t="s">
        <v>557</v>
      </c>
    </row>
    <row r="2" spans="1:7">
      <c r="A2" s="316" t="s">
        <v>576</v>
      </c>
      <c r="B2" s="316"/>
      <c r="C2" s="316"/>
      <c r="D2" s="316"/>
      <c r="E2" s="316"/>
      <c r="F2" s="316"/>
      <c r="G2" s="316"/>
    </row>
    <row r="3" spans="1:7">
      <c r="A3" s="327" t="s">
        <v>601</v>
      </c>
      <c r="B3" s="316"/>
      <c r="C3" s="316"/>
      <c r="D3" s="316"/>
      <c r="E3" s="316"/>
      <c r="F3" s="316"/>
      <c r="G3" s="316"/>
    </row>
    <row r="4" spans="1:7">
      <c r="A4" s="327" t="s">
        <v>602</v>
      </c>
      <c r="B4" s="316"/>
      <c r="C4" s="316"/>
      <c r="D4" s="316"/>
      <c r="E4" s="316"/>
      <c r="F4" s="316"/>
      <c r="G4" s="316"/>
    </row>
    <row r="6" spans="1:7">
      <c r="A6" s="317" t="s">
        <v>577</v>
      </c>
      <c r="B6" s="317" t="s">
        <v>578</v>
      </c>
      <c r="C6" s="317" t="s">
        <v>579</v>
      </c>
      <c r="D6" s="317" t="s">
        <v>580</v>
      </c>
      <c r="E6" s="317" t="s">
        <v>581</v>
      </c>
      <c r="F6" s="317" t="s">
        <v>582</v>
      </c>
      <c r="G6" s="317" t="s">
        <v>583</v>
      </c>
    </row>
    <row r="7" spans="1:7" ht="15.75">
      <c r="A7" s="318">
        <v>1</v>
      </c>
      <c r="B7" s="99" t="s">
        <v>558</v>
      </c>
      <c r="C7" s="320">
        <f>'Abstract Sheet'!G56</f>
        <v>737075</v>
      </c>
      <c r="D7" s="318">
        <v>0</v>
      </c>
      <c r="E7" s="320">
        <f>'Abstract Sheet'!I56</f>
        <v>373992.5</v>
      </c>
      <c r="F7" s="320">
        <f>D7+E7</f>
        <v>373992.5</v>
      </c>
      <c r="G7" s="321">
        <f>C7-F7</f>
        <v>363082.5</v>
      </c>
    </row>
    <row r="8" spans="1:7" ht="15.75">
      <c r="A8" s="318">
        <v>2</v>
      </c>
      <c r="B8" s="99" t="s">
        <v>559</v>
      </c>
      <c r="C8" s="320">
        <f>'Abstract Sheet'!G255</f>
        <v>1692951</v>
      </c>
      <c r="D8" s="318">
        <v>0</v>
      </c>
      <c r="E8" s="320">
        <f>'Abstract Sheet'!I255</f>
        <v>1233983</v>
      </c>
      <c r="F8" s="320">
        <f t="shared" ref="F8:F15" si="0">D8+E8</f>
        <v>1233983</v>
      </c>
      <c r="G8" s="321">
        <f t="shared" ref="G8:G15" si="1">C8-F8</f>
        <v>458968</v>
      </c>
    </row>
    <row r="9" spans="1:7" ht="15.75">
      <c r="A9" s="318">
        <v>3</v>
      </c>
      <c r="B9" s="99" t="s">
        <v>560</v>
      </c>
      <c r="C9" s="320">
        <f>'Abstract Sheet'!G305</f>
        <v>258450</v>
      </c>
      <c r="D9" s="318">
        <v>0</v>
      </c>
      <c r="E9" s="320">
        <f>'Abstract Sheet'!I305</f>
        <v>48300</v>
      </c>
      <c r="F9" s="320">
        <f t="shared" si="0"/>
        <v>48300</v>
      </c>
      <c r="G9" s="321">
        <f t="shared" si="1"/>
        <v>210150</v>
      </c>
    </row>
    <row r="10" spans="1:7" ht="15.75">
      <c r="A10" s="318">
        <v>4</v>
      </c>
      <c r="B10" s="99" t="s">
        <v>561</v>
      </c>
      <c r="C10" s="320">
        <f>'Abstract Sheet'!G325</f>
        <v>186600</v>
      </c>
      <c r="D10" s="318">
        <v>0</v>
      </c>
      <c r="E10" s="320">
        <f>'Abstract Sheet'!I325</f>
        <v>122275</v>
      </c>
      <c r="F10" s="320">
        <f t="shared" si="0"/>
        <v>122275</v>
      </c>
      <c r="G10" s="321">
        <f t="shared" si="1"/>
        <v>64325</v>
      </c>
    </row>
    <row r="11" spans="1:7" ht="15.75">
      <c r="A11" s="318">
        <v>5</v>
      </c>
      <c r="B11" s="99" t="s">
        <v>562</v>
      </c>
      <c r="C11" s="320">
        <f>'Abstract Sheet'!G385</f>
        <v>1603495.2</v>
      </c>
      <c r="D11" s="322">
        <v>0</v>
      </c>
      <c r="E11" s="320">
        <f>'Abstract Sheet'!I385</f>
        <v>544952.21860799997</v>
      </c>
      <c r="F11" s="320">
        <f t="shared" si="0"/>
        <v>544952.21860799997</v>
      </c>
      <c r="G11" s="321">
        <f t="shared" si="1"/>
        <v>1058542.9813919999</v>
      </c>
    </row>
    <row r="12" spans="1:7" ht="15.75">
      <c r="A12" s="318">
        <v>6</v>
      </c>
      <c r="B12" s="99" t="s">
        <v>563</v>
      </c>
      <c r="C12" s="320">
        <f>'Abstract Sheet'!G398</f>
        <v>343400</v>
      </c>
      <c r="D12" s="322">
        <v>0</v>
      </c>
      <c r="E12" s="320">
        <f>'Abstract Sheet'!I398</f>
        <v>343400</v>
      </c>
      <c r="F12" s="320">
        <f t="shared" si="0"/>
        <v>343400</v>
      </c>
      <c r="G12" s="321">
        <f t="shared" si="1"/>
        <v>0</v>
      </c>
    </row>
    <row r="13" spans="1:7" ht="15.75">
      <c r="A13" s="318">
        <v>7</v>
      </c>
      <c r="B13" s="99" t="s">
        <v>564</v>
      </c>
      <c r="C13" s="320">
        <f>'Abstract Sheet'!G540</f>
        <v>953350</v>
      </c>
      <c r="D13" s="322">
        <v>0</v>
      </c>
      <c r="E13" s="320">
        <f>'Abstract Sheet'!I540</f>
        <v>805055</v>
      </c>
      <c r="F13" s="320">
        <f t="shared" si="0"/>
        <v>805055</v>
      </c>
      <c r="G13" s="321">
        <f t="shared" si="1"/>
        <v>148295</v>
      </c>
    </row>
    <row r="14" spans="1:7" ht="15.75">
      <c r="A14" s="318">
        <v>8</v>
      </c>
      <c r="B14" s="99" t="s">
        <v>565</v>
      </c>
      <c r="C14" s="320">
        <f>'Abstract Sheet'!G546</f>
        <v>52450</v>
      </c>
      <c r="D14" s="322">
        <v>0</v>
      </c>
      <c r="E14" s="320">
        <f>'Abstract Sheet'!I546</f>
        <v>0</v>
      </c>
      <c r="F14" s="320">
        <f t="shared" si="0"/>
        <v>0</v>
      </c>
      <c r="G14" s="321">
        <f t="shared" si="1"/>
        <v>52450</v>
      </c>
    </row>
    <row r="15" spans="1:7" ht="15.75">
      <c r="A15" s="318">
        <v>9</v>
      </c>
      <c r="B15" s="99" t="s">
        <v>566</v>
      </c>
      <c r="C15" s="320">
        <f>'Abstract Sheet'!G555</f>
        <v>113400</v>
      </c>
      <c r="D15" s="318">
        <v>0</v>
      </c>
      <c r="E15" s="320">
        <f>'Abstract Sheet'!I555</f>
        <v>21000</v>
      </c>
      <c r="F15" s="320">
        <f t="shared" si="0"/>
        <v>21000</v>
      </c>
      <c r="G15" s="321">
        <f t="shared" si="1"/>
        <v>92400</v>
      </c>
    </row>
    <row r="16" spans="1:7">
      <c r="A16" s="318"/>
      <c r="B16" s="319"/>
      <c r="C16" s="320"/>
      <c r="D16" s="318"/>
      <c r="E16" s="320"/>
      <c r="F16" s="320"/>
      <c r="G16" s="321"/>
    </row>
    <row r="17" spans="1:7">
      <c r="A17" s="317"/>
      <c r="B17" s="317" t="s">
        <v>266</v>
      </c>
      <c r="C17" s="323">
        <f>SUM(C7:C16)</f>
        <v>5941171.2000000002</v>
      </c>
      <c r="D17" s="317"/>
      <c r="E17" s="323">
        <f>SUM(E7:E16)</f>
        <v>3492957.7186079999</v>
      </c>
      <c r="F17" s="323">
        <f>SUM(F7:F15)</f>
        <v>3492957.7186079999</v>
      </c>
      <c r="G17" s="323">
        <f>SUM(G7:G15)</f>
        <v>2448213.4813919999</v>
      </c>
    </row>
    <row r="18" spans="1:7">
      <c r="A18" s="317"/>
      <c r="B18" s="317" t="s">
        <v>585</v>
      </c>
      <c r="C18" s="323">
        <f>18%*(C17-E12)</f>
        <v>1007598.816</v>
      </c>
      <c r="D18" s="317"/>
      <c r="E18" s="323">
        <f>18%*(E17-E12)</f>
        <v>566920.38934944</v>
      </c>
      <c r="F18" s="323">
        <f>18%*(F17-F12)</f>
        <v>566920.38934944</v>
      </c>
      <c r="G18" s="323">
        <f>18%*(G17-I12)</f>
        <v>440678.42665055994</v>
      </c>
    </row>
    <row r="19" spans="1:7">
      <c r="A19" s="317"/>
      <c r="B19" s="324" t="s">
        <v>587</v>
      </c>
      <c r="C19" s="323">
        <f>C12*28%</f>
        <v>96152.000000000015</v>
      </c>
      <c r="D19" s="317"/>
      <c r="E19" s="323">
        <f>E12*28%</f>
        <v>96152.000000000015</v>
      </c>
      <c r="F19" s="323">
        <f>F12*28%</f>
        <v>96152.000000000015</v>
      </c>
      <c r="G19" s="323">
        <f>G12*28%</f>
        <v>0</v>
      </c>
    </row>
    <row r="20" spans="1:7">
      <c r="A20" s="317"/>
      <c r="B20" s="317" t="s">
        <v>586</v>
      </c>
      <c r="C20" s="323">
        <f>SUM(C17:C19)</f>
        <v>7044922.0159999998</v>
      </c>
      <c r="D20" s="317"/>
      <c r="E20" s="323">
        <f>SUM(E17:E19)</f>
        <v>4156030.10795744</v>
      </c>
      <c r="F20" s="323">
        <f>SUM(F17:F19)</f>
        <v>4156030.10795744</v>
      </c>
      <c r="G20" s="323">
        <f>SUM(G17:G19)</f>
        <v>2888891.9080425599</v>
      </c>
    </row>
  </sheetData>
  <printOptions horizontalCentered="1"/>
  <pageMargins left="0.35433070866141736" right="0.35433070866141736" top="0.31496062992125984" bottom="0.35433070866141736"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4"/>
  <sheetViews>
    <sheetView zoomScaleNormal="100" workbookViewId="0">
      <pane xSplit="8" ySplit="10" topLeftCell="I11" activePane="bottomRight" state="frozen"/>
      <selection pane="topRight" activeCell="I1" sqref="I1"/>
      <selection pane="bottomLeft" activeCell="A11" sqref="A11"/>
      <selection pane="bottomRight" activeCell="J147" sqref="J147"/>
    </sheetView>
  </sheetViews>
  <sheetFormatPr defaultRowHeight="15"/>
  <cols>
    <col min="1" max="1" width="15" bestFit="1" customWidth="1"/>
    <col min="2" max="2" width="20" customWidth="1"/>
    <col min="3" max="3" width="43.7109375" customWidth="1"/>
    <col min="4" max="4" width="12.28515625" customWidth="1"/>
    <col min="5" max="5" width="11" bestFit="1" customWidth="1"/>
    <col min="6" max="6" width="10" style="339" customWidth="1"/>
    <col min="7" max="7" width="10.28515625" style="339" customWidth="1"/>
    <col min="8" max="8" width="8.42578125" style="340" customWidth="1"/>
    <col min="9" max="9" width="8.42578125" style="339" customWidth="1"/>
    <col min="10" max="10" width="10.28515625" style="390" bestFit="1" customWidth="1"/>
    <col min="11" max="11" width="15" style="101" customWidth="1"/>
    <col min="12" max="12" width="16.85546875" style="101" customWidth="1"/>
    <col min="13" max="13" width="8.7109375" customWidth="1"/>
  </cols>
  <sheetData>
    <row r="1" spans="1:12">
      <c r="A1" s="325" t="s">
        <v>588</v>
      </c>
      <c r="B1" s="422">
        <v>1</v>
      </c>
      <c r="C1" s="423"/>
      <c r="D1" s="419" t="s">
        <v>589</v>
      </c>
      <c r="E1" s="419"/>
      <c r="F1" s="375"/>
      <c r="G1" s="330"/>
      <c r="H1" s="330"/>
      <c r="I1" s="330"/>
      <c r="J1" s="379"/>
      <c r="K1" s="419" t="s">
        <v>590</v>
      </c>
      <c r="L1" s="419"/>
    </row>
    <row r="2" spans="1:12">
      <c r="A2" s="325" t="s">
        <v>591</v>
      </c>
      <c r="B2" s="424" t="s">
        <v>598</v>
      </c>
      <c r="C2" s="425"/>
      <c r="D2" s="419" t="s">
        <v>592</v>
      </c>
      <c r="E2" s="419"/>
      <c r="F2" s="435" t="s">
        <v>620</v>
      </c>
      <c r="G2" s="436"/>
      <c r="H2" s="436"/>
      <c r="I2" s="436"/>
      <c r="J2" s="379"/>
      <c r="K2" s="419" t="s">
        <v>593</v>
      </c>
      <c r="L2" s="419"/>
    </row>
    <row r="3" spans="1:12">
      <c r="A3" s="325" t="s">
        <v>594</v>
      </c>
      <c r="B3" s="426">
        <v>45482</v>
      </c>
      <c r="C3" s="425"/>
      <c r="D3" s="419" t="s">
        <v>595</v>
      </c>
      <c r="E3" s="419"/>
      <c r="F3" s="375"/>
      <c r="G3" s="330"/>
      <c r="H3" s="330"/>
      <c r="I3" s="330"/>
      <c r="J3" s="379"/>
      <c r="K3" s="419"/>
      <c r="L3" s="419"/>
    </row>
    <row r="4" spans="1:12">
      <c r="A4" s="326" t="s">
        <v>596</v>
      </c>
      <c r="B4" s="424"/>
      <c r="C4" s="425"/>
      <c r="D4" s="420" t="s">
        <v>599</v>
      </c>
      <c r="E4" s="420"/>
      <c r="F4" s="420"/>
      <c r="G4" s="420"/>
      <c r="H4" s="420"/>
      <c r="I4" s="420"/>
      <c r="J4" s="420"/>
      <c r="K4" s="420"/>
      <c r="L4" s="420"/>
    </row>
    <row r="5" spans="1:12" ht="42.75">
      <c r="A5" s="326" t="s">
        <v>597</v>
      </c>
      <c r="B5" s="424">
        <v>1</v>
      </c>
      <c r="C5" s="425"/>
      <c r="D5" s="421" t="s">
        <v>600</v>
      </c>
      <c r="E5" s="421"/>
      <c r="F5" s="421"/>
      <c r="G5" s="421"/>
      <c r="H5" s="421"/>
      <c r="I5" s="421"/>
      <c r="J5" s="421"/>
      <c r="K5" s="421"/>
      <c r="L5" s="421"/>
    </row>
    <row r="6" spans="1:12" ht="21" customHeight="1">
      <c r="A6" s="448" t="s">
        <v>603</v>
      </c>
      <c r="B6" s="449"/>
      <c r="C6" s="449"/>
      <c r="D6" s="449"/>
      <c r="E6" s="450"/>
      <c r="F6" s="437"/>
      <c r="G6" s="437"/>
      <c r="H6" s="437"/>
      <c r="I6" s="437"/>
      <c r="J6" s="438" t="s">
        <v>621</v>
      </c>
      <c r="K6" s="131"/>
      <c r="L6" s="131"/>
    </row>
    <row r="7" spans="1:12" ht="15.75">
      <c r="A7" s="132" t="s">
        <v>1</v>
      </c>
      <c r="B7" s="133" t="s">
        <v>2</v>
      </c>
      <c r="C7" s="134" t="s">
        <v>3</v>
      </c>
      <c r="D7" s="134" t="s">
        <v>4</v>
      </c>
      <c r="E7" s="344" t="s">
        <v>5</v>
      </c>
      <c r="F7" s="394" t="s">
        <v>161</v>
      </c>
      <c r="G7" s="332" t="s">
        <v>622</v>
      </c>
      <c r="H7" s="332" t="s">
        <v>623</v>
      </c>
      <c r="I7" s="332" t="s">
        <v>624</v>
      </c>
      <c r="J7" s="438"/>
      <c r="K7" s="134" t="s">
        <v>567</v>
      </c>
      <c r="L7" s="134" t="s">
        <v>568</v>
      </c>
    </row>
    <row r="8" spans="1:12" ht="15.75">
      <c r="A8" s="135"/>
      <c r="B8" s="135"/>
      <c r="C8" s="135"/>
      <c r="D8" s="135"/>
      <c r="E8" s="345"/>
      <c r="F8" s="401"/>
      <c r="G8" s="136"/>
      <c r="H8" s="136"/>
      <c r="I8" s="136"/>
      <c r="J8" s="135"/>
      <c r="K8" s="131"/>
      <c r="L8" s="131"/>
    </row>
    <row r="9" spans="1:12" ht="15.75">
      <c r="A9" s="137">
        <v>1</v>
      </c>
      <c r="B9" s="138"/>
      <c r="C9" s="138" t="s">
        <v>8</v>
      </c>
      <c r="D9" s="139"/>
      <c r="E9" s="346"/>
      <c r="F9" s="341"/>
      <c r="G9" s="341"/>
      <c r="H9" s="342"/>
      <c r="I9" s="341"/>
      <c r="J9" s="361"/>
      <c r="K9" s="131"/>
      <c r="L9" s="131"/>
    </row>
    <row r="10" spans="1:12" ht="126">
      <c r="A10" s="142"/>
      <c r="B10" s="143" t="s">
        <v>9</v>
      </c>
      <c r="C10" s="144" t="s">
        <v>10</v>
      </c>
      <c r="D10" s="145"/>
      <c r="E10" s="347"/>
      <c r="F10" s="341"/>
      <c r="G10" s="341"/>
      <c r="H10" s="342"/>
      <c r="I10" s="341"/>
      <c r="J10" s="361"/>
      <c r="K10" s="131"/>
      <c r="L10" s="131"/>
    </row>
    <row r="11" spans="1:12" ht="15.75">
      <c r="A11" s="142">
        <v>1.01</v>
      </c>
      <c r="B11" s="143"/>
      <c r="C11" s="147" t="s">
        <v>11</v>
      </c>
      <c r="D11" s="145" t="s">
        <v>12</v>
      </c>
      <c r="E11" s="347">
        <v>20</v>
      </c>
      <c r="F11" s="341"/>
      <c r="G11" s="341">
        <v>19.5</v>
      </c>
      <c r="H11" s="342"/>
      <c r="I11" s="341"/>
      <c r="J11" s="380">
        <f>G11</f>
        <v>19.5</v>
      </c>
      <c r="K11" s="148">
        <f>(J11/E11)</f>
        <v>0.97499999999999998</v>
      </c>
      <c r="L11" s="131">
        <f>K11*E11</f>
        <v>19.5</v>
      </c>
    </row>
    <row r="12" spans="1:12" ht="15.75">
      <c r="A12" s="142">
        <v>1.02</v>
      </c>
      <c r="B12" s="143"/>
      <c r="C12" s="147" t="s">
        <v>13</v>
      </c>
      <c r="D12" s="145" t="s">
        <v>12</v>
      </c>
      <c r="E12" s="347">
        <v>45</v>
      </c>
      <c r="F12" s="376"/>
      <c r="G12" s="376">
        <v>44</v>
      </c>
      <c r="H12" s="343"/>
      <c r="I12" s="343"/>
      <c r="J12" s="380">
        <f>G12</f>
        <v>44</v>
      </c>
      <c r="K12" s="148">
        <f>(J12/E12)</f>
        <v>0.97777777777777775</v>
      </c>
      <c r="L12" s="131">
        <f>K12*E12</f>
        <v>44</v>
      </c>
    </row>
    <row r="13" spans="1:12" ht="15.75">
      <c r="A13" s="137">
        <v>2</v>
      </c>
      <c r="B13" s="138"/>
      <c r="C13" s="138" t="s">
        <v>14</v>
      </c>
      <c r="D13" s="139"/>
      <c r="E13" s="346"/>
      <c r="F13" s="376"/>
      <c r="G13" s="376"/>
      <c r="H13" s="343"/>
      <c r="I13" s="343"/>
      <c r="J13" s="381"/>
      <c r="K13" s="131"/>
      <c r="L13" s="131"/>
    </row>
    <row r="14" spans="1:12" ht="31.5">
      <c r="A14" s="149"/>
      <c r="B14" s="143" t="s">
        <v>15</v>
      </c>
      <c r="C14" s="144" t="s">
        <v>16</v>
      </c>
      <c r="D14" s="145"/>
      <c r="E14" s="348"/>
      <c r="F14" s="335"/>
      <c r="G14" s="336"/>
      <c r="H14" s="336"/>
      <c r="I14" s="336"/>
      <c r="J14" s="380"/>
      <c r="K14" s="131"/>
      <c r="L14" s="131"/>
    </row>
    <row r="15" spans="1:12" ht="15.75">
      <c r="A15" s="142">
        <v>2.0099999999999998</v>
      </c>
      <c r="B15" s="143"/>
      <c r="C15" s="147" t="s">
        <v>17</v>
      </c>
      <c r="D15" s="145" t="s">
        <v>12</v>
      </c>
      <c r="E15" s="348">
        <v>0</v>
      </c>
      <c r="F15" s="335"/>
      <c r="G15" s="336"/>
      <c r="H15" s="336"/>
      <c r="I15" s="336"/>
      <c r="J15" s="380">
        <f t="shared" ref="J15:J16" si="0">I15*G15*F15</f>
        <v>0</v>
      </c>
      <c r="K15" s="131"/>
      <c r="L15" s="131"/>
    </row>
    <row r="16" spans="1:12" ht="15.75">
      <c r="A16" s="142">
        <v>2.02</v>
      </c>
      <c r="B16" s="151"/>
      <c r="C16" s="147" t="s">
        <v>18</v>
      </c>
      <c r="D16" s="145" t="s">
        <v>12</v>
      </c>
      <c r="E16" s="347">
        <v>0</v>
      </c>
      <c r="F16" s="335"/>
      <c r="G16" s="336"/>
      <c r="H16" s="336"/>
      <c r="I16" s="337"/>
      <c r="J16" s="380">
        <f t="shared" si="0"/>
        <v>0</v>
      </c>
      <c r="K16" s="131"/>
      <c r="L16" s="131"/>
    </row>
    <row r="17" spans="1:12" ht="15.75">
      <c r="A17" s="137">
        <v>3</v>
      </c>
      <c r="B17" s="138"/>
      <c r="C17" s="138" t="s">
        <v>19</v>
      </c>
      <c r="D17" s="139"/>
      <c r="E17" s="346"/>
      <c r="F17" s="335"/>
      <c r="G17" s="336"/>
      <c r="H17" s="336"/>
      <c r="I17" s="337"/>
      <c r="J17" s="380"/>
      <c r="K17" s="131"/>
      <c r="L17" s="131"/>
    </row>
    <row r="18" spans="1:12" ht="63">
      <c r="A18" s="142">
        <v>3.01</v>
      </c>
      <c r="B18" s="151" t="s">
        <v>20</v>
      </c>
      <c r="C18" s="147" t="s">
        <v>21</v>
      </c>
      <c r="D18" s="145" t="s">
        <v>22</v>
      </c>
      <c r="E18" s="347">
        <v>7</v>
      </c>
      <c r="F18" s="146">
        <v>4</v>
      </c>
      <c r="H18" s="146"/>
      <c r="I18" s="146"/>
      <c r="J18" s="380">
        <f>F18</f>
        <v>4</v>
      </c>
      <c r="K18" s="148">
        <f>(J18/E18)</f>
        <v>0.5714285714285714</v>
      </c>
      <c r="L18" s="131">
        <f>K18*E18</f>
        <v>4</v>
      </c>
    </row>
    <row r="19" spans="1:12" ht="15.75">
      <c r="A19" s="137">
        <v>4</v>
      </c>
      <c r="B19" s="138"/>
      <c r="C19" s="138" t="s">
        <v>23</v>
      </c>
      <c r="D19" s="139"/>
      <c r="E19" s="346"/>
      <c r="F19" s="335"/>
      <c r="G19" s="336"/>
      <c r="H19" s="337"/>
      <c r="I19" s="337"/>
      <c r="J19" s="380">
        <f>G19*F19</f>
        <v>0</v>
      </c>
      <c r="K19" s="131"/>
      <c r="L19" s="131"/>
    </row>
    <row r="20" spans="1:12" ht="47.25">
      <c r="A20" s="142">
        <v>4.01</v>
      </c>
      <c r="B20" s="143" t="s">
        <v>23</v>
      </c>
      <c r="C20" s="147" t="s">
        <v>24</v>
      </c>
      <c r="D20" s="145" t="s">
        <v>22</v>
      </c>
      <c r="E20" s="347">
        <v>8</v>
      </c>
      <c r="F20" s="146">
        <v>8</v>
      </c>
      <c r="H20" s="336"/>
      <c r="I20" s="337"/>
      <c r="J20" s="380">
        <f>F20</f>
        <v>8</v>
      </c>
      <c r="K20" s="148">
        <f>(J20/E20)</f>
        <v>1</v>
      </c>
      <c r="L20" s="131">
        <f>K20*E20</f>
        <v>8</v>
      </c>
    </row>
    <row r="21" spans="1:12" ht="15.75">
      <c r="A21" s="137">
        <v>5</v>
      </c>
      <c r="B21" s="138"/>
      <c r="C21" s="138" t="s">
        <v>25</v>
      </c>
      <c r="D21" s="139"/>
      <c r="E21" s="346"/>
      <c r="F21" s="335"/>
      <c r="G21" s="373"/>
      <c r="H21" s="373"/>
      <c r="I21" s="373"/>
      <c r="J21" s="380"/>
      <c r="K21" s="131"/>
      <c r="L21" s="131"/>
    </row>
    <row r="22" spans="1:12" ht="15.75">
      <c r="A22" s="142">
        <v>5.01</v>
      </c>
      <c r="B22" s="143" t="s">
        <v>26</v>
      </c>
      <c r="C22" s="144" t="s">
        <v>27</v>
      </c>
      <c r="D22" s="145" t="s">
        <v>22</v>
      </c>
      <c r="E22" s="347">
        <v>20</v>
      </c>
      <c r="F22" s="335"/>
      <c r="G22" s="337"/>
      <c r="H22" s="337"/>
      <c r="I22" s="337"/>
      <c r="J22" s="380">
        <f>F22</f>
        <v>0</v>
      </c>
      <c r="K22" s="148">
        <f>(J22/E22)</f>
        <v>0</v>
      </c>
      <c r="L22" s="131">
        <f>K22*E22</f>
        <v>0</v>
      </c>
    </row>
    <row r="23" spans="1:12" ht="31.5">
      <c r="A23" s="142">
        <v>5.0199999999999996</v>
      </c>
      <c r="B23" s="143" t="s">
        <v>28</v>
      </c>
      <c r="C23" s="144" t="s">
        <v>29</v>
      </c>
      <c r="D23" s="145" t="s">
        <v>22</v>
      </c>
      <c r="E23" s="347">
        <v>12</v>
      </c>
      <c r="F23" s="335"/>
      <c r="G23" s="336"/>
      <c r="H23" s="336"/>
      <c r="I23" s="337"/>
      <c r="J23" s="380">
        <f>F23</f>
        <v>0</v>
      </c>
      <c r="K23" s="148">
        <f>(J23/E23)</f>
        <v>0</v>
      </c>
      <c r="L23" s="131">
        <f>K23*E23</f>
        <v>0</v>
      </c>
    </row>
    <row r="24" spans="1:12" ht="31.5">
      <c r="A24" s="142">
        <v>5.03</v>
      </c>
      <c r="B24" s="143" t="s">
        <v>30</v>
      </c>
      <c r="C24" s="144" t="s">
        <v>29</v>
      </c>
      <c r="D24" s="145" t="s">
        <v>22</v>
      </c>
      <c r="E24" s="347">
        <v>0</v>
      </c>
      <c r="F24" s="335"/>
      <c r="G24" s="337"/>
      <c r="H24" s="337"/>
      <c r="I24" s="337"/>
      <c r="J24" s="380">
        <f>F24</f>
        <v>0</v>
      </c>
      <c r="K24" s="131"/>
      <c r="L24" s="131"/>
    </row>
    <row r="25" spans="1:12" ht="47.25">
      <c r="A25" s="142">
        <v>5.04</v>
      </c>
      <c r="B25" s="143" t="s">
        <v>31</v>
      </c>
      <c r="C25" s="144" t="s">
        <v>32</v>
      </c>
      <c r="D25" s="145" t="s">
        <v>22</v>
      </c>
      <c r="E25" s="347">
        <v>2</v>
      </c>
      <c r="F25" s="335"/>
      <c r="G25" s="337"/>
      <c r="H25" s="337"/>
      <c r="I25" s="337"/>
      <c r="J25" s="380">
        <f>F25</f>
        <v>0</v>
      </c>
      <c r="K25" s="148">
        <f>(J25/E25)</f>
        <v>0</v>
      </c>
      <c r="L25" s="131">
        <f>K25*E25</f>
        <v>0</v>
      </c>
    </row>
    <row r="26" spans="1:12" ht="47.25">
      <c r="A26" s="142">
        <v>5.05</v>
      </c>
      <c r="B26" s="152" t="s">
        <v>33</v>
      </c>
      <c r="C26" s="153" t="s">
        <v>34</v>
      </c>
      <c r="D26" s="145" t="s">
        <v>22</v>
      </c>
      <c r="E26" s="347">
        <v>1</v>
      </c>
      <c r="F26" s="395"/>
      <c r="G26" s="363"/>
      <c r="H26" s="363"/>
      <c r="I26" s="363"/>
      <c r="J26" s="380">
        <f>F26</f>
        <v>0</v>
      </c>
      <c r="K26" s="148">
        <f>(J26/E26)</f>
        <v>0</v>
      </c>
      <c r="L26" s="131">
        <f>K26*E26</f>
        <v>0</v>
      </c>
    </row>
    <row r="27" spans="1:12" ht="15.75">
      <c r="A27" s="137">
        <v>6</v>
      </c>
      <c r="B27" s="138"/>
      <c r="C27" s="138" t="s">
        <v>35</v>
      </c>
      <c r="D27" s="139"/>
      <c r="E27" s="346"/>
      <c r="F27" s="335"/>
      <c r="G27" s="336"/>
      <c r="H27" s="336"/>
      <c r="I27" s="336"/>
      <c r="J27" s="380">
        <f>G27*F27</f>
        <v>0</v>
      </c>
      <c r="K27" s="131"/>
      <c r="L27" s="131"/>
    </row>
    <row r="28" spans="1:12" ht="31.5">
      <c r="A28" s="142">
        <v>6.01</v>
      </c>
      <c r="B28" s="154" t="s">
        <v>36</v>
      </c>
      <c r="C28" s="155" t="s">
        <v>37</v>
      </c>
      <c r="D28" s="145" t="s">
        <v>22</v>
      </c>
      <c r="E28" s="347">
        <v>5</v>
      </c>
      <c r="F28" s="395">
        <v>2.5</v>
      </c>
      <c r="G28" s="363"/>
      <c r="H28" s="363"/>
      <c r="I28" s="363"/>
      <c r="J28" s="380">
        <f>F28</f>
        <v>2.5</v>
      </c>
      <c r="K28" s="148">
        <f>(J28/E28)</f>
        <v>0.5</v>
      </c>
      <c r="L28" s="131">
        <f>K28*E28</f>
        <v>2.5</v>
      </c>
    </row>
    <row r="29" spans="1:12" ht="31.5">
      <c r="A29" s="142">
        <v>6.02</v>
      </c>
      <c r="B29" s="156" t="s">
        <v>38</v>
      </c>
      <c r="C29" s="147" t="s">
        <v>39</v>
      </c>
      <c r="D29" s="145" t="s">
        <v>22</v>
      </c>
      <c r="E29" s="347">
        <v>0</v>
      </c>
      <c r="F29" s="335"/>
      <c r="G29" s="336"/>
      <c r="H29" s="336"/>
      <c r="I29" s="336"/>
      <c r="J29" s="380">
        <f>F29</f>
        <v>0</v>
      </c>
      <c r="K29" s="131"/>
      <c r="L29" s="131"/>
    </row>
    <row r="30" spans="1:12" ht="47.25">
      <c r="A30" s="146">
        <v>6.03</v>
      </c>
      <c r="B30" s="157" t="s">
        <v>40</v>
      </c>
      <c r="C30" s="158" t="s">
        <v>41</v>
      </c>
      <c r="D30" s="159" t="s">
        <v>22</v>
      </c>
      <c r="E30" s="347">
        <v>2</v>
      </c>
      <c r="F30" s="335">
        <v>0</v>
      </c>
      <c r="G30" s="335"/>
      <c r="H30" s="336"/>
      <c r="I30" s="336"/>
      <c r="J30" s="380">
        <f>F30</f>
        <v>0</v>
      </c>
      <c r="K30" s="148">
        <f>(J30/E30)</f>
        <v>0</v>
      </c>
      <c r="L30" s="131">
        <f>K30*E30</f>
        <v>0</v>
      </c>
    </row>
    <row r="31" spans="1:12" ht="31.5">
      <c r="A31" s="146">
        <v>6.04</v>
      </c>
      <c r="B31" s="160" t="s">
        <v>42</v>
      </c>
      <c r="C31" s="158" t="s">
        <v>43</v>
      </c>
      <c r="D31" s="159" t="s">
        <v>22</v>
      </c>
      <c r="E31" s="347">
        <v>3</v>
      </c>
      <c r="F31" s="395">
        <v>3</v>
      </c>
      <c r="G31" s="363"/>
      <c r="H31" s="363"/>
      <c r="I31" s="363"/>
      <c r="J31" s="380">
        <f>F31</f>
        <v>3</v>
      </c>
      <c r="K31" s="131"/>
      <c r="L31" s="131"/>
    </row>
    <row r="32" spans="1:12" ht="47.25">
      <c r="A32" s="146">
        <v>6.05</v>
      </c>
      <c r="B32" s="160" t="s">
        <v>44</v>
      </c>
      <c r="C32" s="158" t="s">
        <v>45</v>
      </c>
      <c r="D32" s="159" t="s">
        <v>22</v>
      </c>
      <c r="E32" s="347">
        <v>1</v>
      </c>
      <c r="F32" s="335">
        <v>0</v>
      </c>
      <c r="G32" s="337"/>
      <c r="H32" s="337"/>
      <c r="I32" s="337"/>
      <c r="J32" s="380">
        <f>F32</f>
        <v>0</v>
      </c>
      <c r="K32" s="148">
        <f>(J32/E32)</f>
        <v>0</v>
      </c>
      <c r="L32" s="131">
        <f>K32*E32</f>
        <v>0</v>
      </c>
    </row>
    <row r="33" spans="1:12" ht="15.75">
      <c r="A33" s="146">
        <v>6.06</v>
      </c>
      <c r="B33" s="161" t="s">
        <v>46</v>
      </c>
      <c r="C33" s="162" t="s">
        <v>47</v>
      </c>
      <c r="D33" s="163"/>
      <c r="E33" s="349"/>
      <c r="F33" s="402"/>
      <c r="G33" s="164"/>
      <c r="H33" s="164"/>
      <c r="I33" s="164"/>
      <c r="J33" s="383"/>
      <c r="K33" s="131"/>
      <c r="L33" s="131"/>
    </row>
    <row r="34" spans="1:12" ht="15.75">
      <c r="A34" s="146"/>
      <c r="B34" s="447"/>
      <c r="C34" s="162" t="s">
        <v>48</v>
      </c>
      <c r="D34" s="163" t="s">
        <v>49</v>
      </c>
      <c r="E34" s="350">
        <v>1</v>
      </c>
      <c r="F34" s="341">
        <v>1</v>
      </c>
      <c r="G34" s="342"/>
      <c r="H34" s="341"/>
      <c r="I34" s="338"/>
      <c r="J34" s="380">
        <f>F34</f>
        <v>1</v>
      </c>
      <c r="K34" s="148">
        <f>(J34/E34)</f>
        <v>1</v>
      </c>
      <c r="L34" s="131">
        <f>K34*E34</f>
        <v>1</v>
      </c>
    </row>
    <row r="35" spans="1:12" ht="15.75">
      <c r="A35" s="146"/>
      <c r="B35" s="447"/>
      <c r="C35" s="166" t="s">
        <v>50</v>
      </c>
      <c r="D35" s="163" t="s">
        <v>49</v>
      </c>
      <c r="E35" s="350"/>
      <c r="F35" s="395"/>
      <c r="G35" s="363"/>
      <c r="H35" s="363"/>
      <c r="I35" s="363"/>
      <c r="J35" s="377"/>
      <c r="K35" s="131"/>
      <c r="L35" s="131"/>
    </row>
    <row r="36" spans="1:12" ht="15.75">
      <c r="A36" s="146"/>
      <c r="B36" s="447"/>
      <c r="C36" s="166" t="s">
        <v>51</v>
      </c>
      <c r="D36" s="163" t="s">
        <v>49</v>
      </c>
      <c r="E36" s="350">
        <v>2</v>
      </c>
      <c r="F36" s="341">
        <v>1</v>
      </c>
      <c r="G36" s="341"/>
      <c r="H36" s="342"/>
      <c r="I36" s="341"/>
      <c r="J36" s="380">
        <f>F36</f>
        <v>1</v>
      </c>
      <c r="K36" s="148">
        <f>(J36/E36)</f>
        <v>0.5</v>
      </c>
      <c r="L36" s="131">
        <f>K36*E36</f>
        <v>1</v>
      </c>
    </row>
    <row r="37" spans="1:12" ht="126">
      <c r="A37" s="146">
        <v>6.07</v>
      </c>
      <c r="B37" s="167" t="s">
        <v>52</v>
      </c>
      <c r="C37" s="166" t="s">
        <v>53</v>
      </c>
      <c r="D37" s="163"/>
      <c r="E37" s="350"/>
      <c r="F37" s="341"/>
      <c r="G37" s="341"/>
      <c r="H37" s="342"/>
      <c r="I37" s="341"/>
      <c r="J37" s="361">
        <f>F37</f>
        <v>0</v>
      </c>
      <c r="K37" s="131"/>
      <c r="L37" s="131"/>
    </row>
    <row r="38" spans="1:12" ht="15.75">
      <c r="A38" s="168"/>
      <c r="B38" s="167"/>
      <c r="C38" s="169" t="s">
        <v>54</v>
      </c>
      <c r="D38" s="170" t="s">
        <v>55</v>
      </c>
      <c r="E38" s="351"/>
      <c r="F38" s="395"/>
      <c r="G38" s="363"/>
      <c r="H38" s="363"/>
      <c r="I38" s="363"/>
      <c r="J38" s="377"/>
      <c r="K38" s="131"/>
      <c r="L38" s="131"/>
    </row>
    <row r="39" spans="1:12" ht="15.75">
      <c r="A39" s="168"/>
      <c r="B39" s="167"/>
      <c r="C39" s="169" t="s">
        <v>56</v>
      </c>
      <c r="D39" s="170" t="s">
        <v>55</v>
      </c>
      <c r="E39" s="351"/>
      <c r="F39" s="335"/>
      <c r="G39" s="336"/>
      <c r="H39" s="336"/>
      <c r="I39" s="336"/>
      <c r="J39" s="382"/>
      <c r="K39" s="131"/>
      <c r="L39" s="131"/>
    </row>
    <row r="40" spans="1:12" ht="15.75">
      <c r="A40" s="172"/>
      <c r="B40" s="173"/>
      <c r="C40" s="162" t="s">
        <v>57</v>
      </c>
      <c r="D40" s="163" t="s">
        <v>49</v>
      </c>
      <c r="E40" s="350">
        <v>1</v>
      </c>
      <c r="F40" s="335">
        <v>0</v>
      </c>
      <c r="G40" s="336"/>
      <c r="H40" s="336"/>
      <c r="I40" s="337"/>
      <c r="J40" s="380">
        <f>F40</f>
        <v>0</v>
      </c>
      <c r="K40" s="148">
        <f>(J40/E40)</f>
        <v>0</v>
      </c>
      <c r="L40" s="131">
        <f>K40*E40</f>
        <v>0</v>
      </c>
    </row>
    <row r="41" spans="1:12" ht="15.75">
      <c r="A41" s="172"/>
      <c r="B41" s="173"/>
      <c r="C41" s="162" t="s">
        <v>58</v>
      </c>
      <c r="D41" s="163" t="s">
        <v>49</v>
      </c>
      <c r="E41" s="350"/>
      <c r="F41" s="395"/>
      <c r="G41" s="363"/>
      <c r="H41" s="363"/>
      <c r="I41" s="363"/>
      <c r="J41" s="377"/>
      <c r="K41" s="131"/>
      <c r="L41" s="131"/>
    </row>
    <row r="42" spans="1:12" ht="15.75">
      <c r="A42" s="172"/>
      <c r="B42" s="173"/>
      <c r="C42" s="162" t="s">
        <v>59</v>
      </c>
      <c r="D42" s="163" t="s">
        <v>49</v>
      </c>
      <c r="E42" s="350"/>
      <c r="F42" s="335"/>
      <c r="G42" s="336"/>
      <c r="H42" s="336"/>
      <c r="I42" s="337"/>
      <c r="J42" s="385">
        <f>F42</f>
        <v>0</v>
      </c>
      <c r="K42" s="131"/>
      <c r="L42" s="131"/>
    </row>
    <row r="43" spans="1:12" ht="15.75">
      <c r="A43" s="172"/>
      <c r="B43" s="167"/>
      <c r="C43" s="166" t="s">
        <v>60</v>
      </c>
      <c r="D43" s="163"/>
      <c r="E43" s="350"/>
      <c r="F43" s="395"/>
      <c r="G43" s="363"/>
      <c r="H43" s="363"/>
      <c r="I43" s="363"/>
      <c r="J43" s="377"/>
      <c r="K43" s="131"/>
      <c r="L43" s="131"/>
    </row>
    <row r="44" spans="1:12" ht="15.75">
      <c r="A44" s="146">
        <v>6.08</v>
      </c>
      <c r="B44" s="161" t="s">
        <v>61</v>
      </c>
      <c r="C44" s="174" t="s">
        <v>62</v>
      </c>
      <c r="D44" s="175" t="s">
        <v>63</v>
      </c>
      <c r="E44" s="350">
        <v>1</v>
      </c>
      <c r="F44" s="335"/>
      <c r="G44" s="336"/>
      <c r="H44" s="336"/>
      <c r="I44" s="337"/>
      <c r="J44" s="385">
        <f t="shared" ref="J44:J50" si="1">F44</f>
        <v>0</v>
      </c>
      <c r="K44" s="148">
        <f>(J44/E44)</f>
        <v>0</v>
      </c>
      <c r="L44" s="131">
        <f>K44*E44</f>
        <v>0</v>
      </c>
    </row>
    <row r="45" spans="1:12" ht="47.25">
      <c r="A45" s="168">
        <v>6.09</v>
      </c>
      <c r="B45" s="176" t="s">
        <v>64</v>
      </c>
      <c r="C45" s="174" t="s">
        <v>65</v>
      </c>
      <c r="D45" s="175" t="s">
        <v>63</v>
      </c>
      <c r="E45" s="351">
        <v>1</v>
      </c>
      <c r="F45" s="171"/>
      <c r="G45" s="171"/>
      <c r="H45" s="171"/>
      <c r="I45" s="171"/>
      <c r="J45" s="380">
        <f t="shared" si="1"/>
        <v>0</v>
      </c>
      <c r="K45" s="148">
        <f>(J45/E45)</f>
        <v>0</v>
      </c>
      <c r="L45" s="131">
        <f>K45*E45</f>
        <v>0</v>
      </c>
    </row>
    <row r="46" spans="1:12" ht="47.25">
      <c r="A46" s="146">
        <v>6.1</v>
      </c>
      <c r="B46" s="161" t="s">
        <v>66</v>
      </c>
      <c r="C46" s="174" t="s">
        <v>67</v>
      </c>
      <c r="D46" s="175" t="s">
        <v>63</v>
      </c>
      <c r="E46" s="351">
        <v>1</v>
      </c>
      <c r="F46" s="341"/>
      <c r="G46" s="341"/>
      <c r="H46" s="342"/>
      <c r="I46" s="341"/>
      <c r="J46" s="380">
        <f t="shared" si="1"/>
        <v>0</v>
      </c>
      <c r="K46" s="148"/>
      <c r="L46" s="131"/>
    </row>
    <row r="47" spans="1:12" ht="47.25">
      <c r="A47" s="168">
        <v>6.11</v>
      </c>
      <c r="B47" s="161" t="s">
        <v>66</v>
      </c>
      <c r="C47" s="174" t="s">
        <v>68</v>
      </c>
      <c r="D47" s="175" t="s">
        <v>63</v>
      </c>
      <c r="E47" s="351">
        <v>1</v>
      </c>
      <c r="F47" s="171"/>
      <c r="G47" s="171"/>
      <c r="H47" s="171"/>
      <c r="I47" s="171"/>
      <c r="J47" s="380">
        <f t="shared" si="1"/>
        <v>0</v>
      </c>
      <c r="K47" s="148">
        <f>(J47/E47)</f>
        <v>0</v>
      </c>
      <c r="L47" s="131"/>
    </row>
    <row r="48" spans="1:12" ht="47.25">
      <c r="A48" s="146">
        <v>6.12</v>
      </c>
      <c r="B48" s="161" t="s">
        <v>69</v>
      </c>
      <c r="C48" s="174" t="s">
        <v>70</v>
      </c>
      <c r="D48" s="175" t="s">
        <v>63</v>
      </c>
      <c r="E48" s="351">
        <v>1</v>
      </c>
      <c r="F48" s="335">
        <v>1</v>
      </c>
      <c r="G48" s="336"/>
      <c r="H48" s="336"/>
      <c r="I48" s="337"/>
      <c r="J48" s="380">
        <f t="shared" si="1"/>
        <v>1</v>
      </c>
      <c r="K48" s="148">
        <f>(J48/E48)</f>
        <v>1</v>
      </c>
      <c r="L48" s="131">
        <f>K48*E48</f>
        <v>1</v>
      </c>
    </row>
    <row r="49" spans="1:12" ht="94.5">
      <c r="A49" s="177">
        <v>6.13</v>
      </c>
      <c r="B49" s="176" t="s">
        <v>71</v>
      </c>
      <c r="C49" s="178" t="s">
        <v>72</v>
      </c>
      <c r="D49" s="175" t="s">
        <v>63</v>
      </c>
      <c r="E49" s="351">
        <v>1</v>
      </c>
      <c r="F49" s="364">
        <v>1</v>
      </c>
      <c r="G49" s="336"/>
      <c r="H49" s="336"/>
      <c r="I49" s="337"/>
      <c r="J49" s="380">
        <f t="shared" si="1"/>
        <v>1</v>
      </c>
      <c r="K49" s="148">
        <f>(J49/E49)</f>
        <v>1</v>
      </c>
      <c r="L49" s="131">
        <f>K49*E49</f>
        <v>1</v>
      </c>
    </row>
    <row r="50" spans="1:12" ht="78.75">
      <c r="A50" s="146">
        <v>6.14</v>
      </c>
      <c r="B50" s="176" t="s">
        <v>73</v>
      </c>
      <c r="C50" s="178" t="s">
        <v>74</v>
      </c>
      <c r="D50" s="175" t="s">
        <v>75</v>
      </c>
      <c r="E50" s="351">
        <v>10</v>
      </c>
      <c r="F50" s="364">
        <v>10</v>
      </c>
      <c r="G50" s="336"/>
      <c r="H50" s="336"/>
      <c r="I50" s="337"/>
      <c r="J50" s="380">
        <f t="shared" si="1"/>
        <v>10</v>
      </c>
      <c r="K50" s="148">
        <f>(J50/E50)</f>
        <v>1</v>
      </c>
      <c r="L50" s="131">
        <f>K50*E50</f>
        <v>10</v>
      </c>
    </row>
    <row r="51" spans="1:12" ht="110.25">
      <c r="A51" s="168">
        <v>6.15</v>
      </c>
      <c r="B51" s="161" t="s">
        <v>76</v>
      </c>
      <c r="C51" s="174" t="s">
        <v>77</v>
      </c>
      <c r="D51" s="175" t="s">
        <v>78</v>
      </c>
      <c r="E51" s="351">
        <v>0</v>
      </c>
      <c r="F51" s="364"/>
      <c r="G51" s="336"/>
      <c r="H51" s="336"/>
      <c r="I51" s="337"/>
      <c r="J51" s="386"/>
      <c r="K51" s="131"/>
      <c r="L51" s="131"/>
    </row>
    <row r="52" spans="1:12" ht="15.75">
      <c r="A52" s="146">
        <v>6.16</v>
      </c>
      <c r="B52" s="161" t="s">
        <v>79</v>
      </c>
      <c r="C52" s="174" t="s">
        <v>80</v>
      </c>
      <c r="D52" s="175" t="s">
        <v>78</v>
      </c>
      <c r="E52" s="351">
        <v>1</v>
      </c>
      <c r="F52" s="392">
        <v>0.5</v>
      </c>
      <c r="G52" s="336"/>
      <c r="H52" s="336"/>
      <c r="I52" s="337"/>
      <c r="J52" s="380">
        <f>F52</f>
        <v>0.5</v>
      </c>
      <c r="K52" s="148">
        <f>(J52/E52)</f>
        <v>0.5</v>
      </c>
      <c r="L52" s="131">
        <f>K52*E52</f>
        <v>0.5</v>
      </c>
    </row>
    <row r="53" spans="1:12" ht="15.75">
      <c r="A53" s="177">
        <v>6.17</v>
      </c>
      <c r="B53" s="176" t="s">
        <v>81</v>
      </c>
      <c r="C53" s="178"/>
      <c r="D53" s="175" t="s">
        <v>78</v>
      </c>
      <c r="E53" s="351">
        <v>1</v>
      </c>
      <c r="F53" s="364"/>
      <c r="G53" s="336"/>
      <c r="H53" s="336"/>
      <c r="I53" s="337"/>
      <c r="J53" s="380">
        <f>F53</f>
        <v>0</v>
      </c>
      <c r="K53" s="131"/>
      <c r="L53" s="131"/>
    </row>
    <row r="54" spans="1:12" ht="31.5">
      <c r="A54" s="177">
        <v>6.18</v>
      </c>
      <c r="B54" s="176" t="s">
        <v>82</v>
      </c>
      <c r="C54" s="178" t="s">
        <v>83</v>
      </c>
      <c r="D54" s="175" t="s">
        <v>84</v>
      </c>
      <c r="E54" s="351">
        <v>1</v>
      </c>
      <c r="F54" s="391">
        <v>1</v>
      </c>
      <c r="G54" s="336"/>
      <c r="H54" s="336"/>
      <c r="I54" s="337"/>
      <c r="J54" s="380">
        <f>F54</f>
        <v>1</v>
      </c>
      <c r="K54" s="148">
        <f>(J54/E54)</f>
        <v>1</v>
      </c>
      <c r="L54" s="131">
        <f>K54*E54</f>
        <v>1</v>
      </c>
    </row>
    <row r="55" spans="1:12" ht="31.5">
      <c r="A55" s="142">
        <v>6.19</v>
      </c>
      <c r="B55" s="179" t="s">
        <v>85</v>
      </c>
      <c r="C55" s="180" t="s">
        <v>86</v>
      </c>
      <c r="D55" s="181" t="s">
        <v>84</v>
      </c>
      <c r="E55" s="347">
        <v>1</v>
      </c>
      <c r="F55" s="364">
        <v>1</v>
      </c>
      <c r="G55" s="336"/>
      <c r="H55" s="336"/>
      <c r="I55" s="337"/>
      <c r="J55" s="380">
        <f>F55</f>
        <v>1</v>
      </c>
      <c r="K55" s="148">
        <f>(J55/E55)</f>
        <v>1</v>
      </c>
      <c r="L55" s="131">
        <f>K55*E55</f>
        <v>1</v>
      </c>
    </row>
    <row r="56" spans="1:12" ht="15" customHeight="1">
      <c r="A56" s="445" t="s">
        <v>604</v>
      </c>
      <c r="B56" s="446"/>
      <c r="C56" s="446"/>
      <c r="D56" s="446"/>
      <c r="E56" s="446"/>
      <c r="F56" s="335"/>
      <c r="G56" s="336"/>
      <c r="H56" s="336"/>
      <c r="I56" s="337"/>
      <c r="J56" s="382"/>
      <c r="K56" s="131"/>
      <c r="L56" s="131"/>
    </row>
    <row r="57" spans="1:12" ht="15.75">
      <c r="A57" s="183"/>
      <c r="B57" s="2" t="s">
        <v>91</v>
      </c>
      <c r="C57" s="3" t="s">
        <v>92</v>
      </c>
      <c r="D57" s="2" t="s">
        <v>93</v>
      </c>
      <c r="E57" s="352" t="s">
        <v>94</v>
      </c>
      <c r="F57" s="5"/>
      <c r="G57" s="331"/>
      <c r="H57" s="331"/>
      <c r="I57" s="331"/>
      <c r="J57" s="331"/>
      <c r="K57" s="134" t="s">
        <v>567</v>
      </c>
      <c r="L57" s="134" t="s">
        <v>568</v>
      </c>
    </row>
    <row r="58" spans="1:12">
      <c r="A58" s="183"/>
      <c r="B58" s="2"/>
      <c r="C58" s="3"/>
      <c r="D58" s="2"/>
      <c r="E58" s="352"/>
      <c r="F58" s="335"/>
      <c r="G58" s="336"/>
      <c r="H58" s="336"/>
      <c r="I58" s="337"/>
      <c r="J58" s="382"/>
      <c r="K58" s="131"/>
      <c r="L58" s="131"/>
    </row>
    <row r="59" spans="1:12">
      <c r="A59" s="183"/>
      <c r="B59" s="2"/>
      <c r="C59" s="3"/>
      <c r="D59" s="2"/>
      <c r="E59" s="352"/>
      <c r="F59" s="335"/>
      <c r="G59" s="336"/>
      <c r="H59" s="336"/>
      <c r="I59" s="337"/>
      <c r="J59" s="382"/>
      <c r="K59" s="131"/>
      <c r="L59" s="131"/>
    </row>
    <row r="60" spans="1:12" ht="356.25">
      <c r="A60" s="183"/>
      <c r="B60" s="5"/>
      <c r="C60" s="6" t="s">
        <v>98</v>
      </c>
      <c r="D60" s="5"/>
      <c r="E60" s="353"/>
      <c r="F60" s="335"/>
      <c r="G60" s="336"/>
      <c r="H60" s="336"/>
      <c r="I60" s="337"/>
      <c r="J60" s="382"/>
      <c r="K60" s="131"/>
      <c r="L60" s="131"/>
    </row>
    <row r="61" spans="1:12">
      <c r="A61" s="183"/>
      <c r="B61" s="5"/>
      <c r="C61" s="6"/>
      <c r="D61" s="5"/>
      <c r="E61" s="353"/>
      <c r="F61" s="335"/>
      <c r="G61" s="336"/>
      <c r="H61" s="336"/>
      <c r="I61" s="337"/>
      <c r="J61" s="382"/>
      <c r="K61" s="131"/>
      <c r="L61" s="131"/>
    </row>
    <row r="62" spans="1:12" ht="57">
      <c r="A62" s="183"/>
      <c r="B62" s="5"/>
      <c r="C62" s="6" t="s">
        <v>99</v>
      </c>
      <c r="D62" s="5"/>
      <c r="E62" s="353"/>
      <c r="F62" s="364"/>
      <c r="G62" s="336"/>
      <c r="H62" s="336"/>
      <c r="I62" s="337"/>
      <c r="J62" s="386">
        <f>F62</f>
        <v>0</v>
      </c>
      <c r="K62" s="131"/>
      <c r="L62" s="131"/>
    </row>
    <row r="63" spans="1:12">
      <c r="A63" s="183"/>
      <c r="B63" s="5"/>
      <c r="C63" s="6"/>
      <c r="D63" s="5"/>
      <c r="E63" s="353"/>
      <c r="F63" s="364"/>
      <c r="G63" s="336"/>
      <c r="H63" s="336"/>
      <c r="I63" s="337"/>
      <c r="J63" s="386">
        <f>F63</f>
        <v>0</v>
      </c>
      <c r="K63" s="131"/>
      <c r="L63" s="131"/>
    </row>
    <row r="64" spans="1:12" ht="45">
      <c r="A64" s="183"/>
      <c r="B64" s="5"/>
      <c r="C64" s="10" t="s">
        <v>100</v>
      </c>
      <c r="D64" s="5"/>
      <c r="E64" s="353"/>
      <c r="F64" s="364"/>
      <c r="G64" s="336"/>
      <c r="H64" s="336"/>
      <c r="I64" s="337"/>
      <c r="J64" s="382"/>
      <c r="K64" s="131"/>
      <c r="L64" s="131"/>
    </row>
    <row r="65" spans="1:12">
      <c r="A65" s="183"/>
      <c r="B65" s="5"/>
      <c r="C65" s="10"/>
      <c r="D65" s="5"/>
      <c r="E65" s="353"/>
      <c r="F65" s="364"/>
      <c r="G65" s="336"/>
      <c r="H65" s="336"/>
      <c r="I65" s="337"/>
      <c r="J65" s="382"/>
      <c r="K65" s="131"/>
      <c r="L65" s="131"/>
    </row>
    <row r="66" spans="1:12" ht="42.75">
      <c r="A66" s="183"/>
      <c r="B66" s="5"/>
      <c r="C66" s="11" t="s">
        <v>101</v>
      </c>
      <c r="D66" s="5"/>
      <c r="E66" s="353"/>
      <c r="F66" s="364"/>
      <c r="G66" s="336"/>
      <c r="H66" s="336"/>
      <c r="I66" s="337"/>
      <c r="J66" s="386">
        <f>F66</f>
        <v>0</v>
      </c>
      <c r="K66" s="131"/>
      <c r="L66" s="131"/>
    </row>
    <row r="67" spans="1:12">
      <c r="A67" s="183"/>
      <c r="B67" s="5"/>
      <c r="C67" s="11"/>
      <c r="D67" s="5"/>
      <c r="E67" s="353"/>
      <c r="F67" s="364"/>
      <c r="G67" s="336"/>
      <c r="H67" s="336"/>
      <c r="I67" s="337"/>
      <c r="J67" s="386">
        <f>F67</f>
        <v>0</v>
      </c>
      <c r="K67" s="131"/>
      <c r="L67" s="131"/>
    </row>
    <row r="68" spans="1:12" ht="71.25">
      <c r="A68" s="183"/>
      <c r="B68" s="5"/>
      <c r="C68" s="11" t="s">
        <v>102</v>
      </c>
      <c r="D68" s="5"/>
      <c r="E68" s="353"/>
      <c r="F68" s="335"/>
      <c r="G68" s="336"/>
      <c r="H68" s="336"/>
      <c r="I68" s="337"/>
      <c r="J68" s="382"/>
      <c r="K68" s="131"/>
      <c r="L68" s="131"/>
    </row>
    <row r="69" spans="1:12">
      <c r="A69" s="183"/>
      <c r="B69" s="5"/>
      <c r="C69" s="11"/>
      <c r="D69" s="5"/>
      <c r="E69" s="353"/>
      <c r="F69" s="7"/>
      <c r="G69" s="7"/>
      <c r="H69" s="7"/>
      <c r="I69" s="7"/>
      <c r="J69" s="387"/>
      <c r="K69" s="131"/>
      <c r="L69" s="131"/>
    </row>
    <row r="70" spans="1:12" ht="42.75">
      <c r="A70" s="183"/>
      <c r="B70" s="5"/>
      <c r="C70" s="11" t="s">
        <v>103</v>
      </c>
      <c r="D70" s="5"/>
      <c r="E70" s="353"/>
      <c r="F70" s="341"/>
      <c r="G70" s="341"/>
      <c r="H70" s="342"/>
      <c r="I70" s="341"/>
      <c r="J70" s="384"/>
      <c r="K70" s="131"/>
      <c r="L70" s="131"/>
    </row>
    <row r="71" spans="1:12">
      <c r="A71" s="183"/>
      <c r="B71" s="5"/>
      <c r="C71" s="11"/>
      <c r="D71" s="5"/>
      <c r="E71" s="353"/>
      <c r="F71" s="395"/>
      <c r="G71" s="366"/>
      <c r="H71" s="365"/>
      <c r="I71" s="366"/>
      <c r="J71" s="377"/>
      <c r="K71" s="131"/>
      <c r="L71" s="131"/>
    </row>
    <row r="72" spans="1:12" ht="71.25">
      <c r="A72" s="183"/>
      <c r="B72" s="5"/>
      <c r="C72" s="11" t="s">
        <v>104</v>
      </c>
      <c r="D72" s="5"/>
      <c r="E72" s="353"/>
      <c r="F72" s="335"/>
      <c r="G72" s="336"/>
      <c r="H72" s="336"/>
      <c r="I72" s="337"/>
      <c r="J72" s="382"/>
      <c r="K72" s="131"/>
      <c r="L72" s="131"/>
    </row>
    <row r="73" spans="1:12">
      <c r="A73" s="183"/>
      <c r="B73" s="5"/>
      <c r="C73" s="11" t="s">
        <v>105</v>
      </c>
      <c r="D73" s="5"/>
      <c r="E73" s="353"/>
      <c r="F73" s="396"/>
      <c r="G73" s="336"/>
      <c r="H73" s="336"/>
      <c r="I73" s="337"/>
      <c r="J73" s="382"/>
      <c r="K73" s="131"/>
      <c r="L73" s="131"/>
    </row>
    <row r="74" spans="1:12" ht="42.75">
      <c r="A74" s="183"/>
      <c r="B74" s="5"/>
      <c r="C74" s="11" t="s">
        <v>106</v>
      </c>
      <c r="D74" s="5"/>
      <c r="E74" s="353"/>
      <c r="F74" s="396"/>
      <c r="G74" s="336"/>
      <c r="H74" s="336"/>
      <c r="I74" s="337"/>
      <c r="J74" s="382"/>
      <c r="K74" s="131"/>
      <c r="L74" s="131"/>
    </row>
    <row r="75" spans="1:12">
      <c r="A75" s="183"/>
      <c r="B75" s="5"/>
      <c r="C75" s="11"/>
      <c r="D75" s="5"/>
      <c r="E75" s="353"/>
      <c r="F75" s="396"/>
      <c r="G75" s="336"/>
      <c r="H75" s="336"/>
      <c r="I75" s="337"/>
      <c r="J75" s="382"/>
      <c r="K75" s="131"/>
      <c r="L75" s="131"/>
    </row>
    <row r="76" spans="1:12" ht="28.5">
      <c r="A76" s="183"/>
      <c r="B76" s="5"/>
      <c r="C76" s="11" t="s">
        <v>107</v>
      </c>
      <c r="D76" s="5"/>
      <c r="E76" s="353"/>
      <c r="F76" s="396"/>
      <c r="G76" s="336"/>
      <c r="H76" s="336"/>
      <c r="I76" s="337"/>
      <c r="J76" s="382"/>
      <c r="K76" s="131"/>
      <c r="L76" s="131"/>
    </row>
    <row r="77" spans="1:12">
      <c r="A77" s="183"/>
      <c r="B77" s="5"/>
      <c r="C77" s="11"/>
      <c r="D77" s="5"/>
      <c r="E77" s="353"/>
      <c r="F77" s="397"/>
      <c r="G77" s="336"/>
      <c r="H77" s="336"/>
      <c r="I77" s="337"/>
      <c r="J77" s="382">
        <f>F77</f>
        <v>0</v>
      </c>
      <c r="K77" s="131"/>
      <c r="L77" s="131"/>
    </row>
    <row r="78" spans="1:12" ht="57">
      <c r="A78" s="183"/>
      <c r="B78" s="5"/>
      <c r="C78" s="11" t="s">
        <v>108</v>
      </c>
      <c r="D78" s="5"/>
      <c r="E78" s="353"/>
      <c r="F78" s="397"/>
      <c r="G78" s="336"/>
      <c r="H78" s="336"/>
      <c r="I78" s="337"/>
      <c r="J78" s="382">
        <f t="shared" ref="J78" si="2">F78</f>
        <v>0</v>
      </c>
      <c r="K78" s="131"/>
      <c r="L78" s="131"/>
    </row>
    <row r="79" spans="1:12">
      <c r="A79" s="183"/>
      <c r="B79" s="5"/>
      <c r="C79" s="11"/>
      <c r="D79" s="5"/>
      <c r="E79" s="353"/>
      <c r="F79" s="397"/>
      <c r="G79" s="336"/>
      <c r="H79" s="336"/>
      <c r="I79" s="337"/>
      <c r="J79" s="382"/>
      <c r="K79" s="131"/>
      <c r="L79" s="131"/>
    </row>
    <row r="80" spans="1:12">
      <c r="A80" s="183"/>
      <c r="B80" s="5"/>
      <c r="C80" s="11" t="s">
        <v>109</v>
      </c>
      <c r="D80" s="5"/>
      <c r="E80" s="353"/>
      <c r="F80" s="397"/>
      <c r="G80" s="336"/>
      <c r="H80" s="336"/>
      <c r="I80" s="337"/>
      <c r="J80" s="382"/>
      <c r="K80" s="131"/>
      <c r="L80" s="131"/>
    </row>
    <row r="81" spans="1:12">
      <c r="A81" s="183"/>
      <c r="B81" s="2"/>
      <c r="C81" s="3"/>
      <c r="D81" s="2"/>
      <c r="E81" s="352"/>
      <c r="F81" s="397"/>
      <c r="G81" s="336"/>
      <c r="H81" s="336"/>
      <c r="I81" s="337"/>
      <c r="J81" s="382"/>
      <c r="K81" s="131"/>
      <c r="L81" s="131"/>
    </row>
    <row r="82" spans="1:12">
      <c r="A82" s="183"/>
      <c r="B82" s="12">
        <v>1</v>
      </c>
      <c r="C82" s="13" t="s">
        <v>110</v>
      </c>
      <c r="D82" s="5"/>
      <c r="E82" s="353"/>
      <c r="F82" s="397"/>
      <c r="G82" s="336"/>
      <c r="H82" s="336"/>
      <c r="I82" s="337"/>
      <c r="J82" s="382"/>
      <c r="K82" s="131"/>
      <c r="L82" s="131"/>
    </row>
    <row r="83" spans="1:12">
      <c r="A83" s="183"/>
      <c r="B83" s="15"/>
      <c r="C83" s="16"/>
      <c r="D83" s="5"/>
      <c r="E83" s="353"/>
      <c r="F83" s="397"/>
      <c r="G83" s="336"/>
      <c r="H83" s="336"/>
      <c r="I83" s="337"/>
      <c r="J83" s="382"/>
      <c r="K83" s="131"/>
      <c r="L83" s="131"/>
    </row>
    <row r="84" spans="1:12">
      <c r="A84" s="183"/>
      <c r="B84" s="15" t="s">
        <v>111</v>
      </c>
      <c r="C84" s="16" t="s">
        <v>112</v>
      </c>
      <c r="D84" s="5"/>
      <c r="E84" s="353"/>
      <c r="F84" s="397"/>
      <c r="G84" s="336"/>
      <c r="H84" s="336"/>
      <c r="I84" s="337"/>
      <c r="J84" s="382">
        <f>F84</f>
        <v>0</v>
      </c>
      <c r="K84" s="131"/>
      <c r="L84" s="131"/>
    </row>
    <row r="85" spans="1:12" ht="42.75">
      <c r="A85" s="183"/>
      <c r="B85" s="17"/>
      <c r="C85" s="18" t="s">
        <v>113</v>
      </c>
      <c r="D85" s="5"/>
      <c r="E85" s="353"/>
      <c r="F85" s="397"/>
      <c r="G85" s="336"/>
      <c r="H85" s="336"/>
      <c r="I85" s="337"/>
      <c r="J85" s="382">
        <f t="shared" ref="J85:J108" si="3">F85</f>
        <v>0</v>
      </c>
      <c r="K85" s="131"/>
      <c r="L85" s="131"/>
    </row>
    <row r="86" spans="1:12">
      <c r="A86" s="183"/>
      <c r="B86" s="17"/>
      <c r="C86" s="19"/>
      <c r="D86" s="5"/>
      <c r="E86" s="353"/>
      <c r="F86" s="397"/>
      <c r="G86" s="336"/>
      <c r="H86" s="336"/>
      <c r="I86" s="337"/>
      <c r="J86" s="382">
        <f t="shared" si="3"/>
        <v>0</v>
      </c>
      <c r="K86" s="131"/>
      <c r="L86" s="131"/>
    </row>
    <row r="87" spans="1:12">
      <c r="A87" s="183"/>
      <c r="B87" s="15" t="s">
        <v>114</v>
      </c>
      <c r="C87" s="20" t="s">
        <v>115</v>
      </c>
      <c r="D87" s="5"/>
      <c r="E87" s="353"/>
      <c r="F87" s="397"/>
      <c r="G87" s="336"/>
      <c r="H87" s="336"/>
      <c r="I87" s="337"/>
      <c r="J87" s="382">
        <f t="shared" si="3"/>
        <v>0</v>
      </c>
      <c r="K87" s="131"/>
      <c r="L87" s="131"/>
    </row>
    <row r="88" spans="1:12" ht="28.5">
      <c r="A88" s="183"/>
      <c r="B88" s="21" t="s">
        <v>116</v>
      </c>
      <c r="C88" s="19" t="s">
        <v>117</v>
      </c>
      <c r="D88" s="5"/>
      <c r="E88" s="353"/>
      <c r="F88" s="397"/>
      <c r="G88" s="336"/>
      <c r="H88" s="336"/>
      <c r="I88" s="337"/>
      <c r="J88" s="382"/>
      <c r="K88" s="131"/>
      <c r="L88" s="131"/>
    </row>
    <row r="89" spans="1:12">
      <c r="A89" s="183"/>
      <c r="B89" s="21" t="s">
        <v>118</v>
      </c>
      <c r="C89" s="19" t="s">
        <v>119</v>
      </c>
      <c r="D89" s="5"/>
      <c r="E89" s="353"/>
      <c r="F89" s="397"/>
      <c r="G89" s="336"/>
      <c r="H89" s="336"/>
      <c r="I89" s="337"/>
      <c r="J89" s="382"/>
      <c r="K89" s="131"/>
      <c r="L89" s="131"/>
    </row>
    <row r="90" spans="1:12">
      <c r="A90" s="183"/>
      <c r="B90" s="21" t="s">
        <v>120</v>
      </c>
      <c r="C90" s="19" t="s">
        <v>121</v>
      </c>
      <c r="D90" s="5"/>
      <c r="E90" s="353"/>
      <c r="F90" s="397"/>
      <c r="G90" s="336"/>
      <c r="H90" s="336"/>
      <c r="I90" s="337"/>
      <c r="J90" s="382"/>
      <c r="K90" s="131"/>
      <c r="L90" s="131"/>
    </row>
    <row r="91" spans="1:12">
      <c r="A91" s="183"/>
      <c r="B91" s="21" t="s">
        <v>122</v>
      </c>
      <c r="C91" s="19" t="s">
        <v>123</v>
      </c>
      <c r="D91" s="5"/>
      <c r="E91" s="353"/>
      <c r="F91" s="397"/>
      <c r="G91" s="336"/>
      <c r="H91" s="336"/>
      <c r="I91" s="337"/>
      <c r="J91" s="382">
        <f t="shared" si="3"/>
        <v>0</v>
      </c>
      <c r="K91" s="131"/>
      <c r="L91" s="131"/>
    </row>
    <row r="92" spans="1:12">
      <c r="A92" s="183"/>
      <c r="B92" s="21"/>
      <c r="C92" s="19"/>
      <c r="D92" s="5"/>
      <c r="E92" s="353"/>
      <c r="F92" s="397"/>
      <c r="G92" s="336"/>
      <c r="H92" s="336"/>
      <c r="I92" s="337"/>
      <c r="J92" s="382"/>
      <c r="K92" s="131"/>
      <c r="L92" s="131"/>
    </row>
    <row r="93" spans="1:12">
      <c r="A93" s="183"/>
      <c r="B93" s="15" t="s">
        <v>124</v>
      </c>
      <c r="C93" s="13" t="s">
        <v>125</v>
      </c>
      <c r="D93" s="5"/>
      <c r="E93" s="353"/>
      <c r="F93" s="397"/>
      <c r="G93" s="336"/>
      <c r="H93" s="336"/>
      <c r="I93" s="337"/>
      <c r="J93" s="382"/>
      <c r="K93" s="131"/>
      <c r="L93" s="131"/>
    </row>
    <row r="94" spans="1:12" ht="85.5">
      <c r="A94" s="183"/>
      <c r="B94" s="17"/>
      <c r="C94" s="19" t="s">
        <v>126</v>
      </c>
      <c r="D94" s="5"/>
      <c r="E94" s="353"/>
      <c r="F94" s="397"/>
      <c r="G94" s="336"/>
      <c r="H94" s="336"/>
      <c r="I94" s="337"/>
      <c r="J94" s="382"/>
      <c r="K94" s="131"/>
      <c r="L94" s="131"/>
    </row>
    <row r="95" spans="1:12">
      <c r="A95" s="183"/>
      <c r="B95" s="17"/>
      <c r="C95" s="11"/>
      <c r="D95" s="5"/>
      <c r="E95" s="353"/>
      <c r="F95" s="397"/>
      <c r="G95" s="336"/>
      <c r="H95" s="336"/>
      <c r="I95" s="337"/>
      <c r="J95" s="382"/>
      <c r="K95" s="131"/>
      <c r="L95" s="131"/>
    </row>
    <row r="96" spans="1:12">
      <c r="A96" s="183"/>
      <c r="B96" s="15" t="s">
        <v>127</v>
      </c>
      <c r="C96" s="13" t="s">
        <v>128</v>
      </c>
      <c r="D96" s="5"/>
      <c r="E96" s="353"/>
      <c r="F96" s="397"/>
      <c r="G96" s="336"/>
      <c r="H96" s="336"/>
      <c r="I96" s="337"/>
      <c r="J96" s="382">
        <f t="shared" si="3"/>
        <v>0</v>
      </c>
      <c r="K96" s="131"/>
      <c r="L96" s="131"/>
    </row>
    <row r="97" spans="1:12">
      <c r="A97" s="183"/>
      <c r="B97" s="15"/>
      <c r="C97" s="13"/>
      <c r="D97" s="5"/>
      <c r="E97" s="353"/>
      <c r="F97" s="397"/>
      <c r="G97" s="336"/>
      <c r="H97" s="336"/>
      <c r="I97" s="337"/>
      <c r="J97" s="382">
        <f t="shared" si="3"/>
        <v>0</v>
      </c>
      <c r="K97" s="131"/>
      <c r="L97" s="131"/>
    </row>
    <row r="98" spans="1:12">
      <c r="A98" s="183"/>
      <c r="B98" s="21" t="s">
        <v>116</v>
      </c>
      <c r="C98" s="18" t="s">
        <v>129</v>
      </c>
      <c r="D98" s="5"/>
      <c r="E98" s="353"/>
      <c r="F98" s="397"/>
      <c r="G98" s="336"/>
      <c r="H98" s="336"/>
      <c r="I98" s="337"/>
      <c r="J98" s="382"/>
      <c r="K98" s="131"/>
      <c r="L98" s="131"/>
    </row>
    <row r="99" spans="1:12">
      <c r="A99" s="183"/>
      <c r="B99" s="21" t="s">
        <v>118</v>
      </c>
      <c r="C99" s="18" t="s">
        <v>130</v>
      </c>
      <c r="D99" s="5"/>
      <c r="E99" s="353"/>
      <c r="F99" s="397"/>
      <c r="G99" s="336"/>
      <c r="H99" s="336"/>
      <c r="I99" s="337"/>
      <c r="J99" s="382"/>
      <c r="K99" s="131"/>
      <c r="L99" s="131"/>
    </row>
    <row r="100" spans="1:12">
      <c r="A100" s="183"/>
      <c r="B100" s="21"/>
      <c r="C100" s="18"/>
      <c r="D100" s="5"/>
      <c r="E100" s="353"/>
      <c r="F100" s="397"/>
      <c r="G100" s="336"/>
      <c r="H100" s="336"/>
      <c r="I100" s="337"/>
      <c r="J100" s="382"/>
      <c r="K100" s="131"/>
      <c r="L100" s="131"/>
    </row>
    <row r="101" spans="1:12">
      <c r="A101" s="183"/>
      <c r="B101" s="21" t="s">
        <v>120</v>
      </c>
      <c r="C101" s="18" t="s">
        <v>131</v>
      </c>
      <c r="D101" s="5"/>
      <c r="E101" s="353"/>
      <c r="F101" s="397"/>
      <c r="G101" s="336"/>
      <c r="H101" s="336"/>
      <c r="I101" s="337"/>
      <c r="J101" s="382">
        <f t="shared" si="3"/>
        <v>0</v>
      </c>
      <c r="K101" s="131"/>
      <c r="L101" s="131"/>
    </row>
    <row r="102" spans="1:12">
      <c r="A102" s="183"/>
      <c r="B102" s="21" t="s">
        <v>122</v>
      </c>
      <c r="C102" s="18" t="s">
        <v>132</v>
      </c>
      <c r="D102" s="5"/>
      <c r="E102" s="353"/>
      <c r="F102" s="397"/>
      <c r="G102" s="336"/>
      <c r="H102" s="336"/>
      <c r="I102" s="337"/>
      <c r="J102" s="382">
        <f t="shared" si="3"/>
        <v>0</v>
      </c>
      <c r="K102" s="131"/>
      <c r="L102" s="131"/>
    </row>
    <row r="103" spans="1:12">
      <c r="A103" s="183"/>
      <c r="B103" s="21"/>
      <c r="C103" s="18"/>
      <c r="D103" s="5"/>
      <c r="E103" s="353"/>
      <c r="F103" s="397"/>
      <c r="G103" s="336"/>
      <c r="H103" s="336"/>
      <c r="I103" s="337"/>
      <c r="J103" s="382">
        <f t="shared" si="3"/>
        <v>0</v>
      </c>
      <c r="K103" s="131"/>
      <c r="L103" s="131"/>
    </row>
    <row r="104" spans="1:12">
      <c r="A104" s="183"/>
      <c r="B104" s="21" t="s">
        <v>133</v>
      </c>
      <c r="C104" s="18" t="s">
        <v>134</v>
      </c>
      <c r="D104" s="5"/>
      <c r="E104" s="353"/>
      <c r="F104" s="397"/>
      <c r="G104" s="336"/>
      <c r="H104" s="336"/>
      <c r="I104" s="337"/>
      <c r="J104" s="382">
        <f t="shared" si="3"/>
        <v>0</v>
      </c>
      <c r="K104" s="131"/>
      <c r="L104" s="131"/>
    </row>
    <row r="105" spans="1:12">
      <c r="A105" s="183"/>
      <c r="B105" s="21" t="s">
        <v>135</v>
      </c>
      <c r="C105" s="18" t="s">
        <v>136</v>
      </c>
      <c r="D105" s="5"/>
      <c r="E105" s="353"/>
      <c r="F105" s="397"/>
      <c r="G105" s="336"/>
      <c r="H105" s="336"/>
      <c r="I105" s="337"/>
      <c r="J105" s="382"/>
      <c r="K105" s="131"/>
      <c r="L105" s="131"/>
    </row>
    <row r="106" spans="1:12">
      <c r="A106" s="183"/>
      <c r="B106" s="21" t="s">
        <v>137</v>
      </c>
      <c r="C106" s="18" t="s">
        <v>138</v>
      </c>
      <c r="D106" s="5"/>
      <c r="E106" s="353"/>
      <c r="F106" s="397"/>
      <c r="G106" s="336"/>
      <c r="H106" s="336"/>
      <c r="I106" s="337"/>
      <c r="J106" s="382"/>
      <c r="K106" s="131"/>
      <c r="L106" s="131"/>
    </row>
    <row r="107" spans="1:12">
      <c r="A107" s="183"/>
      <c r="B107" s="2"/>
      <c r="C107" s="3"/>
      <c r="D107" s="2"/>
      <c r="E107" s="352"/>
      <c r="F107" s="397"/>
      <c r="G107" s="336"/>
      <c r="H107" s="336"/>
      <c r="I107" s="337"/>
      <c r="J107" s="382"/>
      <c r="K107" s="131"/>
      <c r="L107" s="131"/>
    </row>
    <row r="108" spans="1:12" ht="45">
      <c r="A108" s="183"/>
      <c r="B108" s="2"/>
      <c r="C108" s="22" t="s">
        <v>139</v>
      </c>
      <c r="D108" s="23">
        <v>1</v>
      </c>
      <c r="E108" s="354" t="s">
        <v>140</v>
      </c>
      <c r="F108" s="397">
        <v>0.8</v>
      </c>
      <c r="G108" s="336"/>
      <c r="H108" s="336"/>
      <c r="I108" s="337"/>
      <c r="J108" s="382">
        <f t="shared" si="3"/>
        <v>0.8</v>
      </c>
      <c r="K108" s="148">
        <f>(J108/D108)</f>
        <v>0.8</v>
      </c>
      <c r="L108" s="131">
        <f>K108*D108</f>
        <v>0.8</v>
      </c>
    </row>
    <row r="109" spans="1:12">
      <c r="A109" s="183"/>
      <c r="B109" s="2"/>
      <c r="C109" s="3"/>
      <c r="D109" s="2"/>
      <c r="E109" s="352"/>
      <c r="F109" s="397"/>
      <c r="G109" s="336"/>
      <c r="H109" s="336"/>
      <c r="I109" s="337"/>
      <c r="J109" s="382"/>
      <c r="K109" s="131"/>
      <c r="L109" s="131"/>
    </row>
    <row r="110" spans="1:12">
      <c r="A110" s="183"/>
      <c r="B110" s="26">
        <v>1.1000000000000001</v>
      </c>
      <c r="C110" s="184" t="s">
        <v>141</v>
      </c>
      <c r="D110" s="27"/>
      <c r="E110" s="355"/>
      <c r="F110" s="395"/>
      <c r="G110" s="366"/>
      <c r="H110" s="365"/>
      <c r="I110" s="366"/>
      <c r="J110" s="377"/>
      <c r="K110" s="131"/>
      <c r="L110" s="131"/>
    </row>
    <row r="111" spans="1:12">
      <c r="A111" s="183"/>
      <c r="B111" s="4"/>
      <c r="C111" s="184"/>
      <c r="D111" s="5"/>
      <c r="E111" s="356"/>
      <c r="F111" s="397"/>
      <c r="G111" s="336"/>
      <c r="H111" s="336"/>
      <c r="I111" s="337"/>
      <c r="J111" s="382"/>
      <c r="K111" s="131"/>
      <c r="L111" s="131"/>
    </row>
    <row r="112" spans="1:12" ht="171">
      <c r="A112" s="183"/>
      <c r="B112" s="32"/>
      <c r="C112" s="6" t="s">
        <v>142</v>
      </c>
      <c r="D112" s="23"/>
      <c r="E112" s="354"/>
      <c r="F112" s="397"/>
      <c r="G112" s="336"/>
      <c r="H112" s="336"/>
      <c r="I112" s="337"/>
      <c r="J112" s="382"/>
      <c r="K112" s="131"/>
      <c r="L112" s="131"/>
    </row>
    <row r="113" spans="1:12" ht="28.5">
      <c r="A113" s="183"/>
      <c r="B113" s="32"/>
      <c r="C113" s="6" t="s">
        <v>143</v>
      </c>
      <c r="D113" s="23"/>
      <c r="E113" s="354"/>
      <c r="F113" s="397"/>
      <c r="G113" s="336"/>
      <c r="H113" s="336"/>
      <c r="I113" s="337"/>
      <c r="J113" s="382"/>
      <c r="K113" s="131"/>
      <c r="L113" s="131"/>
    </row>
    <row r="114" spans="1:12">
      <c r="A114" s="183"/>
      <c r="B114" s="32"/>
      <c r="C114" s="6"/>
      <c r="D114" s="5"/>
      <c r="E114" s="357"/>
      <c r="F114" s="397"/>
      <c r="G114" s="336"/>
      <c r="H114" s="336"/>
      <c r="I114" s="337"/>
      <c r="J114" s="382"/>
      <c r="K114" s="131"/>
      <c r="L114" s="131"/>
    </row>
    <row r="115" spans="1:12">
      <c r="A115" s="183"/>
      <c r="B115" s="33" t="s">
        <v>144</v>
      </c>
      <c r="C115" s="10" t="s">
        <v>145</v>
      </c>
      <c r="D115" s="23"/>
      <c r="E115" s="354"/>
      <c r="F115" s="397"/>
      <c r="G115" s="336"/>
      <c r="H115" s="336"/>
      <c r="I115" s="337"/>
      <c r="J115" s="382">
        <f t="shared" ref="J115:J121" si="4">F115</f>
        <v>0</v>
      </c>
      <c r="K115" s="131"/>
      <c r="L115" s="131"/>
    </row>
    <row r="116" spans="1:12">
      <c r="A116" s="183"/>
      <c r="B116" s="32"/>
      <c r="C116" s="10"/>
      <c r="D116" s="23"/>
      <c r="E116" s="354"/>
      <c r="F116" s="397"/>
      <c r="G116" s="336"/>
      <c r="H116" s="336"/>
      <c r="I116" s="337"/>
      <c r="J116" s="382">
        <f t="shared" si="4"/>
        <v>0</v>
      </c>
      <c r="K116" s="131"/>
      <c r="L116" s="131"/>
    </row>
    <row r="117" spans="1:12" ht="71.25">
      <c r="A117" s="183"/>
      <c r="B117" s="32"/>
      <c r="C117" s="6" t="s">
        <v>146</v>
      </c>
      <c r="D117" s="23">
        <v>2</v>
      </c>
      <c r="E117" s="354" t="s">
        <v>140</v>
      </c>
      <c r="F117" s="397">
        <v>1.5</v>
      </c>
      <c r="G117" s="336"/>
      <c r="H117" s="336"/>
      <c r="I117" s="337"/>
      <c r="J117" s="382">
        <f t="shared" si="4"/>
        <v>1.5</v>
      </c>
      <c r="K117" s="148">
        <f>(J117/D117)</f>
        <v>0.75</v>
      </c>
      <c r="L117" s="131">
        <f>K117*D117</f>
        <v>1.5</v>
      </c>
    </row>
    <row r="118" spans="1:12">
      <c r="A118" s="183"/>
      <c r="B118" s="32"/>
      <c r="C118" s="6"/>
      <c r="D118" s="23"/>
      <c r="E118" s="354"/>
      <c r="F118" s="397"/>
      <c r="G118" s="336"/>
      <c r="H118" s="336"/>
      <c r="I118" s="337"/>
      <c r="J118" s="382"/>
      <c r="K118" s="131"/>
      <c r="L118" s="131"/>
    </row>
    <row r="119" spans="1:12">
      <c r="A119" s="183"/>
      <c r="B119" s="33" t="s">
        <v>147</v>
      </c>
      <c r="C119" s="10" t="s">
        <v>148</v>
      </c>
      <c r="D119" s="23"/>
      <c r="E119" s="354"/>
      <c r="F119" s="397"/>
      <c r="G119" s="336"/>
      <c r="H119" s="336"/>
      <c r="I119" s="337"/>
      <c r="J119" s="382"/>
      <c r="K119" s="131"/>
      <c r="L119" s="131"/>
    </row>
    <row r="120" spans="1:12">
      <c r="A120" s="183"/>
      <c r="B120" s="32"/>
      <c r="C120" s="10"/>
      <c r="D120" s="23"/>
      <c r="E120" s="354"/>
      <c r="F120" s="397"/>
      <c r="G120" s="336"/>
      <c r="H120" s="336"/>
      <c r="I120" s="337"/>
      <c r="J120" s="382"/>
      <c r="K120" s="131"/>
      <c r="L120" s="131"/>
    </row>
    <row r="121" spans="1:12" ht="57">
      <c r="A121" s="183"/>
      <c r="B121" s="32"/>
      <c r="C121" s="6" t="s">
        <v>149</v>
      </c>
      <c r="D121" s="23">
        <v>1</v>
      </c>
      <c r="E121" s="354" t="s">
        <v>140</v>
      </c>
      <c r="F121" s="395">
        <v>0.75</v>
      </c>
      <c r="G121" s="366"/>
      <c r="H121" s="365"/>
      <c r="I121" s="366"/>
      <c r="J121" s="382">
        <f t="shared" si="4"/>
        <v>0.75</v>
      </c>
      <c r="K121" s="148">
        <f>(J121/D121)</f>
        <v>0.75</v>
      </c>
      <c r="L121" s="131">
        <f>K121*D121</f>
        <v>0.75</v>
      </c>
    </row>
    <row r="122" spans="1:12">
      <c r="A122" s="183"/>
      <c r="B122" s="32"/>
      <c r="C122" s="6"/>
      <c r="D122" s="23"/>
      <c r="E122" s="354"/>
      <c r="F122" s="397"/>
      <c r="G122" s="336"/>
      <c r="H122" s="336"/>
      <c r="I122" s="337"/>
      <c r="J122" s="382"/>
      <c r="K122" s="131"/>
      <c r="L122" s="131"/>
    </row>
    <row r="123" spans="1:12">
      <c r="A123" s="183"/>
      <c r="B123" s="33" t="s">
        <v>150</v>
      </c>
      <c r="C123" s="10" t="s">
        <v>151</v>
      </c>
      <c r="D123" s="23"/>
      <c r="E123" s="354"/>
      <c r="F123" s="397"/>
      <c r="G123" s="336"/>
      <c r="H123" s="336"/>
      <c r="I123" s="337"/>
      <c r="J123" s="382"/>
      <c r="K123" s="131"/>
      <c r="L123" s="131"/>
    </row>
    <row r="124" spans="1:12" ht="21" customHeight="1">
      <c r="A124" s="183"/>
      <c r="B124" s="32"/>
      <c r="C124" s="10"/>
      <c r="D124" s="23"/>
      <c r="E124" s="354"/>
      <c r="F124" s="397"/>
      <c r="G124" s="336"/>
      <c r="H124" s="336"/>
      <c r="I124" s="337"/>
      <c r="J124" s="382"/>
      <c r="K124" s="131"/>
      <c r="L124" s="131"/>
    </row>
    <row r="125" spans="1:12" ht="57">
      <c r="A125" s="183"/>
      <c r="B125" s="32"/>
      <c r="C125" s="6" t="s">
        <v>152</v>
      </c>
      <c r="D125" s="23">
        <v>1</v>
      </c>
      <c r="E125" s="354" t="s">
        <v>140</v>
      </c>
      <c r="F125" s="397">
        <v>0.75</v>
      </c>
      <c r="G125" s="336"/>
      <c r="H125" s="336"/>
      <c r="I125" s="337"/>
      <c r="J125" s="382">
        <f t="shared" ref="J125" si="5">F125</f>
        <v>0.75</v>
      </c>
      <c r="K125" s="148">
        <f>(J125/D125)</f>
        <v>0.75</v>
      </c>
      <c r="L125" s="131">
        <f>K125*D125</f>
        <v>0.75</v>
      </c>
    </row>
    <row r="126" spans="1:12">
      <c r="A126" s="183"/>
      <c r="B126" s="32"/>
      <c r="C126" s="6"/>
      <c r="D126" s="23"/>
      <c r="E126" s="354"/>
      <c r="F126" s="397"/>
      <c r="G126" s="336"/>
      <c r="H126" s="336"/>
      <c r="I126" s="337"/>
      <c r="J126" s="382"/>
      <c r="K126" s="131"/>
      <c r="L126" s="131"/>
    </row>
    <row r="127" spans="1:12">
      <c r="A127" s="183"/>
      <c r="B127" s="33" t="s">
        <v>153</v>
      </c>
      <c r="C127" s="10" t="s">
        <v>154</v>
      </c>
      <c r="D127" s="23"/>
      <c r="E127" s="354"/>
      <c r="F127" s="397"/>
      <c r="G127" s="336"/>
      <c r="H127" s="336"/>
      <c r="I127" s="337"/>
      <c r="J127" s="382"/>
      <c r="K127" s="131"/>
      <c r="L127" s="131"/>
    </row>
    <row r="128" spans="1:12">
      <c r="A128" s="183"/>
      <c r="B128" s="32"/>
      <c r="C128" s="10"/>
      <c r="D128" s="23"/>
      <c r="E128" s="354"/>
      <c r="F128" s="395"/>
      <c r="G128" s="366"/>
      <c r="H128" s="365"/>
      <c r="I128" s="366"/>
      <c r="J128" s="377"/>
      <c r="K128" s="131"/>
      <c r="L128" s="131"/>
    </row>
    <row r="129" spans="1:12" ht="57">
      <c r="A129" s="183"/>
      <c r="B129" s="32"/>
      <c r="C129" s="6" t="s">
        <v>155</v>
      </c>
      <c r="D129" s="23">
        <v>1</v>
      </c>
      <c r="E129" s="354" t="s">
        <v>140</v>
      </c>
      <c r="F129" s="397">
        <v>0.75</v>
      </c>
      <c r="G129" s="336"/>
      <c r="H129" s="336"/>
      <c r="I129" s="337"/>
      <c r="J129" s="382">
        <f t="shared" ref="J129" si="6">F129</f>
        <v>0.75</v>
      </c>
      <c r="K129" s="148">
        <f>(J129/D129)</f>
        <v>0.75</v>
      </c>
      <c r="L129" s="131">
        <f>K129*D129</f>
        <v>0.75</v>
      </c>
    </row>
    <row r="130" spans="1:12">
      <c r="A130" s="183"/>
      <c r="B130" s="32"/>
      <c r="C130" s="6"/>
      <c r="D130" s="23"/>
      <c r="E130" s="354"/>
      <c r="F130" s="397"/>
      <c r="G130" s="336"/>
      <c r="H130" s="336"/>
      <c r="I130" s="337"/>
      <c r="J130" s="382"/>
      <c r="K130" s="131"/>
      <c r="L130" s="131"/>
    </row>
    <row r="131" spans="1:12">
      <c r="A131" s="183"/>
      <c r="B131" s="33" t="s">
        <v>156</v>
      </c>
      <c r="C131" s="10" t="s">
        <v>157</v>
      </c>
      <c r="D131" s="23"/>
      <c r="E131" s="354"/>
      <c r="F131" s="397"/>
      <c r="G131" s="336"/>
      <c r="H131" s="336"/>
      <c r="I131" s="337"/>
      <c r="J131" s="382"/>
      <c r="K131" s="131"/>
      <c r="L131" s="131"/>
    </row>
    <row r="132" spans="1:12">
      <c r="A132" s="183"/>
      <c r="B132" s="32"/>
      <c r="C132" s="10"/>
      <c r="D132" s="23"/>
      <c r="E132" s="354"/>
      <c r="F132" s="397"/>
      <c r="G132" s="336"/>
      <c r="H132" s="336"/>
      <c r="I132" s="337"/>
      <c r="J132" s="382"/>
      <c r="K132" s="131"/>
      <c r="L132" s="131"/>
    </row>
    <row r="133" spans="1:12" ht="57">
      <c r="A133" s="183"/>
      <c r="B133" s="32"/>
      <c r="C133" s="6" t="s">
        <v>158</v>
      </c>
      <c r="D133" s="23" t="s">
        <v>159</v>
      </c>
      <c r="E133" s="354" t="s">
        <v>140</v>
      </c>
      <c r="F133" s="397"/>
      <c r="G133" s="336"/>
      <c r="H133" s="336"/>
      <c r="I133" s="337"/>
      <c r="J133" s="382">
        <f t="shared" ref="J133" si="7">F133</f>
        <v>0</v>
      </c>
      <c r="K133" s="148"/>
      <c r="L133" s="131"/>
    </row>
    <row r="134" spans="1:12">
      <c r="A134" s="183"/>
      <c r="B134" s="32"/>
      <c r="C134" s="6"/>
      <c r="D134" s="23"/>
      <c r="E134" s="354"/>
      <c r="F134" s="397"/>
      <c r="G134" s="336"/>
      <c r="H134" s="336"/>
      <c r="I134" s="337"/>
      <c r="J134" s="382"/>
      <c r="K134" s="131"/>
      <c r="L134" s="131"/>
    </row>
    <row r="135" spans="1:12" ht="99.75">
      <c r="A135" s="183"/>
      <c r="B135" s="32">
        <v>2</v>
      </c>
      <c r="C135" s="6" t="s">
        <v>160</v>
      </c>
      <c r="D135" s="5">
        <v>2</v>
      </c>
      <c r="E135" s="354" t="s">
        <v>161</v>
      </c>
      <c r="F135" s="397">
        <v>0</v>
      </c>
      <c r="G135" s="336"/>
      <c r="H135" s="336"/>
      <c r="I135" s="337"/>
      <c r="J135" s="382">
        <f t="shared" ref="J135" si="8">F135</f>
        <v>0</v>
      </c>
      <c r="K135" s="148">
        <f>(J135/D135)</f>
        <v>0</v>
      </c>
      <c r="L135" s="131">
        <f>K135*D135</f>
        <v>0</v>
      </c>
    </row>
    <row r="136" spans="1:12">
      <c r="A136" s="183"/>
      <c r="B136" s="32"/>
      <c r="C136" s="6"/>
      <c r="D136" s="5"/>
      <c r="E136" s="357"/>
      <c r="F136" s="397"/>
      <c r="G136" s="336"/>
      <c r="H136" s="336"/>
      <c r="I136" s="337"/>
      <c r="J136" s="382"/>
      <c r="K136" s="131"/>
      <c r="L136" s="131"/>
    </row>
    <row r="137" spans="1:12" ht="99.75">
      <c r="A137" s="183"/>
      <c r="B137" s="17">
        <v>3</v>
      </c>
      <c r="C137" s="34" t="s">
        <v>162</v>
      </c>
      <c r="D137" s="5"/>
      <c r="E137" s="353"/>
      <c r="F137" s="397"/>
      <c r="G137" s="336"/>
      <c r="H137" s="336"/>
      <c r="I137" s="337"/>
      <c r="J137" s="382"/>
      <c r="K137" s="131"/>
      <c r="L137" s="131"/>
    </row>
    <row r="138" spans="1:12">
      <c r="A138" s="183"/>
      <c r="B138" s="17"/>
      <c r="C138" s="34"/>
      <c r="D138" s="5"/>
      <c r="E138" s="353"/>
      <c r="F138" s="395"/>
      <c r="G138" s="366"/>
      <c r="H138" s="365"/>
      <c r="I138" s="366"/>
      <c r="J138" s="377"/>
      <c r="K138" s="131"/>
      <c r="L138" s="131"/>
    </row>
    <row r="139" spans="1:12" ht="28.5">
      <c r="A139" s="183"/>
      <c r="B139" s="17">
        <v>3.1</v>
      </c>
      <c r="C139" s="34" t="s">
        <v>163</v>
      </c>
      <c r="D139" s="7">
        <v>50</v>
      </c>
      <c r="E139" s="354" t="s">
        <v>164</v>
      </c>
      <c r="F139" s="397"/>
      <c r="G139" s="336"/>
      <c r="H139" s="336"/>
      <c r="I139" s="337"/>
      <c r="J139" s="382">
        <f t="shared" ref="J139:J144" si="9">F139</f>
        <v>0</v>
      </c>
      <c r="K139" s="148">
        <f t="shared" ref="K139:K141" si="10">(J139/D139)</f>
        <v>0</v>
      </c>
      <c r="L139" s="131">
        <f>K139*D139</f>
        <v>0</v>
      </c>
    </row>
    <row r="140" spans="1:12" ht="28.5">
      <c r="A140" s="183"/>
      <c r="B140" s="17">
        <v>3.2</v>
      </c>
      <c r="C140" s="34" t="s">
        <v>165</v>
      </c>
      <c r="D140" s="7">
        <v>40</v>
      </c>
      <c r="E140" s="354" t="s">
        <v>164</v>
      </c>
      <c r="F140" s="397">
        <v>38</v>
      </c>
      <c r="G140" s="336"/>
      <c r="H140" s="336"/>
      <c r="I140" s="337"/>
      <c r="J140" s="382">
        <f t="shared" si="9"/>
        <v>38</v>
      </c>
      <c r="K140" s="148">
        <f t="shared" si="10"/>
        <v>0.95</v>
      </c>
      <c r="L140" s="131">
        <f>K140*D140</f>
        <v>38</v>
      </c>
    </row>
    <row r="141" spans="1:12">
      <c r="A141" s="183"/>
      <c r="B141" s="17">
        <v>3.3</v>
      </c>
      <c r="C141" s="34" t="s">
        <v>166</v>
      </c>
      <c r="D141" s="7">
        <v>20</v>
      </c>
      <c r="E141" s="354" t="s">
        <v>164</v>
      </c>
      <c r="F141" s="397">
        <v>20</v>
      </c>
      <c r="G141" s="336"/>
      <c r="H141" s="336"/>
      <c r="I141" s="337"/>
      <c r="J141" s="382">
        <f t="shared" si="9"/>
        <v>20</v>
      </c>
      <c r="K141" s="148">
        <f t="shared" si="10"/>
        <v>1</v>
      </c>
      <c r="L141" s="131">
        <f>K141*D141</f>
        <v>20</v>
      </c>
    </row>
    <row r="142" spans="1:12">
      <c r="A142" s="183"/>
      <c r="B142" s="17"/>
      <c r="C142" s="34"/>
      <c r="D142" s="7"/>
      <c r="E142" s="354"/>
      <c r="F142" s="397"/>
      <c r="G142" s="336"/>
      <c r="H142" s="336"/>
      <c r="I142" s="337"/>
      <c r="J142" s="382">
        <f t="shared" si="9"/>
        <v>0</v>
      </c>
      <c r="K142" s="131"/>
      <c r="L142" s="131"/>
    </row>
    <row r="143" spans="1:12">
      <c r="A143" s="183"/>
      <c r="B143" s="17">
        <v>3.4</v>
      </c>
      <c r="C143" s="34" t="s">
        <v>167</v>
      </c>
      <c r="D143" s="7">
        <v>60</v>
      </c>
      <c r="E143" s="354" t="s">
        <v>164</v>
      </c>
      <c r="F143" s="397">
        <v>60</v>
      </c>
      <c r="G143" s="336"/>
      <c r="H143" s="336"/>
      <c r="I143" s="337"/>
      <c r="J143" s="382">
        <f t="shared" si="9"/>
        <v>60</v>
      </c>
      <c r="K143" s="148">
        <f t="shared" ref="K143:K144" si="11">(J143/D143)</f>
        <v>1</v>
      </c>
      <c r="L143" s="131">
        <f>K143*D143</f>
        <v>60</v>
      </c>
    </row>
    <row r="144" spans="1:12">
      <c r="A144" s="183"/>
      <c r="B144" s="17">
        <v>3.5</v>
      </c>
      <c r="C144" s="34" t="s">
        <v>168</v>
      </c>
      <c r="D144" s="7">
        <v>70</v>
      </c>
      <c r="E144" s="354" t="s">
        <v>164</v>
      </c>
      <c r="F144" s="397">
        <v>70</v>
      </c>
      <c r="G144" s="336"/>
      <c r="H144" s="336"/>
      <c r="I144" s="337"/>
      <c r="J144" s="382">
        <f t="shared" si="9"/>
        <v>70</v>
      </c>
      <c r="K144" s="148">
        <f t="shared" si="11"/>
        <v>1</v>
      </c>
      <c r="L144" s="131">
        <f>K144*D144</f>
        <v>70</v>
      </c>
    </row>
    <row r="145" spans="1:12">
      <c r="A145" s="183"/>
      <c r="B145" s="17"/>
      <c r="C145" s="34"/>
      <c r="D145" s="7"/>
      <c r="E145" s="354"/>
      <c r="F145" s="397"/>
      <c r="G145" s="336"/>
      <c r="H145" s="336"/>
      <c r="I145" s="337"/>
      <c r="J145" s="382"/>
      <c r="K145" s="131"/>
      <c r="L145" s="131"/>
    </row>
    <row r="146" spans="1:12" ht="28.5">
      <c r="A146" s="183"/>
      <c r="B146" s="32"/>
      <c r="C146" s="6" t="s">
        <v>169</v>
      </c>
      <c r="D146" s="35"/>
      <c r="E146" s="354"/>
      <c r="F146" s="397"/>
      <c r="G146" s="336"/>
      <c r="H146" s="336"/>
      <c r="I146" s="337"/>
      <c r="J146" s="382"/>
      <c r="K146" s="131"/>
      <c r="L146" s="131"/>
    </row>
    <row r="147" spans="1:12">
      <c r="A147" s="183"/>
      <c r="B147" s="32"/>
      <c r="C147" s="6"/>
      <c r="D147" s="35"/>
      <c r="E147" s="354"/>
      <c r="F147" s="397"/>
      <c r="G147" s="336"/>
      <c r="H147" s="336"/>
      <c r="I147" s="337"/>
      <c r="J147" s="382"/>
      <c r="K147" s="131"/>
      <c r="L147" s="131"/>
    </row>
    <row r="148" spans="1:12" ht="71.25">
      <c r="A148" s="183"/>
      <c r="B148" s="17">
        <v>4</v>
      </c>
      <c r="C148" s="34" t="s">
        <v>170</v>
      </c>
      <c r="D148" s="5"/>
      <c r="E148" s="353"/>
      <c r="F148" s="397"/>
      <c r="G148" s="336"/>
      <c r="H148" s="336"/>
      <c r="I148" s="337"/>
      <c r="J148" s="382"/>
      <c r="K148" s="131"/>
      <c r="L148" s="131"/>
    </row>
    <row r="149" spans="1:12" ht="28.5">
      <c r="A149" s="183"/>
      <c r="B149" s="17">
        <v>4.0999999999999996</v>
      </c>
      <c r="C149" s="34" t="s">
        <v>171</v>
      </c>
      <c r="D149" s="7">
        <v>2</v>
      </c>
      <c r="E149" s="354" t="s">
        <v>22</v>
      </c>
      <c r="F149" s="395">
        <v>2</v>
      </c>
      <c r="G149" s="366"/>
      <c r="H149" s="365"/>
      <c r="I149" s="366"/>
      <c r="J149" s="382">
        <f t="shared" ref="J149:J150" si="12">F149</f>
        <v>2</v>
      </c>
      <c r="K149" s="148">
        <f t="shared" ref="K149:K150" si="13">(J149/D149)</f>
        <v>1</v>
      </c>
      <c r="L149" s="131">
        <f>K149*D149</f>
        <v>2</v>
      </c>
    </row>
    <row r="150" spans="1:12" ht="28.5">
      <c r="A150" s="183"/>
      <c r="B150" s="17">
        <v>4.2</v>
      </c>
      <c r="C150" s="34" t="s">
        <v>165</v>
      </c>
      <c r="D150" s="7">
        <v>4</v>
      </c>
      <c r="E150" s="354" t="s">
        <v>22</v>
      </c>
      <c r="F150" s="367">
        <v>4</v>
      </c>
      <c r="G150" s="336"/>
      <c r="H150" s="336"/>
      <c r="I150" s="337"/>
      <c r="J150" s="382">
        <f t="shared" si="12"/>
        <v>4</v>
      </c>
      <c r="K150" s="148">
        <f t="shared" si="13"/>
        <v>1</v>
      </c>
      <c r="L150" s="131">
        <f>K150*D150</f>
        <v>4</v>
      </c>
    </row>
    <row r="151" spans="1:12">
      <c r="A151" s="183"/>
      <c r="B151" s="17"/>
      <c r="C151" s="34"/>
      <c r="D151" s="7"/>
      <c r="E151" s="354"/>
      <c r="F151" s="367"/>
      <c r="G151" s="336"/>
      <c r="H151" s="336"/>
      <c r="I151" s="337"/>
      <c r="J151" s="382"/>
      <c r="K151" s="131"/>
      <c r="L151" s="131"/>
    </row>
    <row r="152" spans="1:12">
      <c r="A152" s="183"/>
      <c r="B152" s="17">
        <v>4.3</v>
      </c>
      <c r="C152" s="34" t="s">
        <v>166</v>
      </c>
      <c r="D152" s="7">
        <v>2</v>
      </c>
      <c r="E152" s="354" t="s">
        <v>22</v>
      </c>
      <c r="F152" s="367">
        <v>2</v>
      </c>
      <c r="G152" s="336"/>
      <c r="H152" s="336"/>
      <c r="I152" s="337"/>
      <c r="J152" s="382">
        <f t="shared" ref="J152:J159" si="14">F152</f>
        <v>2</v>
      </c>
      <c r="K152" s="148">
        <f t="shared" ref="K152:K154" si="15">(J152/D152)</f>
        <v>1</v>
      </c>
      <c r="L152" s="131">
        <f>K152*D152</f>
        <v>2</v>
      </c>
    </row>
    <row r="153" spans="1:12">
      <c r="A153" s="183"/>
      <c r="B153" s="17">
        <v>4.4000000000000004</v>
      </c>
      <c r="C153" s="34" t="s">
        <v>167</v>
      </c>
      <c r="D153" s="7">
        <v>4</v>
      </c>
      <c r="E153" s="354" t="s">
        <v>22</v>
      </c>
      <c r="F153" s="367">
        <v>4</v>
      </c>
      <c r="G153" s="336"/>
      <c r="H153" s="336"/>
      <c r="I153" s="337"/>
      <c r="J153" s="382">
        <f t="shared" si="14"/>
        <v>4</v>
      </c>
      <c r="K153" s="148">
        <f t="shared" si="15"/>
        <v>1</v>
      </c>
      <c r="L153" s="131">
        <f>K153*D153</f>
        <v>4</v>
      </c>
    </row>
    <row r="154" spans="1:12">
      <c r="A154" s="183"/>
      <c r="B154" s="17">
        <v>4.5</v>
      </c>
      <c r="C154" s="34" t="s">
        <v>168</v>
      </c>
      <c r="D154" s="7">
        <v>6</v>
      </c>
      <c r="E154" s="354" t="s">
        <v>22</v>
      </c>
      <c r="F154" s="367">
        <v>6</v>
      </c>
      <c r="G154" s="336"/>
      <c r="H154" s="336"/>
      <c r="I154" s="337"/>
      <c r="J154" s="382">
        <f t="shared" si="14"/>
        <v>6</v>
      </c>
      <c r="K154" s="148">
        <f t="shared" si="15"/>
        <v>1</v>
      </c>
      <c r="L154" s="131">
        <f>K154*D154</f>
        <v>6</v>
      </c>
    </row>
    <row r="155" spans="1:12">
      <c r="A155" s="183"/>
      <c r="B155" s="17"/>
      <c r="C155" s="34"/>
      <c r="D155" s="7"/>
      <c r="E155" s="354"/>
      <c r="F155" s="367"/>
      <c r="G155" s="336"/>
      <c r="H155" s="336"/>
      <c r="I155" s="337"/>
      <c r="J155" s="382"/>
      <c r="K155" s="131"/>
      <c r="L155" s="131"/>
    </row>
    <row r="156" spans="1:12" ht="128.25">
      <c r="A156" s="183"/>
      <c r="B156" s="35">
        <v>5</v>
      </c>
      <c r="C156" s="36" t="s">
        <v>172</v>
      </c>
      <c r="D156" s="35"/>
      <c r="E156" s="358"/>
      <c r="F156" s="367"/>
      <c r="G156" s="336"/>
      <c r="H156" s="336"/>
      <c r="I156" s="337"/>
      <c r="J156" s="382"/>
      <c r="K156" s="131"/>
      <c r="L156" s="131"/>
    </row>
    <row r="157" spans="1:12">
      <c r="A157" s="183"/>
      <c r="B157" s="35"/>
      <c r="C157" s="36"/>
      <c r="D157" s="35"/>
      <c r="E157" s="358"/>
      <c r="F157" s="367"/>
      <c r="G157" s="336"/>
      <c r="H157" s="336"/>
      <c r="I157" s="337"/>
      <c r="J157" s="382"/>
      <c r="K157" s="131"/>
      <c r="L157" s="131"/>
    </row>
    <row r="158" spans="1:12" ht="28.5">
      <c r="A158" s="183"/>
      <c r="B158" s="35">
        <v>5.0999999999999996</v>
      </c>
      <c r="C158" s="36" t="s">
        <v>173</v>
      </c>
      <c r="D158" s="35">
        <v>20</v>
      </c>
      <c r="E158" s="354" t="s">
        <v>164</v>
      </c>
      <c r="F158" s="403">
        <v>18</v>
      </c>
      <c r="G158" s="368"/>
      <c r="H158" s="368"/>
      <c r="I158" s="368"/>
      <c r="J158" s="382">
        <f t="shared" si="14"/>
        <v>18</v>
      </c>
      <c r="K158" s="148">
        <f t="shared" ref="K158:K160" si="16">(J158/D158)</f>
        <v>0.9</v>
      </c>
      <c r="L158" s="131">
        <f>K158*D158</f>
        <v>18</v>
      </c>
    </row>
    <row r="159" spans="1:12" ht="28.5">
      <c r="A159" s="183"/>
      <c r="B159" s="35">
        <v>5.2</v>
      </c>
      <c r="C159" s="36" t="s">
        <v>174</v>
      </c>
      <c r="D159" s="35">
        <v>60</v>
      </c>
      <c r="E159" s="354" t="s">
        <v>164</v>
      </c>
      <c r="F159" s="371">
        <v>57</v>
      </c>
      <c r="G159" s="368"/>
      <c r="H159" s="368"/>
      <c r="I159" s="368"/>
      <c r="J159" s="382">
        <f t="shared" si="14"/>
        <v>57</v>
      </c>
      <c r="K159" s="148">
        <f t="shared" si="16"/>
        <v>0.95</v>
      </c>
      <c r="L159" s="131">
        <f>K159*D159</f>
        <v>57</v>
      </c>
    </row>
    <row r="160" spans="1:12" ht="28.5">
      <c r="A160" s="183"/>
      <c r="B160" s="35">
        <v>5.3</v>
      </c>
      <c r="C160" s="36" t="s">
        <v>175</v>
      </c>
      <c r="D160" s="35">
        <v>15</v>
      </c>
      <c r="E160" s="354" t="s">
        <v>164</v>
      </c>
      <c r="F160" s="369">
        <v>15</v>
      </c>
      <c r="G160" s="368"/>
      <c r="H160" s="368"/>
      <c r="I160" s="368"/>
      <c r="J160" s="370">
        <f>F160</f>
        <v>15</v>
      </c>
      <c r="K160" s="148">
        <f t="shared" si="16"/>
        <v>1</v>
      </c>
      <c r="L160" s="131">
        <f>K160*D160</f>
        <v>15</v>
      </c>
    </row>
    <row r="161" spans="1:12">
      <c r="A161" s="183"/>
      <c r="B161" s="35"/>
      <c r="C161" s="36"/>
      <c r="D161" s="35"/>
      <c r="E161" s="354"/>
      <c r="F161" s="369"/>
      <c r="G161" s="368"/>
      <c r="H161" s="368"/>
      <c r="I161" s="368"/>
      <c r="J161" s="370">
        <f t="shared" ref="J161:J173" si="17">F161</f>
        <v>0</v>
      </c>
      <c r="K161" s="131"/>
      <c r="L161" s="131"/>
    </row>
    <row r="162" spans="1:12" ht="28.5">
      <c r="A162" s="183"/>
      <c r="B162" s="35">
        <v>5.4</v>
      </c>
      <c r="C162" s="36" t="s">
        <v>176</v>
      </c>
      <c r="D162" s="35">
        <v>110</v>
      </c>
      <c r="E162" s="354" t="s">
        <v>164</v>
      </c>
      <c r="F162" s="369">
        <v>80</v>
      </c>
      <c r="G162" s="368"/>
      <c r="H162" s="368"/>
      <c r="I162" s="368"/>
      <c r="J162" s="370">
        <f t="shared" si="17"/>
        <v>80</v>
      </c>
      <c r="K162" s="148">
        <f t="shared" ref="K162:K163" si="18">(J162/D162)</f>
        <v>0.72727272727272729</v>
      </c>
      <c r="L162" s="131">
        <f>K162*D162</f>
        <v>80</v>
      </c>
    </row>
    <row r="163" spans="1:12" ht="28.5">
      <c r="A163" s="183"/>
      <c r="B163" s="35">
        <v>5.5</v>
      </c>
      <c r="C163" s="36" t="s">
        <v>177</v>
      </c>
      <c r="D163" s="35">
        <v>325</v>
      </c>
      <c r="E163" s="354" t="s">
        <v>164</v>
      </c>
      <c r="F163" s="369">
        <v>240</v>
      </c>
      <c r="G163" s="368"/>
      <c r="H163" s="368"/>
      <c r="I163" s="368"/>
      <c r="J163" s="370">
        <f t="shared" si="17"/>
        <v>240</v>
      </c>
      <c r="K163" s="148">
        <f t="shared" si="18"/>
        <v>0.7384615384615385</v>
      </c>
      <c r="L163" s="131">
        <f>K163*D163</f>
        <v>240</v>
      </c>
    </row>
    <row r="164" spans="1:12">
      <c r="A164" s="183"/>
      <c r="B164" s="35"/>
      <c r="C164" s="36"/>
      <c r="D164" s="35"/>
      <c r="E164" s="354"/>
      <c r="F164" s="369"/>
      <c r="G164" s="368"/>
      <c r="H164" s="368"/>
      <c r="I164" s="368"/>
      <c r="J164" s="370"/>
      <c r="K164" s="131"/>
      <c r="L164" s="131"/>
    </row>
    <row r="165" spans="1:12" ht="114">
      <c r="A165" s="183"/>
      <c r="B165" s="17">
        <v>6</v>
      </c>
      <c r="C165" s="37" t="s">
        <v>178</v>
      </c>
      <c r="D165" s="21"/>
      <c r="E165" s="355"/>
      <c r="F165" s="371"/>
      <c r="G165" s="368"/>
      <c r="H165" s="368"/>
      <c r="I165" s="368"/>
      <c r="J165" s="370"/>
      <c r="K165" s="131"/>
      <c r="L165" s="131"/>
    </row>
    <row r="166" spans="1:12">
      <c r="A166" s="183"/>
      <c r="B166" s="17"/>
      <c r="C166" s="37"/>
      <c r="D166" s="21"/>
      <c r="E166" s="355"/>
      <c r="F166" s="371"/>
      <c r="G166" s="368"/>
      <c r="H166" s="368"/>
      <c r="I166" s="368"/>
      <c r="J166" s="370"/>
      <c r="K166" s="131"/>
      <c r="L166" s="131"/>
    </row>
    <row r="167" spans="1:12">
      <c r="A167" s="183"/>
      <c r="B167" s="17">
        <v>6.1</v>
      </c>
      <c r="C167" s="37" t="s">
        <v>179</v>
      </c>
      <c r="D167" s="21">
        <v>15</v>
      </c>
      <c r="E167" s="359" t="s">
        <v>164</v>
      </c>
      <c r="F167" s="371">
        <v>0</v>
      </c>
      <c r="G167" s="368"/>
      <c r="H167" s="368"/>
      <c r="I167" s="368"/>
      <c r="J167" s="370">
        <f t="shared" si="17"/>
        <v>0</v>
      </c>
      <c r="K167" s="148">
        <f t="shared" ref="K167:K169" si="19">(J167/D167)</f>
        <v>0</v>
      </c>
      <c r="L167" s="131">
        <f>K167*D167</f>
        <v>0</v>
      </c>
    </row>
    <row r="168" spans="1:12">
      <c r="A168" s="183"/>
      <c r="B168" s="17">
        <v>6.2</v>
      </c>
      <c r="C168" s="37" t="s">
        <v>180</v>
      </c>
      <c r="D168" s="21">
        <v>20</v>
      </c>
      <c r="E168" s="359" t="s">
        <v>164</v>
      </c>
      <c r="F168" s="372"/>
      <c r="G168" s="368"/>
      <c r="H168" s="368"/>
      <c r="I168" s="368"/>
      <c r="J168" s="370">
        <f t="shared" si="17"/>
        <v>0</v>
      </c>
      <c r="K168" s="148">
        <f t="shared" si="19"/>
        <v>0</v>
      </c>
      <c r="L168" s="131">
        <f>K168*D168</f>
        <v>0</v>
      </c>
    </row>
    <row r="169" spans="1:12">
      <c r="A169" s="183"/>
      <c r="B169" s="17">
        <v>6.3</v>
      </c>
      <c r="C169" s="37" t="s">
        <v>181</v>
      </c>
      <c r="D169" s="21">
        <v>50</v>
      </c>
      <c r="E169" s="359" t="s">
        <v>164</v>
      </c>
      <c r="F169" s="371">
        <v>48</v>
      </c>
      <c r="G169" s="368"/>
      <c r="H169" s="368"/>
      <c r="I169" s="368"/>
      <c r="J169" s="370">
        <f t="shared" si="17"/>
        <v>48</v>
      </c>
      <c r="K169" s="148">
        <f t="shared" si="19"/>
        <v>0.96</v>
      </c>
      <c r="L169" s="131">
        <f>K169*D169</f>
        <v>48</v>
      </c>
    </row>
    <row r="170" spans="1:12">
      <c r="A170" s="183"/>
      <c r="B170" s="17"/>
      <c r="C170" s="37"/>
      <c r="D170" s="21"/>
      <c r="E170" s="359"/>
      <c r="F170" s="371"/>
      <c r="G170" s="368"/>
      <c r="H170" s="368"/>
      <c r="I170" s="368"/>
      <c r="J170" s="370"/>
      <c r="K170" s="131"/>
      <c r="L170" s="131"/>
    </row>
    <row r="171" spans="1:12">
      <c r="A171" s="183"/>
      <c r="B171" s="17">
        <v>6.4</v>
      </c>
      <c r="C171" s="11" t="s">
        <v>182</v>
      </c>
      <c r="D171" s="27">
        <v>80</v>
      </c>
      <c r="E171" s="359" t="s">
        <v>164</v>
      </c>
      <c r="F171" s="372"/>
      <c r="G171" s="368"/>
      <c r="H171" s="368"/>
      <c r="I171" s="368"/>
      <c r="J171" s="370">
        <f t="shared" si="17"/>
        <v>0</v>
      </c>
      <c r="K171" s="148">
        <f t="shared" ref="K171:K173" si="20">(J171/D171)</f>
        <v>0</v>
      </c>
      <c r="L171" s="131">
        <f>K171*D171</f>
        <v>0</v>
      </c>
    </row>
    <row r="172" spans="1:12">
      <c r="A172" s="183"/>
      <c r="B172" s="17">
        <v>6.5</v>
      </c>
      <c r="C172" s="11" t="s">
        <v>183</v>
      </c>
      <c r="D172" s="27">
        <v>125</v>
      </c>
      <c r="E172" s="359" t="s">
        <v>164</v>
      </c>
      <c r="F172" s="372"/>
      <c r="G172" s="368"/>
      <c r="H172" s="368"/>
      <c r="I172" s="368"/>
      <c r="J172" s="370">
        <f t="shared" si="17"/>
        <v>0</v>
      </c>
      <c r="K172" s="148">
        <f t="shared" si="20"/>
        <v>0</v>
      </c>
      <c r="L172" s="131">
        <f>K172*D172</f>
        <v>0</v>
      </c>
    </row>
    <row r="173" spans="1:12">
      <c r="A173" s="183"/>
      <c r="B173" s="17">
        <v>6.6</v>
      </c>
      <c r="C173" s="11" t="s">
        <v>184</v>
      </c>
      <c r="D173" s="27">
        <v>60</v>
      </c>
      <c r="E173" s="359" t="s">
        <v>164</v>
      </c>
      <c r="F173" s="403">
        <v>60</v>
      </c>
      <c r="G173" s="368"/>
      <c r="H173" s="368"/>
      <c r="I173" s="368"/>
      <c r="J173" s="370">
        <f t="shared" si="17"/>
        <v>60</v>
      </c>
      <c r="K173" s="148">
        <f t="shared" si="20"/>
        <v>1</v>
      </c>
      <c r="L173" s="131">
        <f>K173*D173</f>
        <v>60</v>
      </c>
    </row>
    <row r="174" spans="1:12">
      <c r="A174" s="183"/>
      <c r="B174" s="17"/>
      <c r="C174" s="11"/>
      <c r="D174" s="27"/>
      <c r="E174" s="359"/>
      <c r="F174" s="21"/>
      <c r="G174" s="21"/>
      <c r="H174" s="21"/>
      <c r="I174" s="21"/>
      <c r="J174" s="12"/>
      <c r="K174" s="131"/>
      <c r="L174" s="131"/>
    </row>
    <row r="175" spans="1:12" ht="114">
      <c r="A175" s="183"/>
      <c r="B175" s="17">
        <v>7</v>
      </c>
      <c r="C175" s="11" t="s">
        <v>185</v>
      </c>
      <c r="D175" s="5"/>
      <c r="E175" s="353"/>
      <c r="F175" s="341"/>
      <c r="G175" s="341"/>
      <c r="H175" s="342"/>
      <c r="I175" s="341"/>
      <c r="J175" s="384"/>
      <c r="K175" s="131"/>
      <c r="L175" s="131"/>
    </row>
    <row r="176" spans="1:12">
      <c r="A176" s="183"/>
      <c r="B176" s="17"/>
      <c r="C176" s="18"/>
      <c r="D176" s="5"/>
      <c r="E176" s="353"/>
      <c r="F176" s="403"/>
      <c r="G176" s="368"/>
      <c r="H176" s="368"/>
      <c r="I176" s="368"/>
      <c r="J176" s="378"/>
      <c r="K176" s="131"/>
      <c r="L176" s="131"/>
    </row>
    <row r="177" spans="1:12" ht="28.5">
      <c r="A177" s="183"/>
      <c r="B177" s="17">
        <v>7.1</v>
      </c>
      <c r="C177" s="18" t="s">
        <v>186</v>
      </c>
      <c r="D177" s="5">
        <v>50</v>
      </c>
      <c r="E177" s="353" t="s">
        <v>164</v>
      </c>
      <c r="F177" s="398">
        <v>10</v>
      </c>
      <c r="G177" s="336"/>
      <c r="H177" s="336"/>
      <c r="I177" s="337"/>
      <c r="J177" s="370">
        <f t="shared" ref="J177:J179" si="21">F177</f>
        <v>10</v>
      </c>
      <c r="K177" s="148">
        <f t="shared" ref="K177:K179" si="22">(J177/D177)</f>
        <v>0.2</v>
      </c>
      <c r="L177" s="131">
        <f>K177*D177</f>
        <v>10</v>
      </c>
    </row>
    <row r="178" spans="1:12" ht="28.5">
      <c r="A178" s="183"/>
      <c r="B178" s="17">
        <v>7.2</v>
      </c>
      <c r="C178" s="18" t="s">
        <v>187</v>
      </c>
      <c r="D178" s="5">
        <v>30</v>
      </c>
      <c r="E178" s="353" t="s">
        <v>164</v>
      </c>
      <c r="F178" s="398">
        <v>30</v>
      </c>
      <c r="G178" s="336"/>
      <c r="H178" s="336"/>
      <c r="I178" s="337"/>
      <c r="J178" s="370">
        <f t="shared" si="21"/>
        <v>30</v>
      </c>
      <c r="K178" s="148">
        <f t="shared" si="22"/>
        <v>1</v>
      </c>
      <c r="L178" s="131">
        <f>K178*D178</f>
        <v>30</v>
      </c>
    </row>
    <row r="179" spans="1:12" ht="28.5">
      <c r="A179" s="183"/>
      <c r="B179" s="17">
        <v>7.2</v>
      </c>
      <c r="C179" s="18" t="s">
        <v>188</v>
      </c>
      <c r="D179" s="5">
        <v>10</v>
      </c>
      <c r="E179" s="353" t="s">
        <v>164</v>
      </c>
      <c r="F179" s="399">
        <v>0</v>
      </c>
      <c r="G179" s="336"/>
      <c r="H179" s="336"/>
      <c r="I179" s="337"/>
      <c r="J179" s="370">
        <f t="shared" si="21"/>
        <v>0</v>
      </c>
      <c r="K179" s="148">
        <f t="shared" si="22"/>
        <v>0</v>
      </c>
      <c r="L179" s="131">
        <f>K179*D179</f>
        <v>0</v>
      </c>
    </row>
    <row r="180" spans="1:12">
      <c r="A180" s="183"/>
      <c r="B180" s="35"/>
      <c r="C180" s="36"/>
      <c r="D180" s="35"/>
      <c r="E180" s="354"/>
      <c r="F180" s="398"/>
      <c r="G180" s="336"/>
      <c r="H180" s="336"/>
      <c r="I180" s="337"/>
      <c r="J180" s="382"/>
      <c r="K180" s="131"/>
      <c r="L180" s="131"/>
    </row>
    <row r="181" spans="1:12" ht="185.25">
      <c r="A181" s="183"/>
      <c r="B181" s="23">
        <v>8</v>
      </c>
      <c r="C181" s="18" t="s">
        <v>189</v>
      </c>
      <c r="D181" s="23">
        <v>5</v>
      </c>
      <c r="E181" s="354" t="s">
        <v>190</v>
      </c>
      <c r="F181" s="398">
        <v>5</v>
      </c>
      <c r="G181" s="336"/>
      <c r="H181" s="336"/>
      <c r="I181" s="337"/>
      <c r="J181" s="370">
        <f t="shared" ref="J181" si="23">F181</f>
        <v>5</v>
      </c>
      <c r="K181" s="148">
        <f>(J181/D181)</f>
        <v>1</v>
      </c>
      <c r="L181" s="131">
        <f>K181*D181</f>
        <v>5</v>
      </c>
    </row>
    <row r="182" spans="1:12">
      <c r="A182" s="183"/>
      <c r="B182" s="23"/>
      <c r="C182" s="38"/>
      <c r="D182" s="23"/>
      <c r="E182" s="354"/>
      <c r="F182" s="398"/>
      <c r="G182" s="336"/>
      <c r="H182" s="336"/>
      <c r="I182" s="337"/>
      <c r="J182" s="382"/>
      <c r="K182" s="131"/>
      <c r="L182" s="131"/>
    </row>
    <row r="183" spans="1:12" ht="185.25">
      <c r="A183" s="183"/>
      <c r="B183" s="23">
        <v>9</v>
      </c>
      <c r="C183" s="18" t="s">
        <v>191</v>
      </c>
      <c r="D183" s="23">
        <v>15</v>
      </c>
      <c r="E183" s="354" t="s">
        <v>190</v>
      </c>
      <c r="F183" s="398">
        <v>15</v>
      </c>
      <c r="G183" s="336"/>
      <c r="H183" s="336"/>
      <c r="I183" s="337"/>
      <c r="J183" s="370">
        <f t="shared" ref="J183" si="24">F183</f>
        <v>15</v>
      </c>
      <c r="K183" s="148">
        <f>(J183/D183)</f>
        <v>1</v>
      </c>
      <c r="L183" s="131">
        <f>K183*D183</f>
        <v>15</v>
      </c>
    </row>
    <row r="184" spans="1:12">
      <c r="A184" s="183"/>
      <c r="B184" s="23"/>
      <c r="C184" s="38"/>
      <c r="D184" s="23"/>
      <c r="E184" s="354"/>
      <c r="F184" s="398"/>
      <c r="G184" s="336"/>
      <c r="H184" s="336"/>
      <c r="I184" s="337"/>
      <c r="J184" s="382"/>
      <c r="K184" s="131"/>
      <c r="L184" s="131"/>
    </row>
    <row r="185" spans="1:12" ht="199.5">
      <c r="A185" s="183"/>
      <c r="B185" s="23">
        <v>10</v>
      </c>
      <c r="C185" s="18" t="s">
        <v>192</v>
      </c>
      <c r="D185" s="23">
        <v>2</v>
      </c>
      <c r="E185" s="354" t="s">
        <v>190</v>
      </c>
      <c r="F185" s="398">
        <v>2</v>
      </c>
      <c r="G185" s="336"/>
      <c r="H185" s="336"/>
      <c r="I185" s="337"/>
      <c r="J185" s="370">
        <f t="shared" ref="J185" si="25">F185</f>
        <v>2</v>
      </c>
      <c r="K185" s="148">
        <f>(J185/D185)</f>
        <v>1</v>
      </c>
      <c r="L185" s="131">
        <f>K185*D185</f>
        <v>2</v>
      </c>
    </row>
    <row r="186" spans="1:12">
      <c r="A186" s="183"/>
      <c r="B186" s="23"/>
      <c r="C186" s="38"/>
      <c r="D186" s="23"/>
      <c r="E186" s="354"/>
      <c r="F186" s="398"/>
      <c r="G186" s="336"/>
      <c r="H186" s="336"/>
      <c r="I186" s="337"/>
      <c r="J186" s="382">
        <f>F186</f>
        <v>0</v>
      </c>
      <c r="K186" s="131"/>
      <c r="L186" s="131"/>
    </row>
    <row r="187" spans="1:12" ht="185.25">
      <c r="A187" s="183"/>
      <c r="B187" s="23">
        <v>11</v>
      </c>
      <c r="C187" s="18" t="s">
        <v>193</v>
      </c>
      <c r="D187" s="23">
        <v>6</v>
      </c>
      <c r="E187" s="354" t="s">
        <v>190</v>
      </c>
      <c r="F187" s="341">
        <v>6</v>
      </c>
      <c r="G187" s="341"/>
      <c r="H187" s="342"/>
      <c r="I187" s="360"/>
      <c r="J187" s="370">
        <f t="shared" ref="J187" si="26">F187</f>
        <v>6</v>
      </c>
      <c r="K187" s="148">
        <f>(J187/D187)</f>
        <v>1</v>
      </c>
      <c r="L187" s="131">
        <f>K187*D187</f>
        <v>6</v>
      </c>
    </row>
    <row r="188" spans="1:12">
      <c r="A188" s="183"/>
      <c r="B188" s="23"/>
      <c r="C188" s="18"/>
      <c r="D188" s="23"/>
      <c r="E188" s="354"/>
      <c r="F188" s="400"/>
      <c r="G188" s="362"/>
      <c r="H188" s="360"/>
      <c r="I188" s="360"/>
      <c r="J188" s="388"/>
      <c r="K188" s="131"/>
      <c r="L188" s="131"/>
    </row>
    <row r="189" spans="1:12" ht="270.75">
      <c r="A189" s="183"/>
      <c r="B189" s="23">
        <v>12</v>
      </c>
      <c r="C189" s="38" t="s">
        <v>194</v>
      </c>
      <c r="D189" s="23">
        <v>2</v>
      </c>
      <c r="E189" s="354" t="s">
        <v>195</v>
      </c>
      <c r="F189" s="400">
        <v>2</v>
      </c>
      <c r="G189" s="362"/>
      <c r="H189" s="360"/>
      <c r="I189" s="360"/>
      <c r="J189" s="370">
        <f t="shared" ref="J189" si="27">F189</f>
        <v>2</v>
      </c>
      <c r="K189" s="148">
        <f>(J189/D189)</f>
        <v>1</v>
      </c>
      <c r="L189" s="131">
        <f>K189*D189</f>
        <v>2</v>
      </c>
    </row>
    <row r="190" spans="1:12">
      <c r="A190" s="183"/>
      <c r="B190" s="23"/>
      <c r="C190" s="38"/>
      <c r="D190" s="23"/>
      <c r="E190" s="354"/>
      <c r="F190" s="400"/>
      <c r="G190" s="362"/>
      <c r="H190" s="360"/>
      <c r="I190" s="360"/>
      <c r="J190" s="384"/>
      <c r="K190" s="131"/>
      <c r="L190" s="131"/>
    </row>
    <row r="191" spans="1:12" ht="185.25">
      <c r="A191" s="183"/>
      <c r="B191" s="23">
        <v>13</v>
      </c>
      <c r="C191" s="38" t="s">
        <v>196</v>
      </c>
      <c r="D191" s="23">
        <v>1</v>
      </c>
      <c r="E191" s="354" t="s">
        <v>195</v>
      </c>
      <c r="F191" s="400">
        <v>1</v>
      </c>
      <c r="G191" s="362"/>
      <c r="H191" s="360"/>
      <c r="I191" s="360"/>
      <c r="J191" s="370">
        <f t="shared" ref="J191" si="28">F191</f>
        <v>1</v>
      </c>
      <c r="K191" s="148">
        <f>(J191/D191)</f>
        <v>1</v>
      </c>
      <c r="L191" s="131">
        <f>K191*D191</f>
        <v>1</v>
      </c>
    </row>
    <row r="192" spans="1:12">
      <c r="A192" s="183"/>
      <c r="B192" s="23"/>
      <c r="C192" s="38"/>
      <c r="D192" s="23"/>
      <c r="E192" s="354"/>
      <c r="F192" s="341"/>
      <c r="G192" s="341"/>
      <c r="H192" s="342"/>
      <c r="I192" s="360"/>
      <c r="J192" s="384"/>
      <c r="K192" s="131"/>
      <c r="L192" s="131"/>
    </row>
    <row r="193" spans="1:12" ht="270.75">
      <c r="A193" s="183"/>
      <c r="B193" s="23">
        <v>14</v>
      </c>
      <c r="C193" s="38" t="s">
        <v>197</v>
      </c>
      <c r="D193" s="23">
        <v>2</v>
      </c>
      <c r="E193" s="354" t="s">
        <v>195</v>
      </c>
      <c r="F193" s="404">
        <v>2</v>
      </c>
      <c r="G193" s="374"/>
      <c r="H193" s="374"/>
      <c r="I193" s="374"/>
      <c r="J193" s="370">
        <f t="shared" ref="J193:J197" si="29">F193</f>
        <v>2</v>
      </c>
      <c r="K193" s="148">
        <f>(J193/D193)</f>
        <v>1</v>
      </c>
      <c r="L193" s="131">
        <f>K193*D193</f>
        <v>2</v>
      </c>
    </row>
    <row r="194" spans="1:12">
      <c r="A194" s="183"/>
      <c r="B194" s="23"/>
      <c r="C194" s="18"/>
      <c r="D194" s="23"/>
      <c r="E194" s="354"/>
      <c r="F194" s="341"/>
      <c r="G194" s="341"/>
      <c r="H194" s="342"/>
      <c r="I194" s="341"/>
      <c r="J194" s="361"/>
      <c r="K194" s="131"/>
      <c r="L194" s="131"/>
    </row>
    <row r="195" spans="1:12" ht="313.5">
      <c r="A195" s="183"/>
      <c r="B195" s="23">
        <v>15</v>
      </c>
      <c r="C195" s="38" t="s">
        <v>198</v>
      </c>
      <c r="D195" s="23">
        <v>8</v>
      </c>
      <c r="E195" s="354" t="s">
        <v>195</v>
      </c>
      <c r="F195" s="341">
        <v>8</v>
      </c>
      <c r="G195" s="341"/>
      <c r="H195" s="342"/>
      <c r="I195" s="341"/>
      <c r="J195" s="370">
        <f t="shared" si="29"/>
        <v>8</v>
      </c>
      <c r="K195" s="148">
        <f>(J195/D195)</f>
        <v>1</v>
      </c>
      <c r="L195" s="131">
        <f>K195*D195</f>
        <v>8</v>
      </c>
    </row>
    <row r="196" spans="1:12">
      <c r="A196" s="183"/>
      <c r="B196" s="23"/>
      <c r="C196" s="38"/>
      <c r="D196" s="23"/>
      <c r="E196" s="354"/>
      <c r="F196" s="341"/>
      <c r="G196" s="341"/>
      <c r="H196" s="342"/>
      <c r="I196" s="341"/>
      <c r="J196" s="361"/>
      <c r="K196" s="131"/>
      <c r="L196" s="131"/>
    </row>
    <row r="197" spans="1:12" ht="156.75">
      <c r="A197" s="183"/>
      <c r="B197" s="23">
        <v>16</v>
      </c>
      <c r="C197" s="38" t="s">
        <v>199</v>
      </c>
      <c r="D197" s="23">
        <v>12</v>
      </c>
      <c r="E197" s="354" t="s">
        <v>195</v>
      </c>
      <c r="F197" s="341">
        <v>12</v>
      </c>
      <c r="G197" s="341"/>
      <c r="H197" s="342"/>
      <c r="I197" s="341"/>
      <c r="J197" s="370">
        <f t="shared" si="29"/>
        <v>12</v>
      </c>
      <c r="K197" s="148">
        <f>(J197/D197)</f>
        <v>1</v>
      </c>
      <c r="L197" s="131">
        <f>K197*D197</f>
        <v>12</v>
      </c>
    </row>
    <row r="198" spans="1:12">
      <c r="A198" s="183"/>
      <c r="B198" s="23"/>
      <c r="C198" s="38"/>
      <c r="D198" s="23"/>
      <c r="E198" s="354"/>
      <c r="F198" s="341"/>
      <c r="G198" s="341"/>
      <c r="H198" s="342"/>
      <c r="I198" s="341"/>
      <c r="J198" s="361"/>
      <c r="K198" s="131"/>
      <c r="L198" s="131"/>
    </row>
    <row r="199" spans="1:12" ht="57">
      <c r="A199" s="183"/>
      <c r="B199" s="23">
        <v>17</v>
      </c>
      <c r="C199" s="6" t="s">
        <v>200</v>
      </c>
      <c r="D199" s="23" t="s">
        <v>159</v>
      </c>
      <c r="E199" s="354" t="s">
        <v>195</v>
      </c>
      <c r="F199" s="341"/>
      <c r="G199" s="341"/>
      <c r="H199" s="342"/>
      <c r="I199" s="341"/>
      <c r="J199" s="361"/>
      <c r="K199" s="131"/>
      <c r="L199" s="131"/>
    </row>
    <row r="200" spans="1:12">
      <c r="A200" s="183"/>
      <c r="B200" s="23"/>
      <c r="C200" s="6"/>
      <c r="D200" s="23"/>
      <c r="E200" s="354"/>
      <c r="F200" s="341"/>
      <c r="G200" s="341"/>
      <c r="H200" s="342"/>
      <c r="I200" s="341"/>
      <c r="J200" s="361"/>
      <c r="K200" s="131"/>
      <c r="L200" s="131"/>
    </row>
    <row r="201" spans="1:12" ht="285">
      <c r="A201" s="183"/>
      <c r="B201" s="39">
        <v>18</v>
      </c>
      <c r="C201" s="18" t="s">
        <v>201</v>
      </c>
      <c r="D201" s="23">
        <v>3</v>
      </c>
      <c r="E201" s="354" t="s">
        <v>195</v>
      </c>
      <c r="F201" s="341">
        <v>3</v>
      </c>
      <c r="G201" s="341"/>
      <c r="H201" s="342"/>
      <c r="I201" s="341"/>
      <c r="J201" s="370">
        <f t="shared" ref="J201" si="30">F201</f>
        <v>3</v>
      </c>
      <c r="K201" s="148">
        <f>(J201/D201)</f>
        <v>1</v>
      </c>
      <c r="L201" s="131">
        <f>K201*D201</f>
        <v>3</v>
      </c>
    </row>
    <row r="202" spans="1:12">
      <c r="A202" s="183"/>
      <c r="B202" s="39"/>
      <c r="C202" s="6"/>
      <c r="D202" s="23"/>
      <c r="E202" s="354"/>
      <c r="F202" s="341"/>
      <c r="G202" s="341"/>
      <c r="H202" s="342"/>
      <c r="I202" s="341"/>
      <c r="J202" s="361"/>
      <c r="K202" s="131"/>
      <c r="L202" s="131"/>
    </row>
    <row r="203" spans="1:12" ht="285">
      <c r="A203" s="183"/>
      <c r="B203" s="23">
        <v>19</v>
      </c>
      <c r="C203" s="18" t="s">
        <v>202</v>
      </c>
      <c r="D203" s="23">
        <v>7</v>
      </c>
      <c r="E203" s="354" t="s">
        <v>195</v>
      </c>
      <c r="F203" s="341">
        <v>7</v>
      </c>
      <c r="G203" s="341"/>
      <c r="H203" s="342"/>
      <c r="I203" s="341"/>
      <c r="J203" s="370">
        <f t="shared" ref="J203" si="31">F203</f>
        <v>7</v>
      </c>
      <c r="K203" s="148">
        <f>(J203/D203)</f>
        <v>1</v>
      </c>
      <c r="L203" s="131">
        <f>K203*D203</f>
        <v>7</v>
      </c>
    </row>
    <row r="204" spans="1:12">
      <c r="A204" s="183"/>
      <c r="B204" s="23"/>
      <c r="C204" s="6"/>
      <c r="D204" s="23"/>
      <c r="E204" s="354"/>
      <c r="F204" s="341"/>
      <c r="G204" s="341"/>
      <c r="H204" s="342"/>
      <c r="I204" s="341"/>
      <c r="J204" s="361"/>
      <c r="K204" s="131"/>
      <c r="L204" s="131"/>
    </row>
    <row r="205" spans="1:12" ht="285">
      <c r="A205" s="183"/>
      <c r="B205" s="23">
        <v>20</v>
      </c>
      <c r="C205" s="18" t="s">
        <v>203</v>
      </c>
      <c r="D205" s="23">
        <v>6</v>
      </c>
      <c r="E205" s="354" t="s">
        <v>195</v>
      </c>
      <c r="F205" s="341">
        <v>6</v>
      </c>
      <c r="G205" s="341"/>
      <c r="H205" s="342"/>
      <c r="I205" s="341"/>
      <c r="J205" s="370">
        <f t="shared" ref="J205" si="32">F205</f>
        <v>6</v>
      </c>
      <c r="K205" s="148">
        <f>(J205/D205)</f>
        <v>1</v>
      </c>
      <c r="L205" s="131">
        <f>K205*D205</f>
        <v>6</v>
      </c>
    </row>
    <row r="206" spans="1:12">
      <c r="A206" s="183"/>
      <c r="B206" s="23"/>
      <c r="C206" s="6" t="s">
        <v>204</v>
      </c>
      <c r="D206" s="23"/>
      <c r="E206" s="354"/>
      <c r="F206" s="341"/>
      <c r="G206" s="341"/>
      <c r="H206" s="342"/>
      <c r="I206" s="341"/>
      <c r="J206" s="361"/>
      <c r="K206" s="131"/>
      <c r="L206" s="131"/>
    </row>
    <row r="207" spans="1:12" ht="327.75">
      <c r="A207" s="183"/>
      <c r="B207" s="23">
        <v>21</v>
      </c>
      <c r="C207" s="18" t="s">
        <v>205</v>
      </c>
      <c r="D207" s="23">
        <v>4</v>
      </c>
      <c r="E207" s="354" t="s">
        <v>195</v>
      </c>
      <c r="F207" s="341">
        <v>4</v>
      </c>
      <c r="G207" s="341"/>
      <c r="H207" s="342"/>
      <c r="I207" s="341"/>
      <c r="J207" s="370">
        <f t="shared" ref="J207" si="33">F207</f>
        <v>4</v>
      </c>
      <c r="K207" s="148">
        <f>(J207/D207)</f>
        <v>1</v>
      </c>
      <c r="L207" s="131">
        <f>K207*D207</f>
        <v>4</v>
      </c>
    </row>
    <row r="208" spans="1:12">
      <c r="A208" s="183"/>
      <c r="B208" s="23"/>
      <c r="C208" s="6"/>
      <c r="D208" s="23"/>
      <c r="E208" s="354"/>
      <c r="F208" s="341"/>
      <c r="G208" s="341"/>
      <c r="H208" s="342"/>
      <c r="I208" s="341"/>
      <c r="J208" s="361"/>
      <c r="K208" s="131"/>
      <c r="L208" s="131"/>
    </row>
    <row r="209" spans="1:12" ht="71.25">
      <c r="A209" s="183"/>
      <c r="B209" s="23">
        <v>22</v>
      </c>
      <c r="C209" s="6" t="s">
        <v>206</v>
      </c>
      <c r="D209" s="23">
        <v>18</v>
      </c>
      <c r="E209" s="354" t="s">
        <v>22</v>
      </c>
      <c r="F209" s="341">
        <v>18</v>
      </c>
      <c r="G209" s="341"/>
      <c r="H209" s="342"/>
      <c r="I209" s="341"/>
      <c r="J209" s="370">
        <f t="shared" ref="J209" si="34">F209</f>
        <v>18</v>
      </c>
      <c r="K209" s="148">
        <f>(J209/D209)</f>
        <v>1</v>
      </c>
      <c r="L209" s="131">
        <f>K209*D209</f>
        <v>18</v>
      </c>
    </row>
    <row r="210" spans="1:12">
      <c r="A210" s="183"/>
      <c r="B210" s="23"/>
      <c r="C210" s="6"/>
      <c r="D210" s="23"/>
      <c r="E210" s="354"/>
      <c r="F210" s="341"/>
      <c r="G210" s="341"/>
      <c r="H210" s="342"/>
      <c r="I210" s="341"/>
      <c r="J210" s="361"/>
      <c r="K210" s="131"/>
      <c r="L210" s="131"/>
    </row>
    <row r="211" spans="1:12" ht="71.25">
      <c r="A211" s="183"/>
      <c r="B211" s="23">
        <v>23</v>
      </c>
      <c r="C211" s="6" t="s">
        <v>207</v>
      </c>
      <c r="D211" s="23">
        <v>4</v>
      </c>
      <c r="E211" s="354" t="s">
        <v>22</v>
      </c>
      <c r="F211" s="341">
        <v>4</v>
      </c>
      <c r="G211" s="341"/>
      <c r="H211" s="342"/>
      <c r="I211" s="341"/>
      <c r="J211" s="370">
        <f t="shared" ref="J211" si="35">F211</f>
        <v>4</v>
      </c>
      <c r="K211" s="148">
        <f>(J211/D211)</f>
        <v>1</v>
      </c>
      <c r="L211" s="131">
        <f>K211*D211</f>
        <v>4</v>
      </c>
    </row>
    <row r="212" spans="1:12">
      <c r="A212" s="183"/>
      <c r="B212" s="23"/>
      <c r="C212" s="6"/>
      <c r="D212" s="23"/>
      <c r="E212" s="354"/>
      <c r="F212" s="341"/>
      <c r="G212" s="341"/>
      <c r="H212" s="342"/>
      <c r="I212" s="341"/>
      <c r="J212" s="361"/>
      <c r="K212" s="131"/>
      <c r="L212" s="131"/>
    </row>
    <row r="213" spans="1:12" ht="71.25">
      <c r="A213" s="183"/>
      <c r="B213" s="23">
        <v>24</v>
      </c>
      <c r="C213" s="6" t="s">
        <v>208</v>
      </c>
      <c r="D213" s="23" t="s">
        <v>159</v>
      </c>
      <c r="E213" s="354" t="s">
        <v>22</v>
      </c>
      <c r="F213" s="341"/>
      <c r="G213" s="341"/>
      <c r="H213" s="342"/>
      <c r="I213" s="341"/>
      <c r="J213" s="361"/>
      <c r="K213" s="131"/>
      <c r="L213" s="131"/>
    </row>
    <row r="214" spans="1:12">
      <c r="A214" s="183"/>
      <c r="B214" s="23"/>
      <c r="C214" s="6"/>
      <c r="D214" s="23"/>
      <c r="E214" s="354"/>
      <c r="F214" s="341"/>
      <c r="G214" s="341"/>
      <c r="H214" s="342"/>
      <c r="I214" s="341"/>
      <c r="J214" s="361"/>
      <c r="K214" s="131"/>
      <c r="L214" s="131"/>
    </row>
    <row r="215" spans="1:12" ht="71.25">
      <c r="A215" s="183"/>
      <c r="B215" s="23">
        <v>25</v>
      </c>
      <c r="C215" s="6" t="s">
        <v>209</v>
      </c>
      <c r="D215" s="23">
        <v>1</v>
      </c>
      <c r="E215" s="354" t="s">
        <v>22</v>
      </c>
      <c r="F215" s="341">
        <v>1</v>
      </c>
      <c r="G215" s="341"/>
      <c r="H215" s="342"/>
      <c r="I215" s="341"/>
      <c r="J215" s="370">
        <f t="shared" ref="J215" si="36">F215</f>
        <v>1</v>
      </c>
      <c r="K215" s="148">
        <f>(J215/D215)</f>
        <v>1</v>
      </c>
      <c r="L215" s="131">
        <f>K215*D215</f>
        <v>1</v>
      </c>
    </row>
    <row r="216" spans="1:12">
      <c r="A216" s="183"/>
      <c r="B216" s="23"/>
      <c r="C216" s="6"/>
      <c r="D216" s="23"/>
      <c r="E216" s="354"/>
      <c r="F216" s="341"/>
      <c r="G216" s="341"/>
      <c r="H216" s="342"/>
      <c r="I216" s="341"/>
      <c r="J216" s="361"/>
      <c r="K216" s="148"/>
      <c r="L216" s="131"/>
    </row>
    <row r="217" spans="1:12" ht="71.25">
      <c r="A217" s="183"/>
      <c r="B217" s="23">
        <v>26</v>
      </c>
      <c r="C217" s="6" t="s">
        <v>210</v>
      </c>
      <c r="D217" s="23">
        <v>4</v>
      </c>
      <c r="E217" s="354" t="s">
        <v>22</v>
      </c>
      <c r="F217" s="341">
        <v>4</v>
      </c>
      <c r="G217" s="341"/>
      <c r="H217" s="342"/>
      <c r="I217" s="341"/>
      <c r="J217" s="370">
        <f t="shared" ref="J217" si="37">F217</f>
        <v>4</v>
      </c>
      <c r="K217" s="148">
        <f>(J217/D217)</f>
        <v>1</v>
      </c>
      <c r="L217" s="131">
        <f>K217*D217</f>
        <v>4</v>
      </c>
    </row>
    <row r="218" spans="1:12">
      <c r="A218" s="183"/>
      <c r="B218" s="5"/>
      <c r="C218" s="6"/>
      <c r="D218" s="5"/>
      <c r="E218" s="354"/>
      <c r="F218" s="341"/>
      <c r="G218" s="341"/>
      <c r="H218" s="342"/>
      <c r="I218" s="341"/>
      <c r="J218" s="361"/>
      <c r="K218" s="131"/>
      <c r="L218" s="131"/>
    </row>
    <row r="219" spans="1:12" ht="28.5">
      <c r="A219" s="183"/>
      <c r="B219" s="5">
        <v>27</v>
      </c>
      <c r="C219" s="6" t="s">
        <v>211</v>
      </c>
      <c r="D219" s="5"/>
      <c r="E219" s="354"/>
      <c r="F219" s="341"/>
      <c r="G219" s="341"/>
      <c r="H219" s="342"/>
      <c r="I219" s="341"/>
      <c r="J219" s="361"/>
      <c r="K219" s="131"/>
      <c r="L219" s="131"/>
    </row>
    <row r="220" spans="1:12">
      <c r="A220" s="183"/>
      <c r="B220" s="5"/>
      <c r="C220" s="6"/>
      <c r="D220" s="5"/>
      <c r="E220" s="354"/>
      <c r="F220" s="341"/>
      <c r="G220" s="341"/>
      <c r="H220" s="342"/>
      <c r="I220" s="341"/>
      <c r="J220" s="361"/>
      <c r="K220" s="131"/>
      <c r="L220" s="131"/>
    </row>
    <row r="221" spans="1:12">
      <c r="A221" s="183"/>
      <c r="B221" s="5" t="s">
        <v>144</v>
      </c>
      <c r="C221" s="6" t="s">
        <v>212</v>
      </c>
      <c r="D221" s="5">
        <v>1</v>
      </c>
      <c r="E221" s="354" t="s">
        <v>78</v>
      </c>
      <c r="F221" s="341">
        <v>1</v>
      </c>
      <c r="G221" s="341"/>
      <c r="H221" s="342"/>
      <c r="I221" s="341"/>
      <c r="J221" s="370">
        <f t="shared" ref="J221:J222" si="38">F221</f>
        <v>1</v>
      </c>
      <c r="K221" s="148">
        <f>(J221/D221)</f>
        <v>1</v>
      </c>
      <c r="L221" s="131">
        <f>K221*D221</f>
        <v>1</v>
      </c>
    </row>
    <row r="222" spans="1:12">
      <c r="A222" s="183"/>
      <c r="B222" s="29" t="s">
        <v>147</v>
      </c>
      <c r="C222" s="6" t="s">
        <v>213</v>
      </c>
      <c r="D222" s="5">
        <v>5</v>
      </c>
      <c r="E222" s="354" t="s">
        <v>78</v>
      </c>
      <c r="F222" s="341">
        <v>5</v>
      </c>
      <c r="G222" s="341"/>
      <c r="H222" s="342"/>
      <c r="I222" s="341"/>
      <c r="J222" s="370">
        <f t="shared" si="38"/>
        <v>5</v>
      </c>
      <c r="K222" s="148">
        <f>(J222/D222)</f>
        <v>1</v>
      </c>
      <c r="L222" s="131">
        <f>K222*D222</f>
        <v>5</v>
      </c>
    </row>
    <row r="223" spans="1:12">
      <c r="A223" s="183"/>
      <c r="B223" s="29"/>
      <c r="C223" s="6"/>
      <c r="D223" s="5"/>
      <c r="E223" s="354"/>
      <c r="F223" s="341"/>
      <c r="G223" s="341"/>
      <c r="H223" s="342"/>
      <c r="I223" s="341"/>
      <c r="J223" s="361"/>
      <c r="K223" s="131"/>
      <c r="L223" s="131"/>
    </row>
    <row r="224" spans="1:12" ht="28.5">
      <c r="A224" s="183"/>
      <c r="B224" s="5">
        <v>28</v>
      </c>
      <c r="C224" s="6" t="s">
        <v>214</v>
      </c>
      <c r="D224" s="5">
        <v>1</v>
      </c>
      <c r="E224" s="354" t="s">
        <v>78</v>
      </c>
      <c r="F224" s="341">
        <v>1</v>
      </c>
      <c r="G224" s="341"/>
      <c r="H224" s="342"/>
      <c r="I224" s="341"/>
      <c r="J224" s="370">
        <f t="shared" ref="J224" si="39">F224</f>
        <v>1</v>
      </c>
      <c r="K224" s="148">
        <f>(J224/D224)</f>
        <v>1</v>
      </c>
      <c r="L224" s="131">
        <f>K224*D224</f>
        <v>1</v>
      </c>
    </row>
    <row r="225" spans="1:12">
      <c r="A225" s="183"/>
      <c r="B225" s="29"/>
      <c r="C225" s="6"/>
      <c r="D225" s="5"/>
      <c r="E225" s="354"/>
      <c r="F225" s="341"/>
      <c r="G225" s="341"/>
      <c r="H225" s="342"/>
      <c r="I225" s="341"/>
      <c r="J225" s="361"/>
      <c r="K225" s="131"/>
      <c r="L225" s="131"/>
    </row>
    <row r="226" spans="1:12" ht="142.5">
      <c r="A226" s="183"/>
      <c r="B226" s="5">
        <v>29</v>
      </c>
      <c r="C226" s="6" t="s">
        <v>215</v>
      </c>
      <c r="D226" s="5"/>
      <c r="E226" s="354"/>
      <c r="F226" s="341"/>
      <c r="G226" s="341"/>
      <c r="H226" s="342"/>
      <c r="I226" s="341"/>
      <c r="J226" s="361"/>
      <c r="K226" s="131"/>
      <c r="L226" s="131"/>
    </row>
    <row r="227" spans="1:12">
      <c r="A227" s="183"/>
      <c r="B227" s="5"/>
      <c r="C227" s="6"/>
      <c r="D227" s="5"/>
      <c r="E227" s="354"/>
      <c r="F227" s="341"/>
      <c r="G227" s="341"/>
      <c r="H227" s="342"/>
      <c r="I227" s="341"/>
      <c r="J227" s="361"/>
      <c r="K227" s="131"/>
      <c r="L227" s="131"/>
    </row>
    <row r="228" spans="1:12" ht="28.5">
      <c r="A228" s="183"/>
      <c r="B228" s="29" t="s">
        <v>144</v>
      </c>
      <c r="C228" s="6" t="s">
        <v>216</v>
      </c>
      <c r="D228" s="5">
        <v>16</v>
      </c>
      <c r="E228" s="354" t="s">
        <v>22</v>
      </c>
      <c r="F228" s="341">
        <v>0</v>
      </c>
      <c r="G228" s="341"/>
      <c r="H228" s="342"/>
      <c r="I228" s="341"/>
      <c r="J228" s="370">
        <f t="shared" ref="J228:J229" si="40">F228</f>
        <v>0</v>
      </c>
      <c r="K228" s="148">
        <f>(J228/D228)</f>
        <v>0</v>
      </c>
      <c r="L228" s="131">
        <f>K228*D228</f>
        <v>0</v>
      </c>
    </row>
    <row r="229" spans="1:12" ht="28.5">
      <c r="A229" s="183"/>
      <c r="B229" s="29" t="s">
        <v>147</v>
      </c>
      <c r="C229" s="6" t="s">
        <v>217</v>
      </c>
      <c r="D229" s="5">
        <v>3</v>
      </c>
      <c r="E229" s="354" t="s">
        <v>22</v>
      </c>
      <c r="F229" s="341">
        <v>0</v>
      </c>
      <c r="G229" s="341"/>
      <c r="H229" s="342"/>
      <c r="I229" s="341"/>
      <c r="J229" s="370">
        <f t="shared" si="40"/>
        <v>0</v>
      </c>
      <c r="K229" s="148">
        <f>(J229/D229)</f>
        <v>0</v>
      </c>
      <c r="L229" s="131">
        <f>K229*D229</f>
        <v>0</v>
      </c>
    </row>
    <row r="230" spans="1:12">
      <c r="A230" s="183"/>
      <c r="B230" s="32"/>
      <c r="C230" s="40"/>
      <c r="D230" s="5"/>
      <c r="E230" s="354"/>
      <c r="F230" s="341"/>
      <c r="G230" s="341"/>
      <c r="H230" s="342"/>
      <c r="I230" s="341"/>
      <c r="J230" s="361"/>
      <c r="K230" s="131"/>
      <c r="L230" s="131"/>
    </row>
    <row r="231" spans="1:12" ht="57">
      <c r="A231" s="183"/>
      <c r="B231" s="5">
        <v>30</v>
      </c>
      <c r="C231" s="40" t="s">
        <v>218</v>
      </c>
      <c r="D231" s="5">
        <v>325</v>
      </c>
      <c r="E231" s="354" t="s">
        <v>164</v>
      </c>
      <c r="F231" s="341">
        <v>325</v>
      </c>
      <c r="G231" s="341"/>
      <c r="H231" s="342"/>
      <c r="I231" s="341"/>
      <c r="J231" s="370">
        <v>315</v>
      </c>
      <c r="K231" s="148">
        <f>(J231/D231)</f>
        <v>0.96923076923076923</v>
      </c>
      <c r="L231" s="131">
        <f>K231*D231</f>
        <v>315</v>
      </c>
    </row>
    <row r="232" spans="1:12">
      <c r="A232" s="183"/>
      <c r="B232" s="29"/>
      <c r="C232" s="40"/>
      <c r="D232" s="5"/>
      <c r="E232" s="354"/>
      <c r="F232" s="341"/>
      <c r="G232" s="341"/>
      <c r="H232" s="342"/>
      <c r="I232" s="341"/>
      <c r="J232" s="361"/>
      <c r="K232" s="131"/>
      <c r="L232" s="131"/>
    </row>
    <row r="233" spans="1:12" ht="28.5">
      <c r="A233" s="183"/>
      <c r="B233" s="5">
        <v>31</v>
      </c>
      <c r="C233" s="40" t="s">
        <v>219</v>
      </c>
      <c r="D233" s="5">
        <v>22</v>
      </c>
      <c r="E233" s="354" t="s">
        <v>78</v>
      </c>
      <c r="F233" s="341">
        <v>0</v>
      </c>
      <c r="G233" s="341"/>
      <c r="H233" s="342"/>
      <c r="I233" s="341"/>
      <c r="J233" s="370">
        <f t="shared" ref="J233" si="41">F233</f>
        <v>0</v>
      </c>
      <c r="K233" s="148">
        <f>(J233/D233)</f>
        <v>0</v>
      </c>
      <c r="L233" s="131">
        <f>K233*D233</f>
        <v>0</v>
      </c>
    </row>
    <row r="234" spans="1:12">
      <c r="A234" s="183"/>
      <c r="B234" s="29"/>
      <c r="C234" s="40"/>
      <c r="D234" s="5"/>
      <c r="E234" s="354"/>
      <c r="F234" s="341"/>
      <c r="G234" s="341"/>
      <c r="H234" s="342"/>
      <c r="I234" s="341"/>
      <c r="J234" s="361"/>
      <c r="K234" s="131"/>
      <c r="L234" s="131"/>
    </row>
    <row r="235" spans="1:12" ht="28.5">
      <c r="A235" s="183"/>
      <c r="B235" s="5">
        <v>32</v>
      </c>
      <c r="C235" s="40" t="s">
        <v>220</v>
      </c>
      <c r="D235" s="5">
        <v>22</v>
      </c>
      <c r="E235" s="354" t="s">
        <v>78</v>
      </c>
      <c r="F235" s="341">
        <v>0</v>
      </c>
      <c r="G235" s="341"/>
      <c r="H235" s="342"/>
      <c r="I235" s="341"/>
      <c r="J235" s="370">
        <f t="shared" ref="J235" si="42">F235</f>
        <v>0</v>
      </c>
      <c r="K235" s="148">
        <f>(J235/D235)</f>
        <v>0</v>
      </c>
      <c r="L235" s="131">
        <f>K235*D235</f>
        <v>0</v>
      </c>
    </row>
    <row r="236" spans="1:12">
      <c r="A236" s="183"/>
      <c r="B236" s="5"/>
      <c r="C236" s="40"/>
      <c r="D236" s="5"/>
      <c r="E236" s="354"/>
      <c r="F236" s="341"/>
      <c r="G236" s="341"/>
      <c r="H236" s="342"/>
      <c r="I236" s="341"/>
      <c r="J236" s="361"/>
      <c r="K236" s="131"/>
      <c r="L236" s="131"/>
    </row>
    <row r="237" spans="1:12" ht="85.5">
      <c r="A237" s="183"/>
      <c r="B237" s="5">
        <v>33</v>
      </c>
      <c r="C237" s="6" t="s">
        <v>221</v>
      </c>
      <c r="D237" s="5"/>
      <c r="E237" s="354"/>
      <c r="F237" s="341"/>
      <c r="G237" s="341"/>
      <c r="H237" s="342"/>
      <c r="I237" s="341"/>
      <c r="J237" s="361"/>
      <c r="K237" s="131"/>
      <c r="L237" s="131"/>
    </row>
    <row r="238" spans="1:12">
      <c r="A238" s="183"/>
      <c r="B238" s="5"/>
      <c r="C238" s="6"/>
      <c r="D238" s="5"/>
      <c r="E238" s="354"/>
      <c r="F238" s="341"/>
      <c r="G238" s="341"/>
      <c r="H238" s="342"/>
      <c r="I238" s="341"/>
      <c r="J238" s="361"/>
      <c r="K238" s="131"/>
      <c r="L238" s="131"/>
    </row>
    <row r="239" spans="1:12">
      <c r="A239" s="183"/>
      <c r="B239" s="5" t="s">
        <v>144</v>
      </c>
      <c r="C239" s="6" t="s">
        <v>222</v>
      </c>
      <c r="D239" s="5">
        <v>90</v>
      </c>
      <c r="E239" s="354" t="s">
        <v>164</v>
      </c>
      <c r="F239" s="341">
        <v>90</v>
      </c>
      <c r="G239" s="341"/>
      <c r="H239" s="342"/>
      <c r="I239" s="341"/>
      <c r="J239" s="370">
        <v>80</v>
      </c>
      <c r="K239" s="148">
        <f t="shared" ref="K239:K240" si="43">(J239/D239)</f>
        <v>0.88888888888888884</v>
      </c>
      <c r="L239" s="131">
        <f>K239*D239</f>
        <v>80</v>
      </c>
    </row>
    <row r="240" spans="1:12">
      <c r="A240" s="183"/>
      <c r="B240" s="5" t="s">
        <v>147</v>
      </c>
      <c r="C240" s="6" t="s">
        <v>223</v>
      </c>
      <c r="D240" s="5">
        <v>120</v>
      </c>
      <c r="E240" s="354" t="s">
        <v>164</v>
      </c>
      <c r="F240" s="341">
        <v>60</v>
      </c>
      <c r="G240" s="341"/>
      <c r="H240" s="342"/>
      <c r="I240" s="341"/>
      <c r="J240" s="370">
        <f t="shared" ref="J240" si="44">F240</f>
        <v>60</v>
      </c>
      <c r="K240" s="148">
        <f t="shared" si="43"/>
        <v>0.5</v>
      </c>
      <c r="L240" s="131">
        <f>K240*D240</f>
        <v>60</v>
      </c>
    </row>
    <row r="241" spans="1:12">
      <c r="A241" s="183"/>
      <c r="B241" s="5"/>
      <c r="C241" s="6"/>
      <c r="D241" s="5"/>
      <c r="E241" s="354"/>
      <c r="F241" s="341"/>
      <c r="G241" s="341"/>
      <c r="H241" s="342"/>
      <c r="I241" s="341"/>
      <c r="J241" s="361"/>
      <c r="K241" s="131"/>
      <c r="L241" s="131"/>
    </row>
    <row r="242" spans="1:12" ht="85.5">
      <c r="A242" s="183"/>
      <c r="B242" s="5">
        <v>34</v>
      </c>
      <c r="C242" s="6" t="s">
        <v>224</v>
      </c>
      <c r="D242" s="5"/>
      <c r="E242" s="354"/>
      <c r="F242" s="341"/>
      <c r="G242" s="341"/>
      <c r="H242" s="342"/>
      <c r="I242" s="341"/>
      <c r="J242" s="361"/>
      <c r="K242" s="131"/>
      <c r="L242" s="131"/>
    </row>
    <row r="243" spans="1:12">
      <c r="A243" s="183"/>
      <c r="B243" s="5"/>
      <c r="C243" s="6"/>
      <c r="D243" s="5"/>
      <c r="E243" s="354"/>
      <c r="F243" s="341"/>
      <c r="G243" s="341"/>
      <c r="H243" s="342"/>
      <c r="I243" s="341"/>
      <c r="J243" s="361"/>
      <c r="K243" s="131"/>
      <c r="L243" s="131"/>
    </row>
    <row r="244" spans="1:12">
      <c r="A244" s="183"/>
      <c r="B244" s="5" t="s">
        <v>144</v>
      </c>
      <c r="C244" s="6" t="s">
        <v>225</v>
      </c>
      <c r="D244" s="5" t="s">
        <v>159</v>
      </c>
      <c r="E244" s="354" t="s">
        <v>164</v>
      </c>
      <c r="F244" s="341"/>
      <c r="G244" s="341"/>
      <c r="H244" s="342"/>
      <c r="I244" s="341"/>
      <c r="J244" s="361"/>
      <c r="K244" s="131"/>
      <c r="L244" s="131"/>
    </row>
    <row r="245" spans="1:12">
      <c r="A245" s="183"/>
      <c r="B245" s="5" t="s">
        <v>147</v>
      </c>
      <c r="C245" s="6" t="s">
        <v>226</v>
      </c>
      <c r="D245" s="5" t="s">
        <v>159</v>
      </c>
      <c r="E245" s="354" t="s">
        <v>164</v>
      </c>
      <c r="F245" s="341"/>
      <c r="G245" s="341"/>
      <c r="H245" s="342"/>
      <c r="I245" s="341"/>
      <c r="J245" s="361"/>
      <c r="K245" s="131"/>
      <c r="L245" s="131"/>
    </row>
    <row r="246" spans="1:12">
      <c r="A246" s="183"/>
      <c r="B246" s="5"/>
      <c r="C246" s="6"/>
      <c r="D246" s="5"/>
      <c r="E246" s="354"/>
      <c r="F246" s="341"/>
      <c r="G246" s="341"/>
      <c r="H246" s="342"/>
      <c r="I246" s="341"/>
      <c r="J246" s="361"/>
      <c r="K246" s="131"/>
      <c r="L246" s="131"/>
    </row>
    <row r="247" spans="1:12" ht="28.5">
      <c r="A247" s="183"/>
      <c r="B247" s="5">
        <v>35</v>
      </c>
      <c r="C247" s="185" t="s">
        <v>227</v>
      </c>
      <c r="D247" s="5"/>
      <c r="E247" s="354"/>
      <c r="F247" s="341"/>
      <c r="G247" s="341"/>
      <c r="H247" s="342"/>
      <c r="I247" s="341"/>
      <c r="J247" s="361"/>
      <c r="K247" s="131"/>
      <c r="L247" s="131"/>
    </row>
    <row r="248" spans="1:12">
      <c r="A248" s="183"/>
      <c r="B248" s="33"/>
      <c r="C248" s="40"/>
      <c r="D248" s="5"/>
      <c r="E248" s="354"/>
      <c r="F248" s="341"/>
      <c r="G248" s="341"/>
      <c r="H248" s="342"/>
      <c r="I248" s="341"/>
      <c r="J248" s="361"/>
      <c r="K248" s="131"/>
      <c r="L248" s="131"/>
    </row>
    <row r="249" spans="1:12">
      <c r="A249" s="183"/>
      <c r="B249" s="33" t="s">
        <v>144</v>
      </c>
      <c r="C249" s="40" t="s">
        <v>228</v>
      </c>
      <c r="D249" s="5">
        <v>15</v>
      </c>
      <c r="E249" s="354" t="s">
        <v>161</v>
      </c>
      <c r="F249" s="341">
        <v>0</v>
      </c>
      <c r="G249" s="341"/>
      <c r="H249" s="342"/>
      <c r="I249" s="341"/>
      <c r="J249" s="370">
        <f t="shared" ref="J249" si="45">F249</f>
        <v>0</v>
      </c>
      <c r="K249" s="148">
        <f>(J249/D249)</f>
        <v>0</v>
      </c>
      <c r="L249" s="131">
        <f>K249*D249</f>
        <v>0</v>
      </c>
    </row>
    <row r="250" spans="1:12">
      <c r="A250" s="183"/>
      <c r="B250" s="33" t="s">
        <v>147</v>
      </c>
      <c r="C250" s="185" t="s">
        <v>229</v>
      </c>
      <c r="D250" s="5">
        <v>2</v>
      </c>
      <c r="E250" s="354" t="s">
        <v>161</v>
      </c>
      <c r="F250" s="341">
        <v>0</v>
      </c>
      <c r="G250" s="341"/>
      <c r="H250" s="342"/>
      <c r="I250" s="341"/>
      <c r="J250" s="361"/>
      <c r="K250" s="131"/>
      <c r="L250" s="131"/>
    </row>
    <row r="251" spans="1:12">
      <c r="A251" s="183"/>
      <c r="B251" s="33" t="s">
        <v>150</v>
      </c>
      <c r="C251" s="185" t="s">
        <v>230</v>
      </c>
      <c r="D251" s="5">
        <v>16</v>
      </c>
      <c r="E251" s="354" t="s">
        <v>161</v>
      </c>
      <c r="F251" s="341">
        <v>0</v>
      </c>
      <c r="G251" s="341"/>
      <c r="H251" s="342"/>
      <c r="I251" s="341"/>
      <c r="J251" s="370">
        <f t="shared" ref="J251" si="46">F251</f>
        <v>0</v>
      </c>
      <c r="K251" s="148">
        <f>(J251/D251)</f>
        <v>0</v>
      </c>
      <c r="L251" s="131">
        <f>K251*D251</f>
        <v>0</v>
      </c>
    </row>
    <row r="252" spans="1:12" ht="21">
      <c r="A252" s="410" t="s">
        <v>605</v>
      </c>
      <c r="B252" s="411"/>
      <c r="C252" s="411"/>
      <c r="D252" s="411"/>
      <c r="E252" s="411"/>
      <c r="F252" s="411"/>
      <c r="G252" s="411"/>
      <c r="H252" s="411"/>
      <c r="I252" s="411"/>
      <c r="J252" s="411"/>
      <c r="K252" s="412"/>
      <c r="L252" s="131"/>
    </row>
    <row r="253" spans="1:12" ht="15.75">
      <c r="A253" s="183"/>
      <c r="B253" s="186" t="s">
        <v>1</v>
      </c>
      <c r="C253" s="186" t="s">
        <v>3</v>
      </c>
      <c r="D253" s="186" t="s">
        <v>4</v>
      </c>
      <c r="E253" s="187" t="s">
        <v>5</v>
      </c>
      <c r="F253" s="333"/>
      <c r="G253" s="333"/>
      <c r="H253" s="334"/>
      <c r="I253" s="333"/>
      <c r="J253" s="389"/>
      <c r="K253" s="134" t="s">
        <v>567</v>
      </c>
      <c r="L253" s="134" t="s">
        <v>568</v>
      </c>
    </row>
    <row r="254" spans="1:12" ht="51">
      <c r="A254" s="183"/>
      <c r="B254" s="188">
        <v>1</v>
      </c>
      <c r="C254" s="189" t="s">
        <v>232</v>
      </c>
      <c r="D254" s="190"/>
      <c r="E254" s="191"/>
      <c r="F254" s="333"/>
      <c r="G254" s="333"/>
      <c r="H254" s="334"/>
      <c r="I254" s="333"/>
      <c r="J254" s="389"/>
      <c r="K254" s="131"/>
      <c r="L254" s="131"/>
    </row>
    <row r="255" spans="1:12">
      <c r="A255" s="183"/>
      <c r="B255" s="190" t="s">
        <v>233</v>
      </c>
      <c r="C255" s="193" t="s">
        <v>234</v>
      </c>
      <c r="D255" s="190" t="s">
        <v>235</v>
      </c>
      <c r="E255" s="194">
        <v>14</v>
      </c>
      <c r="F255" s="333"/>
      <c r="G255" s="333"/>
      <c r="H255" s="334"/>
      <c r="I255" s="333"/>
      <c r="J255" s="370">
        <f t="shared" ref="J255:J260" si="47">F255</f>
        <v>0</v>
      </c>
      <c r="K255" s="148">
        <f>(J255/E255)</f>
        <v>0</v>
      </c>
      <c r="L255" s="131">
        <f t="shared" ref="L255:L258" si="48">E255*K255</f>
        <v>0</v>
      </c>
    </row>
    <row r="256" spans="1:12">
      <c r="A256" s="183"/>
      <c r="B256" s="190" t="s">
        <v>236</v>
      </c>
      <c r="C256" s="193" t="s">
        <v>237</v>
      </c>
      <c r="D256" s="190" t="s">
        <v>235</v>
      </c>
      <c r="E256" s="194">
        <v>6</v>
      </c>
      <c r="F256" s="333"/>
      <c r="G256" s="333"/>
      <c r="H256" s="334"/>
      <c r="I256" s="333"/>
      <c r="J256" s="370">
        <f t="shared" si="47"/>
        <v>0</v>
      </c>
      <c r="K256" s="148">
        <f t="shared" ref="K256:K258" si="49">(J256/E256)</f>
        <v>0</v>
      </c>
      <c r="L256" s="131">
        <f t="shared" si="48"/>
        <v>0</v>
      </c>
    </row>
    <row r="257" spans="1:12">
      <c r="A257" s="183"/>
      <c r="B257" s="190" t="s">
        <v>238</v>
      </c>
      <c r="C257" s="193" t="s">
        <v>239</v>
      </c>
      <c r="D257" s="190" t="s">
        <v>235</v>
      </c>
      <c r="E257" s="194">
        <v>8</v>
      </c>
      <c r="F257" s="333"/>
      <c r="G257" s="333"/>
      <c r="H257" s="334"/>
      <c r="I257" s="333"/>
      <c r="J257" s="370">
        <f t="shared" si="47"/>
        <v>0</v>
      </c>
      <c r="K257" s="148">
        <f t="shared" si="49"/>
        <v>0</v>
      </c>
      <c r="L257" s="131">
        <f t="shared" si="48"/>
        <v>0</v>
      </c>
    </row>
    <row r="258" spans="1:12">
      <c r="A258" s="183"/>
      <c r="B258" s="190" t="s">
        <v>240</v>
      </c>
      <c r="C258" s="193" t="s">
        <v>241</v>
      </c>
      <c r="D258" s="190" t="s">
        <v>235</v>
      </c>
      <c r="E258" s="194">
        <v>12</v>
      </c>
      <c r="F258" s="333"/>
      <c r="G258" s="333"/>
      <c r="H258" s="334"/>
      <c r="I258" s="333"/>
      <c r="J258" s="370">
        <f t="shared" si="47"/>
        <v>0</v>
      </c>
      <c r="K258" s="148">
        <f t="shared" si="49"/>
        <v>0</v>
      </c>
      <c r="L258" s="131">
        <f t="shared" si="48"/>
        <v>0</v>
      </c>
    </row>
    <row r="259" spans="1:12">
      <c r="A259" s="183"/>
      <c r="B259" s="190" t="s">
        <v>242</v>
      </c>
      <c r="C259" s="193" t="s">
        <v>243</v>
      </c>
      <c r="D259" s="190" t="s">
        <v>235</v>
      </c>
      <c r="E259" s="194">
        <v>0</v>
      </c>
      <c r="F259" s="333"/>
      <c r="G259" s="333"/>
      <c r="H259" s="334"/>
      <c r="I259" s="333"/>
      <c r="J259" s="370">
        <f t="shared" si="47"/>
        <v>0</v>
      </c>
      <c r="K259" s="148"/>
      <c r="L259" s="131"/>
    </row>
    <row r="260" spans="1:12">
      <c r="A260" s="183"/>
      <c r="B260" s="190" t="s">
        <v>244</v>
      </c>
      <c r="C260" s="193" t="s">
        <v>245</v>
      </c>
      <c r="D260" s="190" t="s">
        <v>235</v>
      </c>
      <c r="E260" s="194">
        <v>0</v>
      </c>
      <c r="F260" s="333"/>
      <c r="G260" s="333"/>
      <c r="H260" s="334"/>
      <c r="I260" s="333"/>
      <c r="J260" s="370">
        <f t="shared" si="47"/>
        <v>0</v>
      </c>
      <c r="K260" s="148"/>
      <c r="L260" s="131"/>
    </row>
    <row r="261" spans="1:12">
      <c r="A261" s="183"/>
      <c r="B261" s="190"/>
      <c r="C261" s="193"/>
      <c r="D261" s="190"/>
      <c r="E261" s="194"/>
      <c r="F261" s="333"/>
      <c r="G261" s="333"/>
      <c r="H261" s="334"/>
      <c r="I261" s="333"/>
      <c r="J261" s="389"/>
      <c r="K261" s="131"/>
      <c r="L261" s="131"/>
    </row>
    <row r="262" spans="1:12">
      <c r="A262" s="183"/>
      <c r="B262" s="188">
        <v>2</v>
      </c>
      <c r="C262" s="195" t="s">
        <v>246</v>
      </c>
      <c r="D262" s="190"/>
      <c r="E262" s="194"/>
      <c r="F262" s="333"/>
      <c r="G262" s="333"/>
      <c r="H262" s="334"/>
      <c r="I262" s="333"/>
      <c r="J262" s="389"/>
      <c r="K262" s="131"/>
      <c r="L262" s="131"/>
    </row>
    <row r="263" spans="1:12">
      <c r="A263" s="183"/>
      <c r="B263" s="190" t="s">
        <v>233</v>
      </c>
      <c r="C263" s="193" t="s">
        <v>234</v>
      </c>
      <c r="D263" s="190" t="s">
        <v>235</v>
      </c>
      <c r="E263" s="194">
        <v>14</v>
      </c>
      <c r="F263" s="333"/>
      <c r="G263" s="333"/>
      <c r="H263" s="334"/>
      <c r="I263" s="333"/>
      <c r="J263" s="370">
        <f t="shared" ref="J263:J268" si="50">F263</f>
        <v>0</v>
      </c>
      <c r="K263" s="148">
        <f t="shared" ref="K263:K266" si="51">(J263/E263)</f>
        <v>0</v>
      </c>
      <c r="L263" s="131">
        <f t="shared" ref="L263:L266" si="52">E263*K263</f>
        <v>0</v>
      </c>
    </row>
    <row r="264" spans="1:12">
      <c r="A264" s="183"/>
      <c r="B264" s="190" t="s">
        <v>236</v>
      </c>
      <c r="C264" s="193" t="s">
        <v>237</v>
      </c>
      <c r="D264" s="190" t="s">
        <v>235</v>
      </c>
      <c r="E264" s="194">
        <v>6</v>
      </c>
      <c r="F264" s="333"/>
      <c r="G264" s="333"/>
      <c r="H264" s="334"/>
      <c r="I264" s="333"/>
      <c r="J264" s="370">
        <f t="shared" si="50"/>
        <v>0</v>
      </c>
      <c r="K264" s="148">
        <f t="shared" si="51"/>
        <v>0</v>
      </c>
      <c r="L264" s="131">
        <f t="shared" si="52"/>
        <v>0</v>
      </c>
    </row>
    <row r="265" spans="1:12">
      <c r="A265" s="183"/>
      <c r="B265" s="190" t="s">
        <v>238</v>
      </c>
      <c r="C265" s="193" t="s">
        <v>239</v>
      </c>
      <c r="D265" s="190" t="s">
        <v>235</v>
      </c>
      <c r="E265" s="194">
        <v>8</v>
      </c>
      <c r="F265" s="333"/>
      <c r="G265" s="333"/>
      <c r="H265" s="334"/>
      <c r="I265" s="333"/>
      <c r="J265" s="370">
        <f t="shared" si="50"/>
        <v>0</v>
      </c>
      <c r="K265" s="148">
        <f t="shared" si="51"/>
        <v>0</v>
      </c>
      <c r="L265" s="131">
        <f t="shared" si="52"/>
        <v>0</v>
      </c>
    </row>
    <row r="266" spans="1:12">
      <c r="A266" s="183"/>
      <c r="B266" s="190" t="s">
        <v>240</v>
      </c>
      <c r="C266" s="193" t="s">
        <v>241</v>
      </c>
      <c r="D266" s="190" t="s">
        <v>235</v>
      </c>
      <c r="E266" s="194">
        <v>12</v>
      </c>
      <c r="F266" s="333"/>
      <c r="G266" s="333"/>
      <c r="H266" s="334"/>
      <c r="I266" s="333"/>
      <c r="J266" s="370">
        <f t="shared" si="50"/>
        <v>0</v>
      </c>
      <c r="K266" s="148">
        <f t="shared" si="51"/>
        <v>0</v>
      </c>
      <c r="L266" s="131">
        <f t="shared" si="52"/>
        <v>0</v>
      </c>
    </row>
    <row r="267" spans="1:12">
      <c r="A267" s="183"/>
      <c r="B267" s="190" t="s">
        <v>242</v>
      </c>
      <c r="C267" s="193" t="s">
        <v>243</v>
      </c>
      <c r="D267" s="190" t="s">
        <v>235</v>
      </c>
      <c r="E267" s="194">
        <v>0</v>
      </c>
      <c r="F267" s="333"/>
      <c r="G267" s="333"/>
      <c r="H267" s="334"/>
      <c r="I267" s="333"/>
      <c r="J267" s="370">
        <f t="shared" si="50"/>
        <v>0</v>
      </c>
      <c r="K267" s="148"/>
      <c r="L267" s="131"/>
    </row>
    <row r="268" spans="1:12">
      <c r="A268" s="183"/>
      <c r="B268" s="190" t="s">
        <v>244</v>
      </c>
      <c r="C268" s="193" t="s">
        <v>245</v>
      </c>
      <c r="D268" s="190" t="s">
        <v>235</v>
      </c>
      <c r="E268" s="194">
        <v>0</v>
      </c>
      <c r="F268" s="333"/>
      <c r="G268" s="333"/>
      <c r="H268" s="334"/>
      <c r="I268" s="333"/>
      <c r="J268" s="370">
        <f t="shared" si="50"/>
        <v>0</v>
      </c>
      <c r="K268" s="148"/>
      <c r="L268" s="131"/>
    </row>
    <row r="269" spans="1:12">
      <c r="A269" s="183"/>
      <c r="B269" s="190"/>
      <c r="C269" s="195"/>
      <c r="D269" s="190"/>
      <c r="E269" s="194"/>
      <c r="F269" s="333"/>
      <c r="G269" s="333"/>
      <c r="H269" s="334"/>
      <c r="I269" s="333"/>
      <c r="J269" s="389"/>
      <c r="K269" s="131"/>
      <c r="L269" s="131"/>
    </row>
    <row r="270" spans="1:12">
      <c r="A270" s="183"/>
      <c r="B270" s="188">
        <v>3</v>
      </c>
      <c r="C270" s="195" t="s">
        <v>247</v>
      </c>
      <c r="D270" s="190"/>
      <c r="E270" s="194"/>
      <c r="F270" s="333"/>
      <c r="G270" s="333"/>
      <c r="H270" s="334"/>
      <c r="I270" s="333"/>
      <c r="J270" s="389"/>
      <c r="K270" s="131"/>
      <c r="L270" s="131"/>
    </row>
    <row r="271" spans="1:12">
      <c r="A271" s="183"/>
      <c r="B271" s="190" t="s">
        <v>233</v>
      </c>
      <c r="C271" s="193" t="s">
        <v>241</v>
      </c>
      <c r="D271" s="190" t="s">
        <v>161</v>
      </c>
      <c r="E271" s="194">
        <v>0</v>
      </c>
      <c r="F271" s="333"/>
      <c r="G271" s="333"/>
      <c r="H271" s="334"/>
      <c r="I271" s="333"/>
      <c r="J271" s="370">
        <f t="shared" ref="J271:J272" si="53">F271</f>
        <v>0</v>
      </c>
      <c r="K271" s="148"/>
      <c r="L271" s="131"/>
    </row>
    <row r="272" spans="1:12">
      <c r="A272" s="183"/>
      <c r="B272" s="190" t="s">
        <v>236</v>
      </c>
      <c r="C272" s="193" t="s">
        <v>248</v>
      </c>
      <c r="D272" s="190" t="s">
        <v>161</v>
      </c>
      <c r="E272" s="194">
        <v>1</v>
      </c>
      <c r="F272" s="333"/>
      <c r="G272" s="333"/>
      <c r="H272" s="334"/>
      <c r="I272" s="333"/>
      <c r="J272" s="370">
        <f t="shared" si="53"/>
        <v>0</v>
      </c>
      <c r="K272" s="148">
        <f t="shared" ref="K272" si="54">(J272/E272)</f>
        <v>0</v>
      </c>
      <c r="L272" s="131">
        <f>E272*K272</f>
        <v>0</v>
      </c>
    </row>
    <row r="273" spans="1:12">
      <c r="A273" s="183"/>
      <c r="B273" s="190"/>
      <c r="C273" s="193"/>
      <c r="D273" s="190"/>
      <c r="E273" s="194"/>
      <c r="F273" s="333"/>
      <c r="G273" s="333"/>
      <c r="H273" s="334"/>
      <c r="I273" s="333"/>
      <c r="J273" s="389"/>
      <c r="K273" s="131"/>
      <c r="L273" s="131"/>
    </row>
    <row r="274" spans="1:12">
      <c r="A274" s="183"/>
      <c r="B274" s="188">
        <v>4</v>
      </c>
      <c r="C274" s="195" t="s">
        <v>249</v>
      </c>
      <c r="D274" s="190"/>
      <c r="E274" s="194"/>
      <c r="F274" s="333"/>
      <c r="G274" s="333"/>
      <c r="H274" s="334"/>
      <c r="I274" s="333"/>
      <c r="J274" s="389"/>
      <c r="K274" s="131"/>
      <c r="L274" s="131"/>
    </row>
    <row r="275" spans="1:12">
      <c r="A275" s="183"/>
      <c r="B275" s="190" t="s">
        <v>233</v>
      </c>
      <c r="C275" s="193" t="s">
        <v>234</v>
      </c>
      <c r="D275" s="190" t="s">
        <v>161</v>
      </c>
      <c r="E275" s="194">
        <v>0</v>
      </c>
      <c r="F275" s="333"/>
      <c r="G275" s="333"/>
      <c r="H275" s="334"/>
      <c r="I275" s="333"/>
      <c r="J275" s="370">
        <f t="shared" ref="J275:J280" si="55">F275</f>
        <v>0</v>
      </c>
      <c r="K275" s="131"/>
      <c r="L275" s="131"/>
    </row>
    <row r="276" spans="1:12">
      <c r="A276" s="183"/>
      <c r="B276" s="190" t="s">
        <v>236</v>
      </c>
      <c r="C276" s="193" t="s">
        <v>237</v>
      </c>
      <c r="D276" s="190" t="s">
        <v>161</v>
      </c>
      <c r="E276" s="194">
        <v>0</v>
      </c>
      <c r="F276" s="333"/>
      <c r="G276" s="333"/>
      <c r="H276" s="334"/>
      <c r="I276" s="333"/>
      <c r="J276" s="370">
        <f t="shared" si="55"/>
        <v>0</v>
      </c>
      <c r="K276" s="131"/>
      <c r="L276" s="131"/>
    </row>
    <row r="277" spans="1:12">
      <c r="A277" s="183"/>
      <c r="B277" s="190" t="s">
        <v>238</v>
      </c>
      <c r="C277" s="193" t="s">
        <v>239</v>
      </c>
      <c r="D277" s="190" t="s">
        <v>161</v>
      </c>
      <c r="E277" s="194">
        <v>0</v>
      </c>
      <c r="F277" s="333"/>
      <c r="G277" s="333"/>
      <c r="H277" s="334"/>
      <c r="I277" s="333"/>
      <c r="J277" s="370">
        <f t="shared" si="55"/>
        <v>0</v>
      </c>
      <c r="K277" s="131"/>
      <c r="L277" s="131"/>
    </row>
    <row r="278" spans="1:12">
      <c r="A278" s="183"/>
      <c r="B278" s="190" t="s">
        <v>240</v>
      </c>
      <c r="C278" s="193" t="s">
        <v>241</v>
      </c>
      <c r="D278" s="190" t="s">
        <v>161</v>
      </c>
      <c r="E278" s="194">
        <v>0</v>
      </c>
      <c r="F278" s="333"/>
      <c r="G278" s="333"/>
      <c r="H278" s="334"/>
      <c r="I278" s="333"/>
      <c r="J278" s="370">
        <f t="shared" si="55"/>
        <v>0</v>
      </c>
      <c r="K278" s="131"/>
      <c r="L278" s="131"/>
    </row>
    <row r="279" spans="1:12">
      <c r="A279" s="183"/>
      <c r="B279" s="190" t="s">
        <v>242</v>
      </c>
      <c r="C279" s="193" t="s">
        <v>250</v>
      </c>
      <c r="D279" s="190" t="s">
        <v>161</v>
      </c>
      <c r="E279" s="194">
        <v>0</v>
      </c>
      <c r="F279" s="333"/>
      <c r="G279" s="333"/>
      <c r="H279" s="334"/>
      <c r="I279" s="333"/>
      <c r="J279" s="370">
        <f t="shared" si="55"/>
        <v>0</v>
      </c>
      <c r="K279" s="131"/>
      <c r="L279" s="131"/>
    </row>
    <row r="280" spans="1:12">
      <c r="A280" s="183"/>
      <c r="B280" s="190" t="s">
        <v>244</v>
      </c>
      <c r="C280" s="193" t="s">
        <v>248</v>
      </c>
      <c r="D280" s="190" t="s">
        <v>161</v>
      </c>
      <c r="E280" s="194">
        <v>1</v>
      </c>
      <c r="F280" s="333">
        <v>0</v>
      </c>
      <c r="G280" s="333"/>
      <c r="H280" s="334"/>
      <c r="I280" s="333"/>
      <c r="J280" s="370">
        <f t="shared" si="55"/>
        <v>0</v>
      </c>
      <c r="K280" s="148">
        <f t="shared" ref="K280" si="56">(J280/E280)</f>
        <v>0</v>
      </c>
      <c r="L280" s="131">
        <f>E280*K280</f>
        <v>0</v>
      </c>
    </row>
    <row r="281" spans="1:12">
      <c r="A281" s="183"/>
      <c r="B281" s="190"/>
      <c r="C281" s="193"/>
      <c r="D281" s="190"/>
      <c r="E281" s="194"/>
      <c r="F281" s="333"/>
      <c r="G281" s="333"/>
      <c r="H281" s="334"/>
      <c r="I281" s="333"/>
      <c r="J281" s="389"/>
      <c r="K281" s="131"/>
      <c r="L281" s="131"/>
    </row>
    <row r="282" spans="1:12">
      <c r="A282" s="183"/>
      <c r="B282" s="188">
        <v>5</v>
      </c>
      <c r="C282" s="197" t="s">
        <v>251</v>
      </c>
      <c r="D282" s="190"/>
      <c r="E282" s="194"/>
      <c r="F282" s="333"/>
      <c r="G282" s="333"/>
      <c r="H282" s="334"/>
      <c r="I282" s="333"/>
      <c r="J282" s="389"/>
      <c r="K282" s="131"/>
      <c r="L282" s="131"/>
    </row>
    <row r="283" spans="1:12">
      <c r="A283" s="183"/>
      <c r="B283" s="190" t="s">
        <v>233</v>
      </c>
      <c r="C283" s="197" t="s">
        <v>252</v>
      </c>
      <c r="D283" s="190" t="s">
        <v>161</v>
      </c>
      <c r="E283" s="194">
        <v>1</v>
      </c>
      <c r="F283" s="333"/>
      <c r="G283" s="333"/>
      <c r="H283" s="334"/>
      <c r="I283" s="333"/>
      <c r="J283" s="370">
        <f t="shared" ref="J283:J286" si="57">F283</f>
        <v>0</v>
      </c>
      <c r="K283" s="148">
        <f t="shared" ref="K283:K286" si="58">(J283/E283)</f>
        <v>0</v>
      </c>
      <c r="L283" s="131"/>
    </row>
    <row r="284" spans="1:12">
      <c r="A284" s="183"/>
      <c r="B284" s="190" t="s">
        <v>118</v>
      </c>
      <c r="C284" s="197" t="s">
        <v>253</v>
      </c>
      <c r="D284" s="190" t="s">
        <v>161</v>
      </c>
      <c r="E284" s="194">
        <v>1</v>
      </c>
      <c r="F284" s="333"/>
      <c r="G284" s="333"/>
      <c r="H284" s="334"/>
      <c r="I284" s="333"/>
      <c r="J284" s="370">
        <f t="shared" si="57"/>
        <v>0</v>
      </c>
      <c r="K284" s="148">
        <f t="shared" si="58"/>
        <v>0</v>
      </c>
      <c r="L284" s="131"/>
    </row>
    <row r="285" spans="1:12">
      <c r="A285" s="183"/>
      <c r="B285" s="190" t="s">
        <v>120</v>
      </c>
      <c r="C285" s="197" t="s">
        <v>254</v>
      </c>
      <c r="D285" s="190" t="s">
        <v>161</v>
      </c>
      <c r="E285" s="194">
        <v>1</v>
      </c>
      <c r="F285" s="333"/>
      <c r="G285" s="333"/>
      <c r="H285" s="334"/>
      <c r="I285" s="333"/>
      <c r="J285" s="370">
        <f t="shared" si="57"/>
        <v>0</v>
      </c>
      <c r="K285" s="148">
        <f t="shared" si="58"/>
        <v>0</v>
      </c>
      <c r="L285" s="131"/>
    </row>
    <row r="286" spans="1:12">
      <c r="A286" s="183"/>
      <c r="B286" s="190" t="s">
        <v>122</v>
      </c>
      <c r="C286" s="197" t="s">
        <v>255</v>
      </c>
      <c r="D286" s="190" t="s">
        <v>161</v>
      </c>
      <c r="E286" s="194">
        <v>1</v>
      </c>
      <c r="F286" s="333"/>
      <c r="G286" s="333"/>
      <c r="H286" s="334"/>
      <c r="I286" s="333"/>
      <c r="J286" s="370">
        <f t="shared" si="57"/>
        <v>0</v>
      </c>
      <c r="K286" s="148">
        <f t="shared" si="58"/>
        <v>0</v>
      </c>
      <c r="L286" s="131"/>
    </row>
    <row r="287" spans="1:12">
      <c r="A287" s="183"/>
      <c r="B287" s="190"/>
      <c r="C287" s="197"/>
      <c r="D287" s="190"/>
      <c r="E287" s="194"/>
      <c r="F287" s="333"/>
      <c r="G287" s="333"/>
      <c r="H287" s="334"/>
      <c r="I287" s="333"/>
      <c r="J287" s="389"/>
      <c r="K287" s="131"/>
      <c r="L287" s="131"/>
    </row>
    <row r="288" spans="1:12" ht="51">
      <c r="A288" s="183"/>
      <c r="B288" s="188">
        <v>6</v>
      </c>
      <c r="C288" s="195" t="s">
        <v>256</v>
      </c>
      <c r="D288" s="190"/>
      <c r="E288" s="194"/>
      <c r="F288" s="333"/>
      <c r="G288" s="333"/>
      <c r="H288" s="334"/>
      <c r="I288" s="333"/>
      <c r="J288" s="389"/>
      <c r="K288" s="131"/>
      <c r="L288" s="131"/>
    </row>
    <row r="289" spans="1:12">
      <c r="A289" s="183"/>
      <c r="B289" s="190" t="s">
        <v>233</v>
      </c>
      <c r="C289" s="193" t="s">
        <v>257</v>
      </c>
      <c r="D289" s="190" t="s">
        <v>161</v>
      </c>
      <c r="E289" s="194">
        <v>16</v>
      </c>
      <c r="F289" s="333">
        <v>6</v>
      </c>
      <c r="G289" s="333"/>
      <c r="H289" s="334"/>
      <c r="I289" s="333"/>
      <c r="J289" s="370">
        <f t="shared" ref="J289:J290" si="59">F289</f>
        <v>6</v>
      </c>
      <c r="K289" s="148">
        <f t="shared" ref="K289:K290" si="60">(J289/E289)</f>
        <v>0.375</v>
      </c>
      <c r="L289" s="131">
        <f>E289*K289</f>
        <v>6</v>
      </c>
    </row>
    <row r="290" spans="1:12">
      <c r="A290" s="183"/>
      <c r="B290" s="190" t="s">
        <v>236</v>
      </c>
      <c r="C290" s="193" t="s">
        <v>258</v>
      </c>
      <c r="D290" s="190" t="s">
        <v>161</v>
      </c>
      <c r="E290" s="194">
        <v>16</v>
      </c>
      <c r="F290" s="333">
        <v>6</v>
      </c>
      <c r="G290" s="333"/>
      <c r="H290" s="334"/>
      <c r="I290" s="333"/>
      <c r="J290" s="370">
        <f t="shared" si="59"/>
        <v>6</v>
      </c>
      <c r="K290" s="148">
        <f t="shared" si="60"/>
        <v>0.375</v>
      </c>
      <c r="L290" s="131">
        <f>E290*K290</f>
        <v>6</v>
      </c>
    </row>
    <row r="291" spans="1:12" ht="76.5">
      <c r="A291" s="183"/>
      <c r="B291" s="188">
        <v>7</v>
      </c>
      <c r="C291" s="195" t="s">
        <v>259</v>
      </c>
      <c r="D291" s="190"/>
      <c r="E291" s="194"/>
      <c r="F291" s="333"/>
      <c r="G291" s="333"/>
      <c r="H291" s="334"/>
      <c r="I291" s="333"/>
      <c r="J291" s="389"/>
      <c r="K291" s="131"/>
      <c r="L291" s="131"/>
    </row>
    <row r="292" spans="1:12">
      <c r="A292" s="183"/>
      <c r="B292" s="190" t="s">
        <v>233</v>
      </c>
      <c r="C292" s="193" t="s">
        <v>257</v>
      </c>
      <c r="D292" s="190" t="s">
        <v>161</v>
      </c>
      <c r="E292" s="194">
        <v>0</v>
      </c>
      <c r="F292" s="333"/>
      <c r="G292" s="333"/>
      <c r="H292" s="334"/>
      <c r="I292" s="333"/>
      <c r="J292" s="389"/>
      <c r="K292" s="131"/>
      <c r="L292" s="131"/>
    </row>
    <row r="293" spans="1:12">
      <c r="A293" s="183"/>
      <c r="B293" s="190" t="s">
        <v>236</v>
      </c>
      <c r="C293" s="193" t="s">
        <v>258</v>
      </c>
      <c r="D293" s="190" t="s">
        <v>161</v>
      </c>
      <c r="E293" s="194">
        <v>0</v>
      </c>
      <c r="F293" s="333"/>
      <c r="G293" s="333"/>
      <c r="H293" s="334"/>
      <c r="I293" s="333"/>
      <c r="J293" s="389"/>
      <c r="K293" s="131"/>
      <c r="L293" s="131"/>
    </row>
    <row r="294" spans="1:12">
      <c r="A294" s="183"/>
      <c r="B294" s="190"/>
      <c r="C294" s="195"/>
      <c r="D294" s="190"/>
      <c r="E294" s="194"/>
      <c r="F294" s="333"/>
      <c r="G294" s="333"/>
      <c r="H294" s="334"/>
      <c r="I294" s="333"/>
      <c r="J294" s="389"/>
      <c r="K294" s="131"/>
      <c r="L294" s="131"/>
    </row>
    <row r="295" spans="1:12">
      <c r="A295" s="183"/>
      <c r="B295" s="188">
        <v>8</v>
      </c>
      <c r="C295" s="195" t="s">
        <v>260</v>
      </c>
      <c r="D295" s="190"/>
      <c r="E295" s="194"/>
      <c r="F295" s="333"/>
      <c r="G295" s="333"/>
      <c r="H295" s="334"/>
      <c r="I295" s="333"/>
      <c r="J295" s="389"/>
      <c r="K295" s="131"/>
      <c r="L295" s="131"/>
    </row>
    <row r="296" spans="1:12">
      <c r="A296" s="183"/>
      <c r="B296" s="190" t="s">
        <v>233</v>
      </c>
      <c r="C296" s="193" t="s">
        <v>261</v>
      </c>
      <c r="D296" s="190" t="s">
        <v>161</v>
      </c>
      <c r="E296" s="194">
        <v>16</v>
      </c>
      <c r="F296" s="333">
        <v>6</v>
      </c>
      <c r="G296" s="333"/>
      <c r="H296" s="334"/>
      <c r="I296" s="333"/>
      <c r="J296" s="370">
        <f t="shared" ref="J296" si="61">F296</f>
        <v>6</v>
      </c>
      <c r="K296" s="148">
        <f t="shared" ref="K296" si="62">(J296/E296)</f>
        <v>0.375</v>
      </c>
      <c r="L296" s="131">
        <f>E296*K296</f>
        <v>6</v>
      </c>
    </row>
    <row r="297" spans="1:12">
      <c r="A297" s="183"/>
      <c r="B297" s="190" t="s">
        <v>236</v>
      </c>
      <c r="C297" s="193" t="s">
        <v>262</v>
      </c>
      <c r="D297" s="190" t="s">
        <v>161</v>
      </c>
      <c r="E297" s="194">
        <v>0</v>
      </c>
      <c r="F297" s="333"/>
      <c r="G297" s="333"/>
      <c r="H297" s="334"/>
      <c r="I297" s="333"/>
      <c r="J297" s="389"/>
      <c r="K297" s="131"/>
      <c r="L297" s="131"/>
    </row>
    <row r="298" spans="1:12">
      <c r="A298" s="183"/>
      <c r="B298" s="190" t="s">
        <v>238</v>
      </c>
      <c r="C298" s="193" t="s">
        <v>263</v>
      </c>
      <c r="D298" s="190" t="s">
        <v>161</v>
      </c>
      <c r="E298" s="194">
        <v>0</v>
      </c>
      <c r="F298" s="333"/>
      <c r="G298" s="333"/>
      <c r="H298" s="334"/>
      <c r="I298" s="333"/>
      <c r="J298" s="389"/>
      <c r="K298" s="131"/>
      <c r="L298" s="131"/>
    </row>
    <row r="299" spans="1:12">
      <c r="A299" s="183"/>
      <c r="B299" s="190"/>
      <c r="C299" s="193"/>
      <c r="D299" s="190"/>
      <c r="E299" s="194"/>
      <c r="F299" s="333"/>
      <c r="G299" s="333"/>
      <c r="H299" s="334"/>
      <c r="I299" s="333"/>
      <c r="J299" s="389"/>
      <c r="K299" s="131"/>
      <c r="L299" s="131"/>
    </row>
    <row r="300" spans="1:12">
      <c r="A300" s="183"/>
      <c r="B300" s="188">
        <v>9</v>
      </c>
      <c r="C300" s="199" t="s">
        <v>264</v>
      </c>
      <c r="D300" s="190" t="s">
        <v>161</v>
      </c>
      <c r="E300" s="194">
        <v>0</v>
      </c>
      <c r="F300" s="333"/>
      <c r="G300" s="333"/>
      <c r="H300" s="334"/>
      <c r="I300" s="333"/>
      <c r="J300" s="389"/>
      <c r="K300" s="131"/>
      <c r="L300" s="131"/>
    </row>
    <row r="301" spans="1:12" ht="89.25">
      <c r="A301" s="183"/>
      <c r="B301" s="200"/>
      <c r="C301" s="201" t="s">
        <v>265</v>
      </c>
      <c r="D301" s="201"/>
      <c r="E301" s="201"/>
      <c r="F301" s="333"/>
      <c r="G301" s="333"/>
      <c r="H301" s="334"/>
      <c r="I301" s="333"/>
      <c r="J301" s="389"/>
      <c r="K301" s="131"/>
      <c r="L301" s="131"/>
    </row>
    <row r="302" spans="1:12" ht="21">
      <c r="A302" s="439" t="s">
        <v>606</v>
      </c>
      <c r="B302" s="440"/>
      <c r="C302" s="440"/>
      <c r="D302" s="440"/>
      <c r="E302" s="440"/>
      <c r="F302" s="440"/>
      <c r="G302" s="440"/>
      <c r="H302" s="440"/>
      <c r="I302" s="440"/>
      <c r="J302" s="440"/>
      <c r="K302" s="441"/>
      <c r="L302" s="131"/>
    </row>
    <row r="303" spans="1:12" ht="15.75">
      <c r="A303" s="203" t="s">
        <v>267</v>
      </c>
      <c r="B303" s="204" t="s">
        <v>268</v>
      </c>
      <c r="C303" s="203" t="s">
        <v>3</v>
      </c>
      <c r="D303" s="205" t="s">
        <v>4</v>
      </c>
      <c r="E303" s="203" t="s">
        <v>5</v>
      </c>
      <c r="F303" s="333"/>
      <c r="G303" s="333"/>
      <c r="H303" s="334"/>
      <c r="I303" s="333"/>
      <c r="J303" s="389"/>
      <c r="K303" s="134" t="s">
        <v>567</v>
      </c>
      <c r="L303" s="134" t="s">
        <v>568</v>
      </c>
    </row>
    <row r="304" spans="1:12">
      <c r="A304" s="190">
        <v>1</v>
      </c>
      <c r="B304" s="207"/>
      <c r="C304" s="208" t="s">
        <v>270</v>
      </c>
      <c r="D304" s="209"/>
      <c r="E304" s="209"/>
      <c r="F304" s="333"/>
      <c r="G304" s="333"/>
      <c r="H304" s="334"/>
      <c r="I304" s="333"/>
      <c r="J304" s="389"/>
      <c r="K304" s="131"/>
      <c r="L304" s="131"/>
    </row>
    <row r="305" spans="1:12" ht="114.75">
      <c r="A305" s="190"/>
      <c r="B305" s="207"/>
      <c r="C305" s="212" t="s">
        <v>271</v>
      </c>
      <c r="D305" s="213" t="s">
        <v>78</v>
      </c>
      <c r="E305" s="213">
        <v>9</v>
      </c>
      <c r="F305" s="333">
        <v>3</v>
      </c>
      <c r="G305" s="333"/>
      <c r="H305" s="334"/>
      <c r="I305" s="333"/>
      <c r="J305" s="370">
        <f t="shared" ref="J305" si="63">F305</f>
        <v>3</v>
      </c>
      <c r="K305" s="148">
        <f t="shared" ref="K305" si="64">(J305/E305)</f>
        <v>0.33333333333333331</v>
      </c>
      <c r="L305" s="131">
        <f>E305*K305</f>
        <v>3</v>
      </c>
    </row>
    <row r="306" spans="1:12">
      <c r="A306" s="190">
        <f>A304+1</f>
        <v>2</v>
      </c>
      <c r="B306" s="207"/>
      <c r="C306" s="208" t="s">
        <v>272</v>
      </c>
      <c r="D306" s="213"/>
      <c r="E306" s="213"/>
      <c r="F306" s="333"/>
      <c r="G306" s="333"/>
      <c r="H306" s="334"/>
      <c r="I306" s="333"/>
      <c r="J306" s="389"/>
      <c r="K306" s="131"/>
      <c r="L306" s="131"/>
    </row>
    <row r="307" spans="1:12" ht="127.5">
      <c r="A307" s="190"/>
      <c r="B307" s="207"/>
      <c r="C307" s="212" t="s">
        <v>273</v>
      </c>
      <c r="D307" s="213" t="s">
        <v>78</v>
      </c>
      <c r="E307" s="213">
        <v>2</v>
      </c>
      <c r="F307" s="333">
        <v>2</v>
      </c>
      <c r="G307" s="333"/>
      <c r="H307" s="334"/>
      <c r="I307" s="333"/>
      <c r="J307" s="370">
        <f t="shared" ref="J307" si="65">F307</f>
        <v>2</v>
      </c>
      <c r="K307" s="148">
        <f t="shared" ref="K307" si="66">(J307/E307)</f>
        <v>1</v>
      </c>
      <c r="L307" s="131">
        <f>E307*K307</f>
        <v>2</v>
      </c>
    </row>
    <row r="308" spans="1:12">
      <c r="A308" s="190">
        <f>A306+1</f>
        <v>3</v>
      </c>
      <c r="B308" s="207"/>
      <c r="C308" s="208" t="s">
        <v>274</v>
      </c>
      <c r="D308" s="213" t="s">
        <v>78</v>
      </c>
      <c r="E308" s="213" t="s">
        <v>275</v>
      </c>
      <c r="F308" s="333"/>
      <c r="G308" s="333"/>
      <c r="H308" s="334"/>
      <c r="I308" s="333"/>
      <c r="J308" s="389"/>
      <c r="K308" s="131"/>
      <c r="L308" s="131"/>
    </row>
    <row r="309" spans="1:12">
      <c r="A309" s="190">
        <f>A308+1</f>
        <v>4</v>
      </c>
      <c r="B309" s="207"/>
      <c r="C309" s="208" t="s">
        <v>276</v>
      </c>
      <c r="D309" s="213"/>
      <c r="E309" s="213"/>
      <c r="F309" s="333"/>
      <c r="G309" s="333"/>
      <c r="H309" s="334"/>
      <c r="I309" s="333"/>
      <c r="J309" s="389"/>
      <c r="K309" s="131"/>
      <c r="L309" s="131"/>
    </row>
    <row r="310" spans="1:12" ht="102">
      <c r="A310" s="190"/>
      <c r="B310" s="207"/>
      <c r="C310" s="212" t="s">
        <v>277</v>
      </c>
      <c r="D310" s="213" t="s">
        <v>78</v>
      </c>
      <c r="E310" s="213">
        <v>2</v>
      </c>
      <c r="F310" s="333">
        <v>1</v>
      </c>
      <c r="G310" s="333"/>
      <c r="H310" s="334"/>
      <c r="I310" s="333"/>
      <c r="J310" s="370">
        <f t="shared" ref="J310" si="67">F310</f>
        <v>1</v>
      </c>
      <c r="K310" s="148">
        <f t="shared" ref="K310" si="68">(J310/E310)</f>
        <v>0.5</v>
      </c>
      <c r="L310" s="131">
        <f>E310*K310</f>
        <v>1</v>
      </c>
    </row>
    <row r="311" spans="1:12">
      <c r="A311" s="190">
        <f>A309+1</f>
        <v>5</v>
      </c>
      <c r="B311" s="207"/>
      <c r="C311" s="208" t="s">
        <v>278</v>
      </c>
      <c r="D311" s="213"/>
      <c r="E311" s="213"/>
      <c r="F311" s="333"/>
      <c r="G311" s="333"/>
      <c r="H311" s="334"/>
      <c r="I311" s="333"/>
      <c r="J311" s="389"/>
      <c r="K311" s="131"/>
      <c r="L311" s="131"/>
    </row>
    <row r="312" spans="1:12" ht="114.75">
      <c r="A312" s="190"/>
      <c r="B312" s="207"/>
      <c r="C312" s="212" t="s">
        <v>279</v>
      </c>
      <c r="D312" s="213" t="s">
        <v>78</v>
      </c>
      <c r="E312" s="213">
        <v>2</v>
      </c>
      <c r="F312" s="333">
        <v>1</v>
      </c>
      <c r="G312" s="333"/>
      <c r="H312" s="334"/>
      <c r="I312" s="333"/>
      <c r="J312" s="370">
        <f t="shared" ref="J312" si="69">F312</f>
        <v>1</v>
      </c>
      <c r="K312" s="148">
        <f t="shared" ref="K312" si="70">(J312/E312)</f>
        <v>0.5</v>
      </c>
      <c r="L312" s="131">
        <f>E312*K312</f>
        <v>1</v>
      </c>
    </row>
    <row r="313" spans="1:12">
      <c r="A313" s="190">
        <f>A311+1</f>
        <v>6</v>
      </c>
      <c r="B313" s="207"/>
      <c r="C313" s="208" t="s">
        <v>280</v>
      </c>
      <c r="D313" s="213"/>
      <c r="E313" s="213"/>
      <c r="F313" s="333"/>
      <c r="G313" s="333"/>
      <c r="H313" s="334"/>
      <c r="I313" s="333"/>
      <c r="J313" s="389"/>
      <c r="K313" s="131"/>
      <c r="L313" s="131"/>
    </row>
    <row r="314" spans="1:12" ht="102">
      <c r="A314" s="190"/>
      <c r="B314" s="207"/>
      <c r="C314" s="212" t="s">
        <v>281</v>
      </c>
      <c r="D314" s="213" t="s">
        <v>282</v>
      </c>
      <c r="E314" s="213">
        <v>9</v>
      </c>
      <c r="F314" s="333">
        <v>3</v>
      </c>
      <c r="G314" s="333"/>
      <c r="H314" s="334"/>
      <c r="I314" s="333"/>
      <c r="J314" s="370">
        <f t="shared" ref="J314" si="71">F314</f>
        <v>3</v>
      </c>
      <c r="K314" s="148">
        <f t="shared" ref="K314" si="72">(J314/E314)</f>
        <v>0.33333333333333331</v>
      </c>
      <c r="L314" s="131">
        <f>E314*K314</f>
        <v>3</v>
      </c>
    </row>
    <row r="315" spans="1:12">
      <c r="A315" s="190">
        <v>7</v>
      </c>
      <c r="B315" s="207"/>
      <c r="C315" s="208" t="s">
        <v>283</v>
      </c>
      <c r="D315" s="213"/>
      <c r="E315" s="213"/>
      <c r="F315" s="333"/>
      <c r="G315" s="333"/>
      <c r="H315" s="334"/>
      <c r="I315" s="333"/>
      <c r="J315" s="389"/>
      <c r="K315" s="131"/>
      <c r="L315" s="131"/>
    </row>
    <row r="316" spans="1:12" ht="102">
      <c r="A316" s="190"/>
      <c r="B316" s="207"/>
      <c r="C316" s="212" t="s">
        <v>284</v>
      </c>
      <c r="D316" s="213" t="s">
        <v>282</v>
      </c>
      <c r="E316" s="213">
        <v>9</v>
      </c>
      <c r="F316" s="333">
        <v>9</v>
      </c>
      <c r="G316" s="333"/>
      <c r="H316" s="334"/>
      <c r="I316" s="333"/>
      <c r="J316" s="370">
        <f t="shared" ref="J316" si="73">F316</f>
        <v>9</v>
      </c>
      <c r="K316" s="148">
        <f t="shared" ref="K316" si="74">(J316/E316)</f>
        <v>1</v>
      </c>
      <c r="L316" s="131">
        <f>E316*K316</f>
        <v>9</v>
      </c>
    </row>
    <row r="317" spans="1:12" ht="25.5">
      <c r="A317" s="190">
        <v>8</v>
      </c>
      <c r="B317" s="207"/>
      <c r="C317" s="208" t="s">
        <v>285</v>
      </c>
      <c r="D317" s="213"/>
      <c r="E317" s="213"/>
      <c r="F317" s="333"/>
      <c r="G317" s="333"/>
      <c r="H317" s="334"/>
      <c r="I317" s="333"/>
      <c r="J317" s="389"/>
      <c r="K317" s="131"/>
      <c r="L317" s="131"/>
    </row>
    <row r="318" spans="1:12" ht="102">
      <c r="A318" s="190"/>
      <c r="B318" s="207"/>
      <c r="C318" s="212" t="s">
        <v>284</v>
      </c>
      <c r="D318" s="213" t="s">
        <v>282</v>
      </c>
      <c r="E318" s="213" t="s">
        <v>275</v>
      </c>
      <c r="F318" s="333"/>
      <c r="G318" s="333"/>
      <c r="H318" s="334"/>
      <c r="I318" s="333"/>
      <c r="J318" s="389"/>
      <c r="K318" s="131"/>
      <c r="L318" s="131"/>
    </row>
    <row r="319" spans="1:12">
      <c r="A319" s="190">
        <v>9</v>
      </c>
      <c r="B319" s="207"/>
      <c r="C319" s="208" t="s">
        <v>286</v>
      </c>
      <c r="D319" s="213" t="s">
        <v>287</v>
      </c>
      <c r="E319" s="213">
        <v>50</v>
      </c>
      <c r="F319" s="333">
        <v>50</v>
      </c>
      <c r="G319" s="333"/>
      <c r="H319" s="334"/>
      <c r="I319" s="333"/>
      <c r="J319" s="370">
        <v>45</v>
      </c>
      <c r="K319" s="148">
        <f t="shared" ref="K319:K320" si="75">(J319/E319)</f>
        <v>0.9</v>
      </c>
      <c r="L319" s="131">
        <f>E319*K319</f>
        <v>45</v>
      </c>
    </row>
    <row r="320" spans="1:12" ht="25.5">
      <c r="A320" s="200">
        <v>10</v>
      </c>
      <c r="B320" s="183"/>
      <c r="C320" s="214" t="s">
        <v>288</v>
      </c>
      <c r="D320" s="213" t="s">
        <v>282</v>
      </c>
      <c r="E320" s="215">
        <v>2</v>
      </c>
      <c r="F320" s="333">
        <v>2</v>
      </c>
      <c r="G320" s="333"/>
      <c r="H320" s="334"/>
      <c r="I320" s="333"/>
      <c r="J320" s="370">
        <f t="shared" ref="J320" si="76">F320</f>
        <v>2</v>
      </c>
      <c r="K320" s="148">
        <f t="shared" si="75"/>
        <v>1</v>
      </c>
      <c r="L320" s="131">
        <f>E320*K320</f>
        <v>2</v>
      </c>
    </row>
    <row r="321" spans="1:12" ht="63.75">
      <c r="A321" s="200"/>
      <c r="B321" s="201"/>
      <c r="C321" s="201" t="s">
        <v>289</v>
      </c>
      <c r="D321" s="201"/>
      <c r="E321" s="201"/>
      <c r="F321" s="333"/>
      <c r="G321" s="333"/>
      <c r="H321" s="334"/>
      <c r="I321" s="333"/>
      <c r="J321" s="389"/>
      <c r="K321" s="131"/>
      <c r="L321" s="131"/>
    </row>
    <row r="322" spans="1:12" ht="21">
      <c r="A322" s="442" t="s">
        <v>584</v>
      </c>
      <c r="B322" s="443"/>
      <c r="C322" s="443"/>
      <c r="D322" s="443"/>
      <c r="E322" s="443"/>
      <c r="F322" s="443"/>
      <c r="G322" s="443"/>
      <c r="H322" s="443"/>
      <c r="I322" s="443"/>
      <c r="J322" s="443"/>
      <c r="K322" s="444"/>
      <c r="L322" s="131"/>
    </row>
    <row r="323" spans="1:12" ht="15.75">
      <c r="A323" s="222" t="s">
        <v>290</v>
      </c>
      <c r="B323" s="223" t="s">
        <v>291</v>
      </c>
      <c r="C323" s="135" t="s">
        <v>292</v>
      </c>
      <c r="D323" s="135" t="s">
        <v>4</v>
      </c>
      <c r="E323" s="224" t="s">
        <v>293</v>
      </c>
      <c r="F323" s="333"/>
      <c r="G323" s="333"/>
      <c r="H323" s="334"/>
      <c r="I323" s="333"/>
      <c r="J323" s="389"/>
      <c r="K323" s="134" t="s">
        <v>567</v>
      </c>
      <c r="L323" s="134" t="s">
        <v>568</v>
      </c>
    </row>
    <row r="324" spans="1:12">
      <c r="A324" s="225">
        <v>1</v>
      </c>
      <c r="B324" s="226" t="s">
        <v>294</v>
      </c>
      <c r="C324" s="227"/>
      <c r="D324" s="228"/>
      <c r="E324" s="229"/>
      <c r="F324" s="333"/>
      <c r="G324" s="333"/>
      <c r="H324" s="334"/>
      <c r="I324" s="333"/>
      <c r="J324" s="389"/>
      <c r="K324" s="131"/>
      <c r="L324" s="131"/>
    </row>
    <row r="325" spans="1:12" ht="30">
      <c r="A325" s="230">
        <v>1.1000000000000001</v>
      </c>
      <c r="B325" s="231" t="s">
        <v>295</v>
      </c>
      <c r="C325" s="232" t="s">
        <v>296</v>
      </c>
      <c r="D325" s="230" t="s">
        <v>84</v>
      </c>
      <c r="E325" s="233">
        <v>1</v>
      </c>
      <c r="F325" s="333">
        <v>1</v>
      </c>
      <c r="G325" s="333"/>
      <c r="H325" s="334"/>
      <c r="I325" s="333"/>
      <c r="J325" s="370">
        <f t="shared" ref="J325:J326" si="77">F325</f>
        <v>1</v>
      </c>
      <c r="K325" s="148">
        <f t="shared" ref="K325:K326" si="78">(J325/E325)</f>
        <v>1</v>
      </c>
      <c r="L325" s="131">
        <f>E325*K325</f>
        <v>1</v>
      </c>
    </row>
    <row r="326" spans="1:12" ht="45">
      <c r="A326" s="131">
        <v>1.2</v>
      </c>
      <c r="B326" s="235" t="s">
        <v>297</v>
      </c>
      <c r="C326" s="236" t="s">
        <v>298</v>
      </c>
      <c r="D326" s="131" t="s">
        <v>299</v>
      </c>
      <c r="E326" s="234">
        <v>4</v>
      </c>
      <c r="F326" s="333">
        <v>3</v>
      </c>
      <c r="G326" s="333"/>
      <c r="H326" s="334"/>
      <c r="I326" s="333"/>
      <c r="J326" s="370">
        <f t="shared" si="77"/>
        <v>3</v>
      </c>
      <c r="K326" s="148">
        <f t="shared" si="78"/>
        <v>0.75</v>
      </c>
      <c r="L326" s="131">
        <f>E326*K326</f>
        <v>3</v>
      </c>
    </row>
    <row r="327" spans="1:12">
      <c r="A327" s="131"/>
      <c r="B327" s="235"/>
      <c r="C327" s="236"/>
      <c r="D327" s="131"/>
      <c r="E327" s="234"/>
      <c r="F327" s="333"/>
      <c r="G327" s="333"/>
      <c r="H327" s="334"/>
      <c r="I327" s="333"/>
      <c r="J327" s="389"/>
      <c r="K327" s="131"/>
      <c r="L327" s="131"/>
    </row>
    <row r="328" spans="1:12">
      <c r="A328" s="131">
        <v>2</v>
      </c>
      <c r="B328" s="231" t="s">
        <v>300</v>
      </c>
      <c r="C328" s="232"/>
      <c r="D328" s="131"/>
      <c r="E328" s="234"/>
      <c r="F328" s="333"/>
      <c r="G328" s="333"/>
      <c r="H328" s="334"/>
      <c r="I328" s="333"/>
      <c r="J328" s="389"/>
      <c r="K328" s="131"/>
      <c r="L328" s="131"/>
    </row>
    <row r="329" spans="1:12" ht="195">
      <c r="A329" s="131">
        <v>2.1</v>
      </c>
      <c r="B329" s="235" t="s">
        <v>301</v>
      </c>
      <c r="C329" s="235" t="s">
        <v>302</v>
      </c>
      <c r="D329" s="131" t="s">
        <v>303</v>
      </c>
      <c r="E329" s="234">
        <v>92</v>
      </c>
      <c r="F329" s="333"/>
      <c r="G329" s="333">
        <v>12.28</v>
      </c>
      <c r="H329" s="333">
        <v>7.4909999999999997</v>
      </c>
      <c r="I329" s="333"/>
      <c r="J329" s="370">
        <f>G329*H329</f>
        <v>91.989479999999986</v>
      </c>
      <c r="K329" s="148">
        <f t="shared" ref="K329" si="79">(J329/E329)</f>
        <v>0.9998856521739129</v>
      </c>
      <c r="L329" s="131">
        <f>E329*K329</f>
        <v>91.989479999999986</v>
      </c>
    </row>
    <row r="330" spans="1:12">
      <c r="A330" s="131"/>
      <c r="B330" s="235"/>
      <c r="C330" s="235"/>
      <c r="D330" s="131"/>
      <c r="E330" s="234"/>
      <c r="F330" s="333"/>
      <c r="G330" s="333"/>
      <c r="H330" s="334"/>
      <c r="I330" s="333"/>
      <c r="J330" s="389"/>
      <c r="K330" s="131"/>
      <c r="L330" s="131"/>
    </row>
    <row r="331" spans="1:12">
      <c r="A331" s="225">
        <v>3</v>
      </c>
      <c r="B331" s="226" t="s">
        <v>304</v>
      </c>
      <c r="C331" s="227"/>
      <c r="D331" s="228"/>
      <c r="E331" s="229"/>
      <c r="F331" s="333"/>
      <c r="G331" s="333"/>
      <c r="H331" s="334"/>
      <c r="I331" s="333"/>
      <c r="J331" s="389"/>
      <c r="K331" s="131"/>
      <c r="L331" s="131"/>
    </row>
    <row r="332" spans="1:12" ht="150">
      <c r="A332" s="131">
        <v>3.1</v>
      </c>
      <c r="B332" s="235" t="s">
        <v>305</v>
      </c>
      <c r="C332" s="236" t="s">
        <v>306</v>
      </c>
      <c r="D332" s="131" t="s">
        <v>303</v>
      </c>
      <c r="E332" s="234">
        <v>0</v>
      </c>
      <c r="F332" s="333"/>
      <c r="G332" s="333"/>
      <c r="H332" s="334"/>
      <c r="I332" s="333"/>
      <c r="J332" s="370">
        <f>G332*H332</f>
        <v>0</v>
      </c>
      <c r="K332" s="148"/>
      <c r="L332" s="131"/>
    </row>
    <row r="333" spans="1:12" ht="150">
      <c r="A333" s="131" t="s">
        <v>307</v>
      </c>
      <c r="B333" s="235" t="s">
        <v>308</v>
      </c>
      <c r="C333" s="236" t="s">
        <v>309</v>
      </c>
      <c r="D333" s="131" t="s">
        <v>303</v>
      </c>
      <c r="E333" s="234">
        <v>0</v>
      </c>
      <c r="F333" s="333"/>
      <c r="G333" s="333"/>
      <c r="H333" s="334"/>
      <c r="I333" s="333"/>
      <c r="J333" s="389"/>
      <c r="K333" s="131"/>
      <c r="L333" s="131"/>
    </row>
    <row r="334" spans="1:12" ht="90">
      <c r="A334" s="131">
        <v>3.2</v>
      </c>
      <c r="B334" s="235" t="s">
        <v>310</v>
      </c>
      <c r="C334" s="236" t="s">
        <v>311</v>
      </c>
      <c r="D334" s="131" t="s">
        <v>75</v>
      </c>
      <c r="E334" s="234">
        <v>0</v>
      </c>
      <c r="F334" s="333"/>
      <c r="G334" s="333"/>
      <c r="H334" s="334"/>
      <c r="I334" s="333"/>
      <c r="J334" s="389"/>
      <c r="K334" s="131"/>
      <c r="L334" s="131"/>
    </row>
    <row r="335" spans="1:12" ht="180">
      <c r="A335" s="131">
        <v>3.3</v>
      </c>
      <c r="B335" s="235" t="s">
        <v>312</v>
      </c>
      <c r="C335" s="236" t="s">
        <v>313</v>
      </c>
      <c r="D335" s="131" t="s">
        <v>303</v>
      </c>
      <c r="E335" s="234">
        <v>15</v>
      </c>
      <c r="F335" s="333">
        <v>2</v>
      </c>
      <c r="G335" s="333">
        <v>3.25</v>
      </c>
      <c r="H335" s="333">
        <v>2</v>
      </c>
      <c r="I335" s="333"/>
      <c r="J335" s="407">
        <f>G335*H335*F335</f>
        <v>13</v>
      </c>
      <c r="K335" s="409">
        <f t="shared" ref="K335" si="80">(J335/E335)</f>
        <v>0.8666666666666667</v>
      </c>
      <c r="L335" s="131">
        <f>E335*K335</f>
        <v>13</v>
      </c>
    </row>
    <row r="336" spans="1:12" ht="120">
      <c r="A336" s="131">
        <v>3.4</v>
      </c>
      <c r="B336" s="235" t="s">
        <v>314</v>
      </c>
      <c r="C336" s="237" t="s">
        <v>315</v>
      </c>
      <c r="D336" s="131" t="s">
        <v>303</v>
      </c>
      <c r="E336" s="234">
        <v>0</v>
      </c>
      <c r="F336" s="333"/>
      <c r="G336" s="333"/>
      <c r="H336" s="334"/>
      <c r="I336" s="333"/>
      <c r="J336" s="370">
        <f>G336*H336</f>
        <v>0</v>
      </c>
      <c r="K336" s="148"/>
      <c r="L336" s="131">
        <f>E336*K336</f>
        <v>0</v>
      </c>
    </row>
    <row r="337" spans="1:12" ht="375">
      <c r="A337" s="131">
        <v>3.5</v>
      </c>
      <c r="B337" s="235" t="s">
        <v>316</v>
      </c>
      <c r="C337" s="236" t="s">
        <v>317</v>
      </c>
      <c r="D337" s="131" t="s">
        <v>303</v>
      </c>
      <c r="E337" s="234">
        <v>0</v>
      </c>
      <c r="F337" s="333"/>
      <c r="G337" s="333"/>
      <c r="H337" s="334"/>
      <c r="I337" s="333"/>
      <c r="J337" s="389"/>
      <c r="K337" s="131"/>
      <c r="L337" s="131"/>
    </row>
    <row r="338" spans="1:12">
      <c r="A338" s="183"/>
      <c r="B338" s="226"/>
      <c r="C338" s="427" t="s">
        <v>269</v>
      </c>
      <c r="D338" s="427"/>
      <c r="E338" s="427"/>
      <c r="F338" s="333"/>
      <c r="G338" s="333"/>
      <c r="H338" s="334"/>
      <c r="I338" s="333"/>
      <c r="J338" s="389"/>
      <c r="K338" s="131"/>
      <c r="L338" s="131"/>
    </row>
    <row r="339" spans="1:12">
      <c r="A339" s="225">
        <v>4</v>
      </c>
      <c r="B339" s="226" t="s">
        <v>318</v>
      </c>
      <c r="C339" s="227"/>
      <c r="D339" s="228"/>
      <c r="E339" s="229"/>
      <c r="F339" s="333"/>
      <c r="G339" s="333"/>
      <c r="H339" s="334"/>
      <c r="I339" s="333"/>
      <c r="J339" s="389"/>
      <c r="K339" s="131"/>
      <c r="L339" s="131"/>
    </row>
    <row r="340" spans="1:12" ht="150">
      <c r="A340" s="131">
        <v>4.01</v>
      </c>
      <c r="B340" s="235" t="s">
        <v>319</v>
      </c>
      <c r="C340" s="236" t="s">
        <v>320</v>
      </c>
      <c r="D340" s="131" t="s">
        <v>303</v>
      </c>
      <c r="E340" s="234">
        <v>20</v>
      </c>
      <c r="F340" s="333"/>
      <c r="G340" s="333">
        <v>6.6669999999999998</v>
      </c>
      <c r="H340" s="333">
        <v>3</v>
      </c>
      <c r="I340" s="333"/>
      <c r="J340" s="370">
        <f>G340*H340</f>
        <v>20.000999999999998</v>
      </c>
      <c r="K340" s="148">
        <f t="shared" ref="K340:K341" si="81">(J340/E340)</f>
        <v>1.0000499999999999</v>
      </c>
      <c r="L340" s="131">
        <f>E340*K340</f>
        <v>20.000999999999998</v>
      </c>
    </row>
    <row r="341" spans="1:12" ht="135">
      <c r="A341" s="131">
        <v>4.0199999999999996</v>
      </c>
      <c r="B341" s="235" t="s">
        <v>321</v>
      </c>
      <c r="C341" s="235" t="s">
        <v>322</v>
      </c>
      <c r="D341" s="131" t="s">
        <v>75</v>
      </c>
      <c r="E341" s="234">
        <v>10</v>
      </c>
      <c r="F341" s="333"/>
      <c r="G341" s="333">
        <v>10</v>
      </c>
      <c r="H341" s="334"/>
      <c r="I341" s="333"/>
      <c r="J341" s="370">
        <f>G341</f>
        <v>10</v>
      </c>
      <c r="K341" s="148">
        <f t="shared" si="81"/>
        <v>1</v>
      </c>
      <c r="L341" s="131">
        <f>E341*K341</f>
        <v>10</v>
      </c>
    </row>
    <row r="342" spans="1:12" ht="45">
      <c r="A342" s="131">
        <v>4.03</v>
      </c>
      <c r="B342" s="239" t="s">
        <v>323</v>
      </c>
      <c r="C342" s="236" t="s">
        <v>324</v>
      </c>
      <c r="D342" s="131" t="s">
        <v>75</v>
      </c>
      <c r="E342" s="234" t="s">
        <v>159</v>
      </c>
      <c r="F342" s="333"/>
      <c r="G342" s="333"/>
      <c r="H342" s="334"/>
      <c r="I342" s="333"/>
      <c r="J342" s="389"/>
      <c r="K342" s="131"/>
      <c r="L342" s="131"/>
    </row>
    <row r="343" spans="1:12" ht="45">
      <c r="A343" s="131">
        <v>4.04</v>
      </c>
      <c r="B343" s="235" t="s">
        <v>325</v>
      </c>
      <c r="C343" s="236" t="s">
        <v>326</v>
      </c>
      <c r="D343" s="131" t="s">
        <v>303</v>
      </c>
      <c r="E343" s="234">
        <v>0</v>
      </c>
      <c r="F343" s="333"/>
      <c r="G343" s="333"/>
      <c r="H343" s="334"/>
      <c r="I343" s="333"/>
      <c r="J343" s="389"/>
      <c r="K343" s="131"/>
      <c r="L343" s="131"/>
    </row>
    <row r="344" spans="1:12" ht="150">
      <c r="A344" s="131">
        <v>4.05</v>
      </c>
      <c r="B344" s="239" t="s">
        <v>327</v>
      </c>
      <c r="C344" s="236" t="s">
        <v>328</v>
      </c>
      <c r="D344" s="131" t="s">
        <v>303</v>
      </c>
      <c r="E344" s="240">
        <v>45</v>
      </c>
      <c r="F344" s="333">
        <v>2</v>
      </c>
      <c r="G344" s="333">
        <v>3.25</v>
      </c>
      <c r="H344" s="333">
        <v>2.5</v>
      </c>
      <c r="I344" s="333"/>
      <c r="J344" s="432">
        <f>(G344*H344*F344)+(G345*H345)+(G346*H346)+(F347*G347*H347)+(G348+H348)</f>
        <v>44.524999999999999</v>
      </c>
      <c r="K344" s="409">
        <f t="shared" ref="K344:K350" si="82">(J344/E344)</f>
        <v>0.98944444444444446</v>
      </c>
      <c r="L344" s="131">
        <f>E344*K344</f>
        <v>44.524999999999999</v>
      </c>
    </row>
    <row r="345" spans="1:12">
      <c r="A345" s="131"/>
      <c r="B345" s="239"/>
      <c r="C345" s="236"/>
      <c r="D345" s="131"/>
      <c r="E345" s="240"/>
      <c r="F345" s="333"/>
      <c r="G345" s="333">
        <v>4.26</v>
      </c>
      <c r="H345" s="333">
        <v>2.5</v>
      </c>
      <c r="I345" s="333"/>
      <c r="J345" s="433"/>
      <c r="K345" s="148"/>
      <c r="L345" s="131"/>
    </row>
    <row r="346" spans="1:12">
      <c r="A346" s="131"/>
      <c r="B346" s="239"/>
      <c r="C346" s="236"/>
      <c r="D346" s="131"/>
      <c r="E346" s="240"/>
      <c r="F346" s="333"/>
      <c r="G346" s="333">
        <v>2.0299999999999998</v>
      </c>
      <c r="H346" s="333">
        <v>2.5</v>
      </c>
      <c r="I346" s="333"/>
      <c r="J346" s="433"/>
      <c r="K346" s="148"/>
      <c r="L346" s="131"/>
    </row>
    <row r="347" spans="1:12">
      <c r="A347" s="131"/>
      <c r="B347" s="239"/>
      <c r="C347" s="236"/>
      <c r="D347" s="131"/>
      <c r="E347" s="240"/>
      <c r="F347" s="333">
        <v>3</v>
      </c>
      <c r="G347" s="333">
        <v>0.8</v>
      </c>
      <c r="H347" s="333">
        <v>2.5</v>
      </c>
      <c r="I347" s="333"/>
      <c r="J347" s="433"/>
      <c r="K347" s="148"/>
      <c r="L347" s="131"/>
    </row>
    <row r="348" spans="1:12">
      <c r="A348" s="131"/>
      <c r="B348" s="239"/>
      <c r="C348" s="236"/>
      <c r="D348" s="131"/>
      <c r="E348" s="240"/>
      <c r="F348" s="333"/>
      <c r="G348" s="333">
        <v>4.05</v>
      </c>
      <c r="H348" s="333">
        <v>2.5</v>
      </c>
      <c r="I348" s="333"/>
      <c r="J348" s="434"/>
      <c r="K348" s="148"/>
      <c r="L348" s="131"/>
    </row>
    <row r="349" spans="1:12" ht="120">
      <c r="A349" s="131">
        <v>4.0599999999999996</v>
      </c>
      <c r="B349" s="239" t="s">
        <v>329</v>
      </c>
      <c r="C349" s="236" t="s">
        <v>330</v>
      </c>
      <c r="D349" s="131" t="s">
        <v>303</v>
      </c>
      <c r="E349" s="234">
        <v>30</v>
      </c>
      <c r="F349" s="333"/>
      <c r="G349" s="333"/>
      <c r="H349" s="334"/>
      <c r="I349" s="333"/>
      <c r="J349" s="370">
        <f>G349*H349</f>
        <v>0</v>
      </c>
      <c r="K349" s="148">
        <f t="shared" si="82"/>
        <v>0</v>
      </c>
      <c r="L349" s="131">
        <f>E349*K349</f>
        <v>0</v>
      </c>
    </row>
    <row r="350" spans="1:12" ht="90">
      <c r="A350" s="234">
        <v>4.0999999999999996</v>
      </c>
      <c r="B350" s="235" t="s">
        <v>331</v>
      </c>
      <c r="C350" s="236" t="s">
        <v>332</v>
      </c>
      <c r="D350" s="131" t="s">
        <v>303</v>
      </c>
      <c r="E350" s="234">
        <v>6</v>
      </c>
      <c r="F350" s="333"/>
      <c r="G350" s="333">
        <v>6.15</v>
      </c>
      <c r="H350" s="393">
        <v>0.3</v>
      </c>
      <c r="I350" s="333"/>
      <c r="J350" s="370">
        <f>G350*H350</f>
        <v>1.845</v>
      </c>
      <c r="K350" s="148">
        <f t="shared" si="82"/>
        <v>0.3075</v>
      </c>
      <c r="L350" s="131">
        <f>E350*K350</f>
        <v>1.845</v>
      </c>
    </row>
    <row r="351" spans="1:12">
      <c r="A351" s="131"/>
      <c r="B351" s="226"/>
      <c r="C351" s="427"/>
      <c r="D351" s="427"/>
      <c r="E351" s="427"/>
      <c r="F351" s="333"/>
      <c r="G351" s="333"/>
      <c r="H351" s="334"/>
      <c r="I351" s="333"/>
      <c r="J351" s="389"/>
      <c r="K351" s="131"/>
      <c r="L351" s="131"/>
    </row>
    <row r="352" spans="1:12">
      <c r="A352" s="131">
        <v>5</v>
      </c>
      <c r="B352" s="241" t="s">
        <v>333</v>
      </c>
      <c r="C352" s="227"/>
      <c r="D352" s="228"/>
      <c r="E352" s="229"/>
      <c r="F352" s="333"/>
      <c r="G352" s="333"/>
      <c r="H352" s="334"/>
      <c r="I352" s="333"/>
      <c r="J352" s="389"/>
      <c r="K352" s="131"/>
      <c r="L352" s="131"/>
    </row>
    <row r="353" spans="1:12" ht="210">
      <c r="A353" s="131">
        <v>5.1000000000000103</v>
      </c>
      <c r="B353" s="235" t="s">
        <v>334</v>
      </c>
      <c r="C353" s="242" t="s">
        <v>335</v>
      </c>
      <c r="D353" s="131" t="s">
        <v>303</v>
      </c>
      <c r="E353" s="243">
        <v>0</v>
      </c>
      <c r="F353" s="333"/>
      <c r="G353" s="333"/>
      <c r="H353" s="334"/>
      <c r="I353" s="333"/>
      <c r="J353" s="389"/>
      <c r="K353" s="131"/>
      <c r="L353" s="131"/>
    </row>
    <row r="354" spans="1:12" ht="210">
      <c r="A354" s="131">
        <v>5.2</v>
      </c>
      <c r="B354" s="235" t="s">
        <v>334</v>
      </c>
      <c r="C354" s="242" t="s">
        <v>336</v>
      </c>
      <c r="D354" s="131" t="s">
        <v>303</v>
      </c>
      <c r="E354" s="243">
        <v>0</v>
      </c>
      <c r="F354" s="333"/>
      <c r="G354" s="333"/>
      <c r="H354" s="334"/>
      <c r="I354" s="333"/>
      <c r="J354" s="389"/>
      <c r="K354" s="131"/>
      <c r="L354" s="131"/>
    </row>
    <row r="355" spans="1:12" ht="180">
      <c r="A355" s="131">
        <v>5.3</v>
      </c>
      <c r="B355" s="235" t="s">
        <v>334</v>
      </c>
      <c r="C355" s="242" t="s">
        <v>337</v>
      </c>
      <c r="D355" s="131" t="s">
        <v>303</v>
      </c>
      <c r="E355" s="243">
        <v>10</v>
      </c>
      <c r="F355" s="333"/>
      <c r="G355" s="333"/>
      <c r="H355" s="334"/>
      <c r="I355" s="333"/>
      <c r="J355" s="370">
        <f>G355*H355</f>
        <v>0</v>
      </c>
      <c r="K355" s="148">
        <f t="shared" ref="K355:K356" si="83">(J355/E355)</f>
        <v>0</v>
      </c>
      <c r="L355" s="131"/>
    </row>
    <row r="356" spans="1:12" ht="60">
      <c r="A356" s="131">
        <v>5.4</v>
      </c>
      <c r="B356" s="235" t="s">
        <v>338</v>
      </c>
      <c r="C356" s="244" t="s">
        <v>339</v>
      </c>
      <c r="D356" s="131" t="s">
        <v>303</v>
      </c>
      <c r="E356" s="234">
        <v>3</v>
      </c>
      <c r="F356" s="333"/>
      <c r="G356" s="333"/>
      <c r="H356" s="334"/>
      <c r="I356" s="333"/>
      <c r="J356" s="370">
        <f>G356*H356</f>
        <v>0</v>
      </c>
      <c r="K356" s="148">
        <f t="shared" si="83"/>
        <v>0</v>
      </c>
      <c r="L356" s="131">
        <f>E356*K356</f>
        <v>0</v>
      </c>
    </row>
    <row r="357" spans="1:12">
      <c r="A357" s="183"/>
      <c r="B357" s="226"/>
      <c r="C357" s="427"/>
      <c r="D357" s="427"/>
      <c r="E357" s="427"/>
      <c r="F357" s="333"/>
      <c r="G357" s="333"/>
      <c r="H357" s="334"/>
      <c r="I357" s="333"/>
      <c r="J357" s="389"/>
      <c r="K357" s="131"/>
      <c r="L357" s="131"/>
    </row>
    <row r="358" spans="1:12">
      <c r="A358" s="225">
        <v>6</v>
      </c>
      <c r="B358" s="241" t="s">
        <v>340</v>
      </c>
      <c r="C358" s="227"/>
      <c r="D358" s="228"/>
      <c r="E358" s="229"/>
      <c r="F358" s="333"/>
      <c r="G358" s="333"/>
      <c r="H358" s="334"/>
      <c r="I358" s="333"/>
      <c r="J358" s="389"/>
      <c r="K358" s="131"/>
      <c r="L358" s="131"/>
    </row>
    <row r="359" spans="1:12" ht="90">
      <c r="A359" s="131">
        <v>6.1</v>
      </c>
      <c r="B359" s="235" t="s">
        <v>341</v>
      </c>
      <c r="C359" s="245" t="s">
        <v>342</v>
      </c>
      <c r="D359" s="131" t="s">
        <v>303</v>
      </c>
      <c r="E359" s="234">
        <v>20</v>
      </c>
      <c r="F359" s="333"/>
      <c r="G359" s="333"/>
      <c r="H359" s="334"/>
      <c r="I359" s="333"/>
      <c r="J359" s="370">
        <f>G359*H359</f>
        <v>0</v>
      </c>
      <c r="K359" s="148">
        <f t="shared" ref="K359:K368" si="84">(J359/E359)</f>
        <v>0</v>
      </c>
      <c r="L359" s="131">
        <f t="shared" ref="L359:L368" si="85">E359*K359</f>
        <v>0</v>
      </c>
    </row>
    <row r="360" spans="1:12" ht="75">
      <c r="A360" s="131">
        <v>6.2</v>
      </c>
      <c r="B360" s="235" t="s">
        <v>343</v>
      </c>
      <c r="C360" s="245" t="s">
        <v>344</v>
      </c>
      <c r="D360" s="131" t="s">
        <v>303</v>
      </c>
      <c r="E360" s="234">
        <v>30</v>
      </c>
      <c r="F360" s="333"/>
      <c r="G360" s="333"/>
      <c r="H360" s="334"/>
      <c r="I360" s="333"/>
      <c r="J360" s="370">
        <f>G360*H360</f>
        <v>0</v>
      </c>
      <c r="K360" s="148">
        <f t="shared" si="84"/>
        <v>0</v>
      </c>
      <c r="L360" s="131">
        <f t="shared" si="85"/>
        <v>0</v>
      </c>
    </row>
    <row r="361" spans="1:12" ht="90">
      <c r="A361" s="131">
        <v>6.4</v>
      </c>
      <c r="B361" s="235" t="s">
        <v>345</v>
      </c>
      <c r="C361" s="245" t="s">
        <v>346</v>
      </c>
      <c r="D361" s="131" t="s">
        <v>303</v>
      </c>
      <c r="E361" s="234">
        <v>13</v>
      </c>
      <c r="F361" s="333"/>
      <c r="G361" s="333"/>
      <c r="H361" s="334"/>
      <c r="I361" s="333"/>
      <c r="J361" s="370">
        <f>G361*H361</f>
        <v>0</v>
      </c>
      <c r="K361" s="148">
        <f t="shared" si="84"/>
        <v>0</v>
      </c>
      <c r="L361" s="131">
        <f t="shared" si="85"/>
        <v>0</v>
      </c>
    </row>
    <row r="362" spans="1:12" ht="180">
      <c r="A362" s="131">
        <v>6.6</v>
      </c>
      <c r="B362" s="235" t="s">
        <v>347</v>
      </c>
      <c r="C362" s="246" t="s">
        <v>348</v>
      </c>
      <c r="D362" s="131" t="s">
        <v>75</v>
      </c>
      <c r="E362" s="234">
        <v>0</v>
      </c>
      <c r="F362" s="333"/>
      <c r="G362" s="333"/>
      <c r="H362" s="334"/>
      <c r="I362" s="333"/>
      <c r="J362" s="370">
        <f t="shared" ref="J362" si="86">F362</f>
        <v>0</v>
      </c>
      <c r="K362" s="148"/>
      <c r="L362" s="131">
        <f t="shared" si="85"/>
        <v>0</v>
      </c>
    </row>
    <row r="363" spans="1:12" ht="180">
      <c r="A363" s="131">
        <v>6.7</v>
      </c>
      <c r="B363" s="247" t="s">
        <v>349</v>
      </c>
      <c r="C363" s="248" t="s">
        <v>350</v>
      </c>
      <c r="D363" s="249" t="s">
        <v>351</v>
      </c>
      <c r="E363" s="42">
        <v>1</v>
      </c>
      <c r="F363" s="333"/>
      <c r="G363" s="333"/>
      <c r="H363" s="334"/>
      <c r="I363" s="333"/>
      <c r="J363" s="389">
        <f>F363</f>
        <v>0</v>
      </c>
      <c r="K363" s="148">
        <f t="shared" si="84"/>
        <v>0</v>
      </c>
      <c r="L363" s="131">
        <f t="shared" si="85"/>
        <v>0</v>
      </c>
    </row>
    <row r="364" spans="1:12" ht="150">
      <c r="A364" s="131">
        <v>6.8</v>
      </c>
      <c r="B364" s="250" t="s">
        <v>352</v>
      </c>
      <c r="C364" s="251" t="s">
        <v>353</v>
      </c>
      <c r="D364" s="249" t="s">
        <v>351</v>
      </c>
      <c r="E364" s="42">
        <v>1</v>
      </c>
      <c r="F364" s="333"/>
      <c r="G364" s="333"/>
      <c r="H364" s="334"/>
      <c r="I364" s="333"/>
      <c r="J364" s="389">
        <f>F364</f>
        <v>0</v>
      </c>
      <c r="K364" s="148">
        <f t="shared" si="84"/>
        <v>0</v>
      </c>
      <c r="L364" s="131">
        <f t="shared" si="85"/>
        <v>0</v>
      </c>
    </row>
    <row r="365" spans="1:12" ht="150">
      <c r="A365" s="131">
        <v>6.9</v>
      </c>
      <c r="B365" s="250" t="s">
        <v>354</v>
      </c>
      <c r="C365" s="251" t="s">
        <v>355</v>
      </c>
      <c r="D365" s="249" t="s">
        <v>351</v>
      </c>
      <c r="E365" s="42">
        <v>1</v>
      </c>
      <c r="F365" s="333"/>
      <c r="G365" s="333"/>
      <c r="H365" s="334"/>
      <c r="I365" s="333"/>
      <c r="J365" s="389">
        <f>F365</f>
        <v>0</v>
      </c>
      <c r="K365" s="148">
        <f t="shared" si="84"/>
        <v>0</v>
      </c>
      <c r="L365" s="131">
        <f t="shared" si="85"/>
        <v>0</v>
      </c>
    </row>
    <row r="366" spans="1:12" ht="60">
      <c r="A366" s="234">
        <v>6.11</v>
      </c>
      <c r="B366" s="235" t="s">
        <v>356</v>
      </c>
      <c r="C366" s="232" t="s">
        <v>357</v>
      </c>
      <c r="D366" s="131" t="s">
        <v>303</v>
      </c>
      <c r="E366" s="234">
        <v>10</v>
      </c>
      <c r="F366" s="333"/>
      <c r="G366" s="333">
        <v>4.3</v>
      </c>
      <c r="H366" s="333">
        <v>0.92</v>
      </c>
      <c r="I366" s="333"/>
      <c r="J366" s="370">
        <f>G366*H366</f>
        <v>3.956</v>
      </c>
      <c r="K366" s="148">
        <f t="shared" si="84"/>
        <v>0.39560000000000001</v>
      </c>
      <c r="L366" s="131">
        <f t="shared" si="85"/>
        <v>3.956</v>
      </c>
    </row>
    <row r="367" spans="1:12" ht="180">
      <c r="A367" s="234">
        <v>6.12</v>
      </c>
      <c r="B367" s="235" t="s">
        <v>358</v>
      </c>
      <c r="C367" s="232" t="s">
        <v>359</v>
      </c>
      <c r="D367" s="131" t="s">
        <v>303</v>
      </c>
      <c r="E367" s="234">
        <v>3.5</v>
      </c>
      <c r="F367" s="333"/>
      <c r="G367" s="333">
        <v>3.8</v>
      </c>
      <c r="H367" s="393">
        <v>0.92</v>
      </c>
      <c r="I367" s="333"/>
      <c r="J367" s="408">
        <f>G367*H367</f>
        <v>3.496</v>
      </c>
      <c r="K367" s="148">
        <f t="shared" si="84"/>
        <v>0.99885714285714289</v>
      </c>
      <c r="L367" s="131">
        <f t="shared" si="85"/>
        <v>3.496</v>
      </c>
    </row>
    <row r="368" spans="1:12" ht="120">
      <c r="A368" s="234">
        <v>6.14</v>
      </c>
      <c r="B368" s="252" t="s">
        <v>360</v>
      </c>
      <c r="C368" s="253" t="s">
        <v>361</v>
      </c>
      <c r="D368" s="131" t="s">
        <v>303</v>
      </c>
      <c r="E368" s="42">
        <v>1</v>
      </c>
      <c r="F368" s="333"/>
      <c r="G368" s="333"/>
      <c r="H368" s="334"/>
      <c r="I368" s="333"/>
      <c r="J368" s="370">
        <f>G368*H368</f>
        <v>0</v>
      </c>
      <c r="K368" s="148">
        <f t="shared" si="84"/>
        <v>0</v>
      </c>
      <c r="L368" s="131">
        <f t="shared" si="85"/>
        <v>0</v>
      </c>
    </row>
    <row r="369" spans="1:12" ht="120">
      <c r="A369" s="234">
        <v>6.15</v>
      </c>
      <c r="B369" s="252" t="s">
        <v>362</v>
      </c>
      <c r="C369" s="251" t="s">
        <v>363</v>
      </c>
      <c r="D369" s="131" t="s">
        <v>303</v>
      </c>
      <c r="E369" s="42">
        <v>0</v>
      </c>
      <c r="F369" s="333"/>
      <c r="G369" s="333"/>
      <c r="H369" s="334"/>
      <c r="I369" s="333"/>
      <c r="J369" s="389"/>
      <c r="K369" s="148"/>
      <c r="L369" s="131"/>
    </row>
    <row r="370" spans="1:12" ht="75">
      <c r="A370" s="234">
        <v>6.16</v>
      </c>
      <c r="B370" s="247" t="s">
        <v>364</v>
      </c>
      <c r="C370" s="251" t="s">
        <v>365</v>
      </c>
      <c r="D370" s="131" t="s">
        <v>303</v>
      </c>
      <c r="E370" s="42">
        <v>0</v>
      </c>
      <c r="F370" s="333"/>
      <c r="G370" s="333"/>
      <c r="H370" s="334"/>
      <c r="I370" s="333"/>
      <c r="J370" s="389"/>
      <c r="K370" s="131"/>
      <c r="L370" s="131"/>
    </row>
    <row r="371" spans="1:12">
      <c r="A371" s="183"/>
      <c r="B371" s="226"/>
      <c r="C371" s="427"/>
      <c r="D371" s="427"/>
      <c r="E371" s="427"/>
      <c r="F371" s="333"/>
      <c r="G371" s="333"/>
      <c r="H371" s="334"/>
      <c r="I371" s="333"/>
      <c r="J371" s="389"/>
      <c r="K371" s="131"/>
      <c r="L371" s="131"/>
    </row>
    <row r="372" spans="1:12">
      <c r="A372" s="225">
        <v>8</v>
      </c>
      <c r="B372" s="241" t="s">
        <v>366</v>
      </c>
      <c r="C372" s="227"/>
      <c r="D372" s="228"/>
      <c r="E372" s="229"/>
      <c r="F372" s="333"/>
      <c r="G372" s="333"/>
      <c r="H372" s="334"/>
      <c r="I372" s="333"/>
      <c r="J372" s="389"/>
      <c r="K372" s="131"/>
      <c r="L372" s="131"/>
    </row>
    <row r="373" spans="1:12" ht="90">
      <c r="A373" s="131">
        <v>8.1</v>
      </c>
      <c r="B373" s="235" t="s">
        <v>367</v>
      </c>
      <c r="C373" s="245" t="s">
        <v>368</v>
      </c>
      <c r="D373" s="131" t="s">
        <v>303</v>
      </c>
      <c r="E373" s="234">
        <v>86</v>
      </c>
      <c r="F373" s="333"/>
      <c r="G373" s="333"/>
      <c r="H373" s="334"/>
      <c r="I373" s="333"/>
      <c r="J373" s="370">
        <f>G373*H373</f>
        <v>0</v>
      </c>
      <c r="K373" s="148">
        <f t="shared" ref="K373:K374" si="87">(J373/E373)</f>
        <v>0</v>
      </c>
      <c r="L373" s="131">
        <f>E373*K373</f>
        <v>0</v>
      </c>
    </row>
    <row r="374" spans="1:12" ht="165">
      <c r="A374" s="131">
        <v>8.3000000000000007</v>
      </c>
      <c r="B374" s="239" t="s">
        <v>369</v>
      </c>
      <c r="C374" s="245" t="s">
        <v>370</v>
      </c>
      <c r="D374" s="131" t="s">
        <v>303</v>
      </c>
      <c r="E374" s="234">
        <v>90</v>
      </c>
      <c r="F374" s="333"/>
      <c r="G374" s="333"/>
      <c r="H374" s="334"/>
      <c r="I374" s="333"/>
      <c r="J374" s="370">
        <f>G374*H374</f>
        <v>0</v>
      </c>
      <c r="K374" s="148">
        <f t="shared" si="87"/>
        <v>0</v>
      </c>
      <c r="L374" s="131"/>
    </row>
    <row r="375" spans="1:12">
      <c r="A375" s="183"/>
      <c r="B375" s="226"/>
      <c r="C375" s="427"/>
      <c r="D375" s="427"/>
      <c r="E375" s="427"/>
      <c r="F375" s="333"/>
      <c r="G375" s="333"/>
      <c r="H375" s="334"/>
      <c r="I375" s="333"/>
      <c r="J375" s="389"/>
      <c r="K375" s="131"/>
      <c r="L375" s="131"/>
    </row>
    <row r="376" spans="1:12">
      <c r="A376" s="225">
        <v>9</v>
      </c>
      <c r="B376" s="226" t="s">
        <v>371</v>
      </c>
      <c r="C376" s="227"/>
      <c r="D376" s="228"/>
      <c r="E376" s="229"/>
      <c r="F376" s="333"/>
      <c r="G376" s="333"/>
      <c r="H376" s="334"/>
      <c r="I376" s="333"/>
      <c r="J376" s="389"/>
      <c r="K376" s="131"/>
      <c r="L376" s="131"/>
    </row>
    <row r="377" spans="1:12" ht="105">
      <c r="A377" s="254">
        <v>9.1</v>
      </c>
      <c r="B377" s="247" t="s">
        <v>372</v>
      </c>
      <c r="C377" s="255" t="s">
        <v>373</v>
      </c>
      <c r="D377" s="131" t="s">
        <v>303</v>
      </c>
      <c r="E377" s="256">
        <v>0</v>
      </c>
      <c r="F377" s="333"/>
      <c r="G377" s="333"/>
      <c r="H377" s="334"/>
      <c r="I377" s="333"/>
      <c r="J377" s="389"/>
      <c r="K377" s="131"/>
      <c r="L377" s="131"/>
    </row>
    <row r="378" spans="1:12" ht="90">
      <c r="A378" s="131">
        <v>9.1999999999999993</v>
      </c>
      <c r="B378" s="235" t="s">
        <v>374</v>
      </c>
      <c r="C378" s="236" t="s">
        <v>375</v>
      </c>
      <c r="D378" s="131" t="s">
        <v>75</v>
      </c>
      <c r="E378" s="234">
        <v>75</v>
      </c>
      <c r="F378" s="333">
        <v>40</v>
      </c>
      <c r="G378" s="333"/>
      <c r="H378" s="334"/>
      <c r="I378" s="333"/>
      <c r="J378" s="370">
        <f t="shared" ref="J378:J379" si="88">F378</f>
        <v>40</v>
      </c>
      <c r="K378" s="148">
        <f t="shared" ref="K378:K382" si="89">(J378/E378)</f>
        <v>0.53333333333333333</v>
      </c>
      <c r="L378" s="131">
        <f>E378*K378</f>
        <v>40</v>
      </c>
    </row>
    <row r="379" spans="1:12" ht="315">
      <c r="A379" s="254">
        <v>9.3000000000000007</v>
      </c>
      <c r="B379" s="235" t="s">
        <v>376</v>
      </c>
      <c r="C379" s="257" t="s">
        <v>377</v>
      </c>
      <c r="D379" s="131" t="s">
        <v>78</v>
      </c>
      <c r="E379" s="234">
        <v>4</v>
      </c>
      <c r="F379" s="333">
        <v>0</v>
      </c>
      <c r="G379" s="333"/>
      <c r="H379" s="334"/>
      <c r="I379" s="333"/>
      <c r="J379" s="370">
        <f t="shared" si="88"/>
        <v>0</v>
      </c>
      <c r="K379" s="148">
        <f t="shared" si="89"/>
        <v>0</v>
      </c>
      <c r="L379" s="131">
        <f>E379*K379</f>
        <v>0</v>
      </c>
    </row>
    <row r="380" spans="1:12" ht="30">
      <c r="A380" s="131">
        <v>9.4</v>
      </c>
      <c r="B380" s="231" t="s">
        <v>378</v>
      </c>
      <c r="C380" s="235" t="s">
        <v>379</v>
      </c>
      <c r="D380" s="131" t="s">
        <v>78</v>
      </c>
      <c r="E380" s="234">
        <v>1</v>
      </c>
      <c r="F380" s="333"/>
      <c r="G380" s="333"/>
      <c r="H380" s="334"/>
      <c r="I380" s="333"/>
      <c r="J380" s="389">
        <f>F380</f>
        <v>0</v>
      </c>
      <c r="K380" s="148">
        <f t="shared" si="89"/>
        <v>0</v>
      </c>
      <c r="L380" s="131">
        <f>E380*K380</f>
        <v>0</v>
      </c>
    </row>
    <row r="381" spans="1:12" ht="60">
      <c r="A381" s="131">
        <v>9.6</v>
      </c>
      <c r="B381" s="252" t="s">
        <v>380</v>
      </c>
      <c r="C381" s="258" t="s">
        <v>381</v>
      </c>
      <c r="D381" s="249" t="s">
        <v>351</v>
      </c>
      <c r="E381" s="406">
        <v>2</v>
      </c>
      <c r="F381" s="333">
        <v>0</v>
      </c>
      <c r="G381" s="333"/>
      <c r="H381" s="334"/>
      <c r="I381" s="333"/>
      <c r="J381" s="389">
        <f>F381</f>
        <v>0</v>
      </c>
      <c r="K381" s="148">
        <f t="shared" si="89"/>
        <v>0</v>
      </c>
      <c r="L381" s="131">
        <f>E381*K381</f>
        <v>0</v>
      </c>
    </row>
    <row r="382" spans="1:12" ht="30">
      <c r="A382" s="254">
        <v>9.9</v>
      </c>
      <c r="B382" s="247" t="s">
        <v>382</v>
      </c>
      <c r="C382" s="251" t="s">
        <v>383</v>
      </c>
      <c r="D382" s="259" t="s">
        <v>22</v>
      </c>
      <c r="E382" s="406">
        <v>1</v>
      </c>
      <c r="F382" s="333">
        <v>1</v>
      </c>
      <c r="G382" s="333"/>
      <c r="H382" s="334"/>
      <c r="I382" s="333"/>
      <c r="J382" s="370">
        <f t="shared" ref="J382" si="90">F382</f>
        <v>1</v>
      </c>
      <c r="K382" s="148">
        <f t="shared" si="89"/>
        <v>1</v>
      </c>
      <c r="L382" s="131">
        <f>E382*K382</f>
        <v>1</v>
      </c>
    </row>
    <row r="383" spans="1:12" ht="60">
      <c r="A383" s="131">
        <v>10</v>
      </c>
      <c r="B383" s="247" t="s">
        <v>384</v>
      </c>
      <c r="C383" s="248" t="s">
        <v>385</v>
      </c>
      <c r="D383" s="131" t="s">
        <v>303</v>
      </c>
      <c r="E383" s="42" t="s">
        <v>159</v>
      </c>
      <c r="F383" s="333"/>
      <c r="G383" s="333"/>
      <c r="H383" s="334"/>
      <c r="I383" s="333"/>
      <c r="J383" s="389"/>
      <c r="K383" s="131"/>
      <c r="L383" s="131"/>
    </row>
    <row r="384" spans="1:12" ht="21">
      <c r="A384" s="429" t="s">
        <v>563</v>
      </c>
      <c r="B384" s="430"/>
      <c r="C384" s="430"/>
      <c r="D384" s="430"/>
      <c r="E384" s="430"/>
      <c r="F384" s="430"/>
      <c r="G384" s="430"/>
      <c r="H384" s="430"/>
      <c r="I384" s="430"/>
      <c r="J384" s="430"/>
      <c r="K384" s="430"/>
      <c r="L384" s="431"/>
    </row>
    <row r="385" spans="1:12">
      <c r="A385" s="183"/>
      <c r="B385" s="107">
        <v>1</v>
      </c>
      <c r="C385" s="428" t="s">
        <v>387</v>
      </c>
      <c r="D385" s="428"/>
      <c r="E385" s="428"/>
      <c r="K385" s="131"/>
      <c r="L385" s="131"/>
    </row>
    <row r="386" spans="1:12" ht="15.75">
      <c r="A386" s="183"/>
      <c r="B386" s="108" t="s">
        <v>388</v>
      </c>
      <c r="C386" s="108" t="s">
        <v>92</v>
      </c>
      <c r="D386" s="109" t="s">
        <v>93</v>
      </c>
      <c r="E386" s="110" t="s">
        <v>389</v>
      </c>
      <c r="F386" s="333"/>
      <c r="G386" s="333"/>
      <c r="H386" s="334"/>
      <c r="I386" s="333"/>
      <c r="J386" s="389"/>
      <c r="K386" s="134" t="s">
        <v>567</v>
      </c>
      <c r="L386" s="134" t="s">
        <v>568</v>
      </c>
    </row>
    <row r="387" spans="1:12">
      <c r="A387" s="183"/>
      <c r="B387" s="261" t="s">
        <v>390</v>
      </c>
      <c r="C387" s="86" t="s">
        <v>391</v>
      </c>
      <c r="D387" s="262"/>
      <c r="E387" s="263"/>
      <c r="F387" s="333"/>
      <c r="G387" s="333"/>
      <c r="H387" s="334"/>
      <c r="I387" s="333"/>
      <c r="J387" s="389"/>
      <c r="K387" s="131"/>
      <c r="L387" s="131"/>
    </row>
    <row r="388" spans="1:12">
      <c r="A388" s="183"/>
      <c r="B388" s="112">
        <v>1</v>
      </c>
      <c r="C388" s="265" t="s">
        <v>392</v>
      </c>
      <c r="D388" s="113"/>
      <c r="E388" s="44"/>
      <c r="F388" s="333"/>
      <c r="G388" s="333"/>
      <c r="H388" s="334"/>
      <c r="I388" s="333"/>
      <c r="J388" s="389"/>
      <c r="K388" s="131"/>
      <c r="L388" s="131"/>
    </row>
    <row r="389" spans="1:12">
      <c r="A389" s="183"/>
      <c r="B389" s="71"/>
      <c r="C389" s="266"/>
      <c r="D389" s="43"/>
      <c r="E389" s="44"/>
      <c r="F389" s="333"/>
      <c r="G389" s="333"/>
      <c r="H389" s="334"/>
      <c r="I389" s="333"/>
      <c r="J389" s="389"/>
      <c r="K389" s="131"/>
      <c r="L389" s="131"/>
    </row>
    <row r="390" spans="1:12" ht="240">
      <c r="A390" s="183"/>
      <c r="B390" s="114" t="s">
        <v>393</v>
      </c>
      <c r="C390" s="63" t="s">
        <v>394</v>
      </c>
      <c r="D390" s="46"/>
      <c r="E390" s="47"/>
      <c r="F390" s="333"/>
      <c r="G390" s="333"/>
      <c r="H390" s="334"/>
      <c r="I390" s="333"/>
      <c r="J390" s="389"/>
      <c r="K390" s="131"/>
      <c r="L390" s="131"/>
    </row>
    <row r="391" spans="1:12">
      <c r="A391" s="183"/>
      <c r="B391" s="114" t="s">
        <v>111</v>
      </c>
      <c r="C391" s="55" t="s">
        <v>395</v>
      </c>
      <c r="D391" s="46"/>
      <c r="E391" s="47"/>
      <c r="F391" s="333"/>
      <c r="G391" s="333"/>
      <c r="H391" s="334"/>
      <c r="I391" s="333"/>
      <c r="J391" s="389"/>
      <c r="K391" s="131"/>
      <c r="L391" s="131"/>
    </row>
    <row r="392" spans="1:12">
      <c r="A392" s="183"/>
      <c r="B392" s="114" t="s">
        <v>396</v>
      </c>
      <c r="C392" s="49" t="s">
        <v>397</v>
      </c>
      <c r="D392" s="50" t="s">
        <v>78</v>
      </c>
      <c r="E392" s="51">
        <v>1</v>
      </c>
      <c r="F392" s="333">
        <v>1</v>
      </c>
      <c r="G392" s="333"/>
      <c r="H392" s="334"/>
      <c r="I392" s="333"/>
      <c r="J392" s="370">
        <f t="shared" ref="J392" si="91">F392</f>
        <v>1</v>
      </c>
      <c r="K392" s="148">
        <f t="shared" ref="K392" si="92">(J392/E392)</f>
        <v>1</v>
      </c>
      <c r="L392" s="131">
        <f>E392*K392</f>
        <v>1</v>
      </c>
    </row>
    <row r="393" spans="1:12">
      <c r="A393" s="183"/>
      <c r="B393" s="115"/>
      <c r="C393" s="52"/>
      <c r="D393" s="50"/>
      <c r="E393" s="53"/>
      <c r="F393" s="333"/>
      <c r="G393" s="333"/>
      <c r="H393" s="334"/>
      <c r="I393" s="333"/>
      <c r="J393" s="389"/>
      <c r="K393" s="131"/>
      <c r="L393" s="131"/>
    </row>
    <row r="394" spans="1:12">
      <c r="A394" s="183"/>
      <c r="B394" s="114" t="s">
        <v>114</v>
      </c>
      <c r="C394" s="55" t="s">
        <v>398</v>
      </c>
      <c r="D394" s="46"/>
      <c r="E394" s="47"/>
      <c r="F394" s="333"/>
      <c r="G394" s="333"/>
      <c r="H394" s="334"/>
      <c r="I394" s="333"/>
      <c r="J394" s="389"/>
      <c r="K394" s="131"/>
      <c r="L394" s="131"/>
    </row>
    <row r="395" spans="1:12">
      <c r="A395" s="183"/>
      <c r="B395" s="114" t="s">
        <v>399</v>
      </c>
      <c r="C395" s="49" t="s">
        <v>400</v>
      </c>
      <c r="D395" s="50" t="s">
        <v>78</v>
      </c>
      <c r="E395" s="51">
        <v>1</v>
      </c>
      <c r="F395" s="333">
        <v>1</v>
      </c>
      <c r="G395" s="333"/>
      <c r="H395" s="334"/>
      <c r="I395" s="333"/>
      <c r="J395" s="370">
        <f t="shared" ref="J395" si="93">F395</f>
        <v>1</v>
      </c>
      <c r="K395" s="148">
        <f t="shared" ref="K395" si="94">(J395/E395)</f>
        <v>1</v>
      </c>
      <c r="L395" s="131">
        <f>E395*K395</f>
        <v>1</v>
      </c>
    </row>
    <row r="396" spans="1:12">
      <c r="A396" s="183"/>
      <c r="B396" s="57"/>
      <c r="C396" s="56"/>
      <c r="D396" s="57"/>
      <c r="E396" s="58"/>
      <c r="F396" s="333"/>
      <c r="G396" s="333"/>
      <c r="H396" s="334"/>
      <c r="I396" s="333"/>
      <c r="J396" s="389"/>
      <c r="K396" s="131"/>
      <c r="L396" s="131"/>
    </row>
    <row r="397" spans="1:12" ht="21">
      <c r="A397" s="410" t="s">
        <v>607</v>
      </c>
      <c r="B397" s="411"/>
      <c r="C397" s="411"/>
      <c r="D397" s="411"/>
      <c r="E397" s="411"/>
      <c r="F397" s="411"/>
      <c r="G397" s="411"/>
      <c r="H397" s="411"/>
      <c r="I397" s="411"/>
      <c r="J397" s="411"/>
      <c r="K397" s="411"/>
      <c r="L397" s="412"/>
    </row>
    <row r="398" spans="1:12">
      <c r="A398" s="183"/>
      <c r="B398" s="261" t="s">
        <v>402</v>
      </c>
      <c r="C398" s="86" t="s">
        <v>403</v>
      </c>
      <c r="D398" s="50"/>
      <c r="E398" s="53"/>
      <c r="F398" s="333"/>
      <c r="G398" s="333"/>
      <c r="H398" s="334"/>
      <c r="I398" s="333"/>
      <c r="J398" s="389"/>
      <c r="K398" s="131"/>
      <c r="L398" s="131"/>
    </row>
    <row r="399" spans="1:12">
      <c r="A399" s="183"/>
      <c r="B399" s="112">
        <v>1</v>
      </c>
      <c r="C399" s="265" t="s">
        <v>392</v>
      </c>
      <c r="D399" s="113"/>
      <c r="E399" s="44"/>
      <c r="F399" s="333"/>
      <c r="G399" s="333"/>
      <c r="H399" s="334"/>
      <c r="I399" s="333"/>
      <c r="J399" s="389"/>
      <c r="K399" s="131"/>
      <c r="L399" s="131"/>
    </row>
    <row r="400" spans="1:12">
      <c r="A400" s="183"/>
      <c r="B400" s="71"/>
      <c r="C400" s="266"/>
      <c r="D400" s="43"/>
      <c r="E400" s="44"/>
      <c r="F400" s="333"/>
      <c r="G400" s="333"/>
      <c r="H400" s="334"/>
      <c r="I400" s="333"/>
      <c r="J400" s="389"/>
      <c r="K400" s="131"/>
      <c r="L400" s="131"/>
    </row>
    <row r="401" spans="1:12" ht="225">
      <c r="A401" s="183"/>
      <c r="B401" s="114" t="s">
        <v>393</v>
      </c>
      <c r="C401" s="63" t="s">
        <v>404</v>
      </c>
      <c r="D401" s="46"/>
      <c r="E401" s="47"/>
      <c r="F401" s="333"/>
      <c r="G401" s="333"/>
      <c r="H401" s="334"/>
      <c r="I401" s="333"/>
      <c r="J401" s="389"/>
      <c r="K401" s="131"/>
      <c r="L401" s="131"/>
    </row>
    <row r="402" spans="1:12">
      <c r="A402" s="183"/>
      <c r="B402" s="114" t="s">
        <v>111</v>
      </c>
      <c r="C402" s="55" t="s">
        <v>395</v>
      </c>
      <c r="D402" s="46"/>
      <c r="E402" s="47"/>
      <c r="F402" s="333"/>
      <c r="G402" s="333"/>
      <c r="H402" s="334"/>
      <c r="I402" s="333"/>
      <c r="J402" s="389"/>
      <c r="K402" s="131"/>
      <c r="L402" s="131"/>
    </row>
    <row r="403" spans="1:12">
      <c r="A403" s="183"/>
      <c r="B403" s="114" t="s">
        <v>396</v>
      </c>
      <c r="C403" s="49" t="s">
        <v>397</v>
      </c>
      <c r="D403" s="50" t="s">
        <v>78</v>
      </c>
      <c r="E403" s="51">
        <v>1</v>
      </c>
      <c r="F403" s="333">
        <v>1</v>
      </c>
      <c r="G403" s="333"/>
      <c r="H403" s="334"/>
      <c r="I403" s="333"/>
      <c r="J403" s="370">
        <f t="shared" ref="J403" si="95">F403</f>
        <v>1</v>
      </c>
      <c r="K403" s="148">
        <f t="shared" ref="K403" si="96">(J403/E403)</f>
        <v>1</v>
      </c>
      <c r="L403" s="131">
        <f>E403*K403</f>
        <v>1</v>
      </c>
    </row>
    <row r="404" spans="1:12">
      <c r="A404" s="183"/>
      <c r="B404" s="115"/>
      <c r="C404" s="52"/>
      <c r="D404" s="50"/>
      <c r="E404" s="53"/>
      <c r="F404" s="333"/>
      <c r="G404" s="333"/>
      <c r="H404" s="334"/>
      <c r="I404" s="333"/>
      <c r="J404" s="389"/>
      <c r="K404" s="131"/>
      <c r="L404" s="131"/>
    </row>
    <row r="405" spans="1:12">
      <c r="A405" s="183"/>
      <c r="B405" s="114" t="s">
        <v>114</v>
      </c>
      <c r="C405" s="55" t="s">
        <v>398</v>
      </c>
      <c r="D405" s="46"/>
      <c r="E405" s="47"/>
      <c r="F405" s="333"/>
      <c r="G405" s="333"/>
      <c r="H405" s="334"/>
      <c r="I405" s="333"/>
      <c r="J405" s="389"/>
      <c r="K405" s="131"/>
      <c r="L405" s="131"/>
    </row>
    <row r="406" spans="1:12">
      <c r="A406" s="183"/>
      <c r="B406" s="114" t="s">
        <v>399</v>
      </c>
      <c r="C406" s="49" t="s">
        <v>400</v>
      </c>
      <c r="D406" s="50" t="s">
        <v>78</v>
      </c>
      <c r="E406" s="51">
        <v>1</v>
      </c>
      <c r="F406" s="333">
        <v>1</v>
      </c>
      <c r="G406" s="333"/>
      <c r="H406" s="334"/>
      <c r="I406" s="333"/>
      <c r="J406" s="370">
        <f t="shared" ref="J406" si="97">F406</f>
        <v>1</v>
      </c>
      <c r="K406" s="148">
        <f t="shared" ref="K406" si="98">(J406/E406)</f>
        <v>1</v>
      </c>
      <c r="L406" s="131">
        <f>E406*K406</f>
        <v>1</v>
      </c>
    </row>
    <row r="407" spans="1:12">
      <c r="A407" s="183"/>
      <c r="B407" s="57"/>
      <c r="C407" s="61"/>
      <c r="D407" s="57"/>
      <c r="E407" s="51"/>
      <c r="F407" s="333"/>
      <c r="G407" s="333"/>
      <c r="H407" s="334"/>
      <c r="I407" s="333"/>
      <c r="J407" s="389"/>
      <c r="K407" s="131"/>
      <c r="L407" s="131"/>
    </row>
    <row r="408" spans="1:12">
      <c r="A408" s="183"/>
      <c r="B408" s="267"/>
      <c r="C408" s="86" t="s">
        <v>405</v>
      </c>
      <c r="D408" s="46"/>
      <c r="E408" s="53"/>
      <c r="F408" s="333"/>
      <c r="G408" s="333"/>
      <c r="H408" s="334"/>
      <c r="I408" s="333"/>
      <c r="J408" s="389"/>
      <c r="K408" s="131"/>
      <c r="L408" s="131"/>
    </row>
    <row r="409" spans="1:12">
      <c r="A409" s="183"/>
      <c r="B409" s="57"/>
      <c r="C409" s="116"/>
      <c r="D409" s="50"/>
      <c r="E409" s="51"/>
      <c r="F409" s="333"/>
      <c r="G409" s="333"/>
      <c r="H409" s="334"/>
      <c r="I409" s="333"/>
      <c r="J409" s="389"/>
      <c r="K409" s="131"/>
      <c r="L409" s="131"/>
    </row>
    <row r="410" spans="1:12">
      <c r="A410" s="183"/>
      <c r="B410" s="261" t="s">
        <v>406</v>
      </c>
      <c r="C410" s="60" t="s">
        <v>407</v>
      </c>
      <c r="D410" s="50"/>
      <c r="E410" s="53"/>
      <c r="F410" s="333"/>
      <c r="G410" s="333"/>
      <c r="H410" s="334"/>
      <c r="I410" s="333"/>
      <c r="J410" s="389"/>
      <c r="K410" s="131"/>
      <c r="L410" s="131"/>
    </row>
    <row r="411" spans="1:12">
      <c r="A411" s="183"/>
      <c r="B411" s="59">
        <v>1</v>
      </c>
      <c r="C411" s="60" t="s">
        <v>408</v>
      </c>
      <c r="D411" s="61"/>
      <c r="E411" s="62"/>
      <c r="F411" s="333"/>
      <c r="G411" s="333"/>
      <c r="H411" s="334"/>
      <c r="I411" s="333"/>
      <c r="J411" s="389"/>
      <c r="K411" s="131"/>
      <c r="L411" s="131"/>
    </row>
    <row r="412" spans="1:12">
      <c r="A412" s="183"/>
      <c r="B412" s="57"/>
      <c r="C412" s="60"/>
      <c r="D412" s="61"/>
      <c r="E412" s="62"/>
      <c r="F412" s="333"/>
      <c r="G412" s="333"/>
      <c r="H412" s="334"/>
      <c r="I412" s="333"/>
      <c r="J412" s="389"/>
      <c r="K412" s="131"/>
      <c r="L412" s="131"/>
    </row>
    <row r="413" spans="1:12" ht="150">
      <c r="A413" s="183"/>
      <c r="B413" s="57"/>
      <c r="C413" s="63" t="s">
        <v>409</v>
      </c>
      <c r="D413" s="61"/>
      <c r="E413" s="62"/>
      <c r="F413" s="333"/>
      <c r="G413" s="333"/>
      <c r="H413" s="334"/>
      <c r="I413" s="333"/>
      <c r="J413" s="389"/>
      <c r="K413" s="131"/>
      <c r="L413" s="131"/>
    </row>
    <row r="414" spans="1:12">
      <c r="A414" s="183"/>
      <c r="B414" s="57"/>
      <c r="C414" s="60"/>
      <c r="D414" s="61"/>
      <c r="E414" s="62"/>
      <c r="F414" s="333"/>
      <c r="G414" s="333"/>
      <c r="H414" s="334"/>
      <c r="I414" s="333"/>
      <c r="J414" s="389"/>
      <c r="K414" s="131"/>
      <c r="L414" s="131"/>
    </row>
    <row r="415" spans="1:12" ht="30">
      <c r="A415" s="183"/>
      <c r="B415" s="57">
        <v>1.1000000000000001</v>
      </c>
      <c r="C415" s="63" t="s">
        <v>410</v>
      </c>
      <c r="D415" s="57" t="s">
        <v>22</v>
      </c>
      <c r="E415" s="57">
        <v>1</v>
      </c>
      <c r="F415" s="333">
        <v>1</v>
      </c>
      <c r="G415" s="333"/>
      <c r="H415" s="334"/>
      <c r="I415" s="333"/>
      <c r="J415" s="370">
        <f t="shared" ref="J415" si="99">F415</f>
        <v>1</v>
      </c>
      <c r="K415" s="148">
        <f t="shared" ref="K415" si="100">(J415/E415)</f>
        <v>1</v>
      </c>
      <c r="L415" s="131">
        <f>E415*K415</f>
        <v>1</v>
      </c>
    </row>
    <row r="416" spans="1:12">
      <c r="A416" s="183"/>
      <c r="B416" s="117"/>
      <c r="C416" s="52"/>
      <c r="D416" s="57"/>
      <c r="E416" s="57"/>
      <c r="F416" s="333"/>
      <c r="G416" s="333"/>
      <c r="H416" s="334"/>
      <c r="I416" s="333"/>
      <c r="J416" s="389"/>
      <c r="K416" s="131"/>
      <c r="L416" s="131"/>
    </row>
    <row r="417" spans="1:12">
      <c r="A417" s="183"/>
      <c r="B417" s="108">
        <v>2</v>
      </c>
      <c r="C417" s="60" t="s">
        <v>411</v>
      </c>
      <c r="D417" s="61"/>
      <c r="E417" s="62"/>
      <c r="F417" s="333"/>
      <c r="G417" s="333"/>
      <c r="H417" s="334"/>
      <c r="I417" s="333"/>
      <c r="J417" s="389"/>
      <c r="K417" s="131"/>
      <c r="L417" s="131"/>
    </row>
    <row r="418" spans="1:12" ht="180">
      <c r="A418" s="183"/>
      <c r="B418" s="57"/>
      <c r="C418" s="63" t="s">
        <v>412</v>
      </c>
      <c r="D418" s="61"/>
      <c r="E418" s="62"/>
      <c r="F418" s="333"/>
      <c r="G418" s="333"/>
      <c r="H418" s="334"/>
      <c r="I418" s="333"/>
      <c r="J418" s="389"/>
      <c r="K418" s="131"/>
      <c r="L418" s="131"/>
    </row>
    <row r="419" spans="1:12" ht="40.5">
      <c r="A419" s="183"/>
      <c r="B419" s="57">
        <v>2.1</v>
      </c>
      <c r="C419" s="66" t="s">
        <v>413</v>
      </c>
      <c r="D419" s="57" t="s">
        <v>78</v>
      </c>
      <c r="E419" s="67">
        <v>1</v>
      </c>
      <c r="F419" s="333">
        <v>1</v>
      </c>
      <c r="G419" s="333"/>
      <c r="H419" s="334"/>
      <c r="I419" s="333"/>
      <c r="J419" s="370">
        <f t="shared" ref="J419" si="101">F419</f>
        <v>1</v>
      </c>
      <c r="K419" s="148">
        <f t="shared" ref="K419" si="102">(J419/E419)</f>
        <v>1</v>
      </c>
      <c r="L419" s="131">
        <f>E419*K419</f>
        <v>1</v>
      </c>
    </row>
    <row r="420" spans="1:12">
      <c r="A420" s="183"/>
      <c r="B420" s="71"/>
      <c r="C420" s="74"/>
      <c r="D420" s="71"/>
      <c r="E420" s="51"/>
      <c r="F420" s="333"/>
      <c r="G420" s="333"/>
      <c r="H420" s="334"/>
      <c r="I420" s="333"/>
      <c r="J420" s="389"/>
      <c r="K420" s="131"/>
      <c r="L420" s="131"/>
    </row>
    <row r="421" spans="1:12">
      <c r="A421" s="183"/>
      <c r="B421" s="118"/>
      <c r="C421" s="86" t="s">
        <v>414</v>
      </c>
      <c r="D421" s="71"/>
      <c r="E421" s="269"/>
      <c r="F421" s="333"/>
      <c r="G421" s="333"/>
      <c r="H421" s="334"/>
      <c r="I421" s="333"/>
      <c r="J421" s="389"/>
      <c r="K421" s="131"/>
      <c r="L421" s="131"/>
    </row>
    <row r="422" spans="1:12">
      <c r="A422" s="183"/>
      <c r="B422" s="118"/>
      <c r="C422" s="86"/>
      <c r="D422" s="71"/>
      <c r="E422" s="51"/>
      <c r="F422" s="333"/>
      <c r="G422" s="333"/>
      <c r="H422" s="334"/>
      <c r="I422" s="333"/>
      <c r="J422" s="389"/>
      <c r="K422" s="131"/>
      <c r="L422" s="131"/>
    </row>
    <row r="423" spans="1:12">
      <c r="A423" s="183"/>
      <c r="B423" s="120" t="s">
        <v>415</v>
      </c>
      <c r="C423" s="60" t="s">
        <v>416</v>
      </c>
      <c r="D423" s="50"/>
      <c r="E423" s="53"/>
      <c r="F423" s="333"/>
      <c r="G423" s="333"/>
      <c r="H423" s="334"/>
      <c r="I423" s="333"/>
      <c r="J423" s="389"/>
      <c r="K423" s="131"/>
      <c r="L423" s="131"/>
    </row>
    <row r="424" spans="1:12">
      <c r="A424" s="183"/>
      <c r="B424" s="120"/>
      <c r="C424" s="60"/>
      <c r="D424" s="50"/>
      <c r="E424" s="53"/>
      <c r="F424" s="333"/>
      <c r="G424" s="333"/>
      <c r="H424" s="334"/>
      <c r="I424" s="333"/>
      <c r="J424" s="389"/>
      <c r="K424" s="131"/>
      <c r="L424" s="131"/>
    </row>
    <row r="425" spans="1:12">
      <c r="A425" s="183"/>
      <c r="B425" s="112">
        <v>1</v>
      </c>
      <c r="C425" s="68" t="s">
        <v>417</v>
      </c>
      <c r="D425" s="46"/>
      <c r="E425" s="69"/>
      <c r="F425" s="333"/>
      <c r="G425" s="333"/>
      <c r="H425" s="334"/>
      <c r="I425" s="333"/>
      <c r="J425" s="389"/>
      <c r="K425" s="131"/>
      <c r="L425" s="131"/>
    </row>
    <row r="426" spans="1:12">
      <c r="A426" s="183"/>
      <c r="B426" s="113"/>
      <c r="C426" s="61"/>
      <c r="D426" s="46"/>
      <c r="E426" s="69"/>
      <c r="F426" s="333"/>
      <c r="G426" s="333"/>
      <c r="H426" s="334"/>
      <c r="I426" s="333"/>
      <c r="J426" s="389"/>
      <c r="K426" s="131"/>
      <c r="L426" s="131"/>
    </row>
    <row r="427" spans="1:12">
      <c r="A427" s="183"/>
      <c r="B427" s="71">
        <v>1.1000000000000001</v>
      </c>
      <c r="C427" s="68" t="s">
        <v>418</v>
      </c>
      <c r="D427" s="46"/>
      <c r="E427" s="69"/>
      <c r="F427" s="333"/>
      <c r="G427" s="333"/>
      <c r="H427" s="334"/>
      <c r="I427" s="333"/>
      <c r="J427" s="389"/>
      <c r="K427" s="131"/>
      <c r="L427" s="131"/>
    </row>
    <row r="428" spans="1:12">
      <c r="A428" s="183"/>
      <c r="B428" s="71"/>
      <c r="C428" s="68"/>
      <c r="D428" s="46"/>
      <c r="E428" s="69"/>
      <c r="F428" s="333"/>
      <c r="G428" s="333"/>
      <c r="H428" s="334"/>
      <c r="I428" s="333"/>
      <c r="J428" s="389"/>
      <c r="K428" s="131"/>
      <c r="L428" s="131"/>
    </row>
    <row r="429" spans="1:12" ht="25.5">
      <c r="A429" s="183"/>
      <c r="B429" s="114" t="s">
        <v>396</v>
      </c>
      <c r="C429" s="265" t="s">
        <v>419</v>
      </c>
      <c r="D429" s="270"/>
      <c r="E429" s="57"/>
      <c r="F429" s="333"/>
      <c r="G429" s="333"/>
      <c r="H429" s="334"/>
      <c r="I429" s="333"/>
      <c r="J429" s="389"/>
      <c r="K429" s="131"/>
      <c r="L429" s="131"/>
    </row>
    <row r="430" spans="1:12" ht="45">
      <c r="A430" s="183"/>
      <c r="B430" s="117"/>
      <c r="C430" s="63" t="s">
        <v>420</v>
      </c>
      <c r="D430" s="57"/>
      <c r="E430" s="57"/>
      <c r="F430" s="333"/>
      <c r="G430" s="333"/>
      <c r="H430" s="334"/>
      <c r="I430" s="333"/>
      <c r="J430" s="389"/>
      <c r="K430" s="131"/>
      <c r="L430" s="131"/>
    </row>
    <row r="431" spans="1:12">
      <c r="A431" s="183"/>
      <c r="B431" s="50" t="s">
        <v>233</v>
      </c>
      <c r="C431" s="63" t="s">
        <v>421</v>
      </c>
      <c r="D431" s="50" t="s">
        <v>422</v>
      </c>
      <c r="E431" s="50">
        <v>15</v>
      </c>
      <c r="F431" s="333">
        <v>15</v>
      </c>
      <c r="G431" s="333"/>
      <c r="H431" s="334"/>
      <c r="I431" s="333"/>
      <c r="J431" s="370">
        <f t="shared" ref="J431:J432" si="103">F431</f>
        <v>15</v>
      </c>
      <c r="K431" s="148">
        <f t="shared" ref="K431:K432" si="104">(J431/E431)</f>
        <v>1</v>
      </c>
      <c r="L431" s="131">
        <f>E431*K431</f>
        <v>15</v>
      </c>
    </row>
    <row r="432" spans="1:12">
      <c r="A432" s="183"/>
      <c r="B432" s="50" t="s">
        <v>236</v>
      </c>
      <c r="C432" s="63" t="s">
        <v>423</v>
      </c>
      <c r="D432" s="50" t="s">
        <v>422</v>
      </c>
      <c r="E432" s="50">
        <v>10</v>
      </c>
      <c r="F432" s="333">
        <v>10</v>
      </c>
      <c r="G432" s="333"/>
      <c r="H432" s="334"/>
      <c r="I432" s="333"/>
      <c r="J432" s="370">
        <f t="shared" si="103"/>
        <v>10</v>
      </c>
      <c r="K432" s="148">
        <f t="shared" si="104"/>
        <v>1</v>
      </c>
      <c r="L432" s="131">
        <f>E432*K432</f>
        <v>10</v>
      </c>
    </row>
    <row r="433" spans="1:12" ht="25.5">
      <c r="A433" s="183"/>
      <c r="B433" s="117"/>
      <c r="C433" s="272" t="s">
        <v>424</v>
      </c>
      <c r="D433" s="273"/>
      <c r="E433" s="58"/>
      <c r="F433" s="333"/>
      <c r="G433" s="333"/>
      <c r="H433" s="334"/>
      <c r="I433" s="333"/>
      <c r="J433" s="389"/>
      <c r="K433" s="131"/>
      <c r="L433" s="131"/>
    </row>
    <row r="434" spans="1:12">
      <c r="A434" s="183"/>
      <c r="B434" s="61"/>
      <c r="C434" s="61"/>
      <c r="D434" s="71"/>
      <c r="E434" s="51"/>
      <c r="F434" s="333"/>
      <c r="G434" s="333"/>
      <c r="H434" s="334"/>
      <c r="I434" s="333"/>
      <c r="J434" s="389"/>
      <c r="K434" s="131"/>
      <c r="L434" s="131"/>
    </row>
    <row r="435" spans="1:12">
      <c r="A435" s="183"/>
      <c r="B435" s="71">
        <v>1.2</v>
      </c>
      <c r="C435" s="68" t="s">
        <v>425</v>
      </c>
      <c r="D435" s="46"/>
      <c r="E435" s="69"/>
      <c r="F435" s="333"/>
      <c r="G435" s="333"/>
      <c r="H435" s="334"/>
      <c r="I435" s="333"/>
      <c r="J435" s="389"/>
      <c r="K435" s="131"/>
      <c r="L435" s="131"/>
    </row>
    <row r="436" spans="1:12">
      <c r="A436" s="183"/>
      <c r="B436" s="71"/>
      <c r="C436" s="68"/>
      <c r="D436" s="46"/>
      <c r="E436" s="69"/>
      <c r="F436" s="333"/>
      <c r="G436" s="333"/>
      <c r="H436" s="334"/>
      <c r="I436" s="333"/>
      <c r="J436" s="389"/>
      <c r="K436" s="131"/>
      <c r="L436" s="131"/>
    </row>
    <row r="437" spans="1:12">
      <c r="A437" s="183"/>
      <c r="B437" s="71" t="s">
        <v>426</v>
      </c>
      <c r="C437" s="61" t="s">
        <v>427</v>
      </c>
      <c r="D437" s="46" t="s">
        <v>428</v>
      </c>
      <c r="E437" s="51">
        <v>5</v>
      </c>
      <c r="F437" s="333">
        <v>5</v>
      </c>
      <c r="G437" s="333"/>
      <c r="H437" s="334"/>
      <c r="I437" s="333"/>
      <c r="J437" s="370">
        <f t="shared" ref="J437" si="105">F437</f>
        <v>5</v>
      </c>
      <c r="K437" s="148">
        <f t="shared" ref="K437" si="106">(J437/E437)</f>
        <v>1</v>
      </c>
      <c r="L437" s="131">
        <f>E437*K437</f>
        <v>5</v>
      </c>
    </row>
    <row r="438" spans="1:12">
      <c r="A438" s="183"/>
      <c r="B438" s="71" t="s">
        <v>429</v>
      </c>
      <c r="C438" s="61" t="s">
        <v>430</v>
      </c>
      <c r="D438" s="46" t="s">
        <v>428</v>
      </c>
      <c r="E438" s="51" t="s">
        <v>159</v>
      </c>
      <c r="F438" s="333"/>
      <c r="G438" s="333"/>
      <c r="H438" s="334"/>
      <c r="I438" s="333"/>
      <c r="J438" s="389"/>
      <c r="K438" s="131"/>
      <c r="L438" s="131"/>
    </row>
    <row r="439" spans="1:12">
      <c r="A439" s="183"/>
      <c r="B439" s="71" t="s">
        <v>431</v>
      </c>
      <c r="C439" s="61" t="s">
        <v>432</v>
      </c>
      <c r="D439" s="46" t="s">
        <v>428</v>
      </c>
      <c r="E439" s="51">
        <v>5</v>
      </c>
      <c r="F439" s="333">
        <v>5</v>
      </c>
      <c r="G439" s="333"/>
      <c r="H439" s="334"/>
      <c r="I439" s="333"/>
      <c r="J439" s="370">
        <f t="shared" ref="J439" si="107">F439</f>
        <v>5</v>
      </c>
      <c r="K439" s="148">
        <f t="shared" ref="K439" si="108">(J439/E439)</f>
        <v>1</v>
      </c>
      <c r="L439" s="131">
        <f>E439*K439</f>
        <v>5</v>
      </c>
    </row>
    <row r="440" spans="1:12">
      <c r="A440" s="183"/>
      <c r="B440" s="71"/>
      <c r="C440" s="68"/>
      <c r="D440" s="46"/>
      <c r="E440" s="69"/>
      <c r="F440" s="333"/>
      <c r="G440" s="333"/>
      <c r="H440" s="334"/>
      <c r="I440" s="333"/>
      <c r="J440" s="389"/>
      <c r="K440" s="131"/>
      <c r="L440" s="131"/>
    </row>
    <row r="441" spans="1:12">
      <c r="A441" s="183"/>
      <c r="B441" s="112">
        <v>2</v>
      </c>
      <c r="C441" s="73" t="s">
        <v>433</v>
      </c>
      <c r="D441" s="71"/>
      <c r="E441" s="51"/>
      <c r="F441" s="333"/>
      <c r="G441" s="333"/>
      <c r="H441" s="334"/>
      <c r="I441" s="333"/>
      <c r="J441" s="389"/>
      <c r="K441" s="131"/>
      <c r="L441" s="131"/>
    </row>
    <row r="442" spans="1:12">
      <c r="A442" s="183"/>
      <c r="B442" s="71"/>
      <c r="C442" s="73"/>
      <c r="D442" s="71"/>
      <c r="E442" s="51"/>
      <c r="F442" s="333"/>
      <c r="G442" s="333"/>
      <c r="H442" s="334"/>
      <c r="I442" s="333"/>
      <c r="J442" s="389"/>
      <c r="K442" s="131"/>
      <c r="L442" s="131"/>
    </row>
    <row r="443" spans="1:12">
      <c r="A443" s="183"/>
      <c r="B443" s="71">
        <v>2.1</v>
      </c>
      <c r="C443" s="73" t="s">
        <v>434</v>
      </c>
      <c r="D443" s="71"/>
      <c r="E443" s="51"/>
      <c r="F443" s="333"/>
      <c r="G443" s="333"/>
      <c r="H443" s="334"/>
      <c r="I443" s="333"/>
      <c r="J443" s="389"/>
      <c r="K443" s="131"/>
      <c r="L443" s="131"/>
    </row>
    <row r="444" spans="1:12" ht="120">
      <c r="A444" s="183"/>
      <c r="B444" s="61"/>
      <c r="C444" s="74" t="s">
        <v>435</v>
      </c>
      <c r="D444" s="71"/>
      <c r="E444" s="51"/>
      <c r="F444" s="333"/>
      <c r="G444" s="333"/>
      <c r="H444" s="334"/>
      <c r="I444" s="333"/>
      <c r="J444" s="389"/>
      <c r="K444" s="131"/>
      <c r="L444" s="131"/>
    </row>
    <row r="445" spans="1:12">
      <c r="A445" s="183"/>
      <c r="B445" s="61"/>
      <c r="C445" s="62"/>
      <c r="D445" s="71"/>
      <c r="E445" s="51"/>
      <c r="F445" s="333"/>
      <c r="G445" s="333"/>
      <c r="H445" s="334"/>
      <c r="I445" s="333"/>
      <c r="J445" s="389"/>
      <c r="K445" s="131"/>
      <c r="L445" s="131"/>
    </row>
    <row r="446" spans="1:12">
      <c r="A446" s="183"/>
      <c r="B446" s="71" t="s">
        <v>436</v>
      </c>
      <c r="C446" s="62" t="s">
        <v>437</v>
      </c>
      <c r="D446" s="71" t="s">
        <v>438</v>
      </c>
      <c r="E446" s="51">
        <v>100</v>
      </c>
      <c r="F446" s="333">
        <v>85</v>
      </c>
      <c r="G446" s="333"/>
      <c r="H446" s="334"/>
      <c r="I446" s="333"/>
      <c r="J446" s="370">
        <f t="shared" ref="J446:J448" si="109">F446</f>
        <v>85</v>
      </c>
      <c r="K446" s="148">
        <f t="shared" ref="K446:K448" si="110">(J446/E446)</f>
        <v>0.85</v>
      </c>
      <c r="L446" s="131">
        <f>E446*K446</f>
        <v>85</v>
      </c>
    </row>
    <row r="447" spans="1:12">
      <c r="A447" s="183"/>
      <c r="B447" s="71" t="s">
        <v>439</v>
      </c>
      <c r="C447" s="62" t="s">
        <v>440</v>
      </c>
      <c r="D447" s="71" t="s">
        <v>438</v>
      </c>
      <c r="E447" s="51">
        <v>10</v>
      </c>
      <c r="F447" s="333">
        <v>10</v>
      </c>
      <c r="G447" s="333"/>
      <c r="H447" s="334"/>
      <c r="I447" s="333"/>
      <c r="J447" s="370">
        <f t="shared" si="109"/>
        <v>10</v>
      </c>
      <c r="K447" s="148">
        <f t="shared" si="110"/>
        <v>1</v>
      </c>
      <c r="L447" s="131">
        <f>E447*K447</f>
        <v>10</v>
      </c>
    </row>
    <row r="448" spans="1:12">
      <c r="A448" s="183"/>
      <c r="B448" s="71" t="s">
        <v>441</v>
      </c>
      <c r="C448" s="56" t="s">
        <v>442</v>
      </c>
      <c r="D448" s="71" t="s">
        <v>438</v>
      </c>
      <c r="E448" s="51">
        <v>10</v>
      </c>
      <c r="F448" s="333">
        <v>10</v>
      </c>
      <c r="G448" s="333"/>
      <c r="H448" s="334"/>
      <c r="I448" s="333"/>
      <c r="J448" s="370">
        <f t="shared" si="109"/>
        <v>10</v>
      </c>
      <c r="K448" s="148">
        <f t="shared" si="110"/>
        <v>1</v>
      </c>
      <c r="L448" s="131">
        <f>E448*K448</f>
        <v>10</v>
      </c>
    </row>
    <row r="449" spans="1:12">
      <c r="A449" s="183"/>
      <c r="B449" s="71"/>
      <c r="C449" s="62"/>
      <c r="D449" s="71"/>
      <c r="E449" s="51"/>
      <c r="F449" s="333"/>
      <c r="G449" s="333"/>
      <c r="H449" s="334"/>
      <c r="I449" s="333"/>
      <c r="J449" s="389"/>
      <c r="K449" s="131"/>
      <c r="L449" s="131"/>
    </row>
    <row r="450" spans="1:12">
      <c r="A450" s="183"/>
      <c r="B450" s="57"/>
      <c r="C450" s="56"/>
      <c r="D450" s="71"/>
      <c r="E450" s="51"/>
      <c r="F450" s="333"/>
      <c r="G450" s="333"/>
      <c r="H450" s="334"/>
      <c r="I450" s="333"/>
      <c r="J450" s="389"/>
      <c r="K450" s="131"/>
      <c r="L450" s="131"/>
    </row>
    <row r="451" spans="1:12">
      <c r="A451" s="183"/>
      <c r="B451" s="71">
        <v>2.2000000000000002</v>
      </c>
      <c r="C451" s="73" t="s">
        <v>443</v>
      </c>
      <c r="D451" s="71"/>
      <c r="E451" s="51"/>
      <c r="F451" s="333"/>
      <c r="G451" s="333"/>
      <c r="H451" s="334"/>
      <c r="I451" s="333"/>
      <c r="J451" s="389"/>
      <c r="K451" s="131"/>
      <c r="L451" s="131"/>
    </row>
    <row r="452" spans="1:12">
      <c r="A452" s="183"/>
      <c r="B452" s="57"/>
      <c r="C452" s="56"/>
      <c r="D452" s="71"/>
      <c r="E452" s="51"/>
      <c r="F452" s="333"/>
      <c r="G452" s="333"/>
      <c r="H452" s="334"/>
      <c r="I452" s="333"/>
      <c r="J452" s="389"/>
      <c r="K452" s="131"/>
      <c r="L452" s="131"/>
    </row>
    <row r="453" spans="1:12" ht="120">
      <c r="A453" s="183"/>
      <c r="B453" s="57"/>
      <c r="C453" s="74" t="s">
        <v>444</v>
      </c>
      <c r="D453" s="71"/>
      <c r="E453" s="51"/>
      <c r="F453" s="333"/>
      <c r="G453" s="333"/>
      <c r="H453" s="334"/>
      <c r="I453" s="333"/>
      <c r="J453" s="389"/>
      <c r="K453" s="131"/>
      <c r="L453" s="131"/>
    </row>
    <row r="454" spans="1:12">
      <c r="A454" s="183"/>
      <c r="B454" s="71" t="s">
        <v>445</v>
      </c>
      <c r="C454" s="62" t="s">
        <v>437</v>
      </c>
      <c r="D454" s="71" t="s">
        <v>438</v>
      </c>
      <c r="E454" s="51">
        <v>10</v>
      </c>
      <c r="F454" s="333">
        <v>10</v>
      </c>
      <c r="G454" s="333"/>
      <c r="H454" s="334"/>
      <c r="I454" s="333"/>
      <c r="J454" s="370">
        <f t="shared" ref="J454:J455" si="111">F454</f>
        <v>10</v>
      </c>
      <c r="K454" s="148">
        <f t="shared" ref="K454:K455" si="112">(J454/E454)</f>
        <v>1</v>
      </c>
      <c r="L454" s="131">
        <f>E454*K454</f>
        <v>10</v>
      </c>
    </row>
    <row r="455" spans="1:12">
      <c r="A455" s="183"/>
      <c r="B455" s="71" t="s">
        <v>446</v>
      </c>
      <c r="C455" s="62" t="s">
        <v>440</v>
      </c>
      <c r="D455" s="71" t="s">
        <v>438</v>
      </c>
      <c r="E455" s="51">
        <v>5</v>
      </c>
      <c r="F455" s="333">
        <v>5</v>
      </c>
      <c r="G455" s="333"/>
      <c r="H455" s="334"/>
      <c r="I455" s="333"/>
      <c r="J455" s="370">
        <f t="shared" si="111"/>
        <v>5</v>
      </c>
      <c r="K455" s="148">
        <f t="shared" si="112"/>
        <v>1</v>
      </c>
      <c r="L455" s="131">
        <f>E455*K455</f>
        <v>5</v>
      </c>
    </row>
    <row r="456" spans="1:12">
      <c r="A456" s="183"/>
      <c r="B456" s="57"/>
      <c r="C456" s="56"/>
      <c r="D456" s="71"/>
      <c r="E456" s="51"/>
      <c r="F456" s="333"/>
      <c r="G456" s="333"/>
      <c r="H456" s="334"/>
      <c r="I456" s="333"/>
      <c r="J456" s="389"/>
      <c r="K456" s="131"/>
      <c r="L456" s="131"/>
    </row>
    <row r="457" spans="1:12">
      <c r="A457" s="183"/>
      <c r="B457" s="71">
        <v>3</v>
      </c>
      <c r="C457" s="73" t="s">
        <v>447</v>
      </c>
      <c r="D457" s="71"/>
      <c r="E457" s="51"/>
      <c r="F457" s="333"/>
      <c r="G457" s="333"/>
      <c r="H457" s="334"/>
      <c r="I457" s="333"/>
      <c r="J457" s="389"/>
      <c r="K457" s="131"/>
      <c r="L457" s="131"/>
    </row>
    <row r="458" spans="1:12">
      <c r="A458" s="183"/>
      <c r="B458" s="71"/>
      <c r="C458" s="73"/>
      <c r="D458" s="71"/>
      <c r="E458" s="51"/>
      <c r="F458" s="333"/>
      <c r="G458" s="333"/>
      <c r="H458" s="334"/>
      <c r="I458" s="333"/>
      <c r="J458" s="389"/>
      <c r="K458" s="131"/>
      <c r="L458" s="131"/>
    </row>
    <row r="459" spans="1:12">
      <c r="A459" s="183"/>
      <c r="B459" s="71">
        <v>3.1</v>
      </c>
      <c r="C459" s="76" t="s">
        <v>448</v>
      </c>
      <c r="D459" s="71"/>
      <c r="E459" s="51"/>
      <c r="F459" s="333"/>
      <c r="G459" s="333"/>
      <c r="H459" s="334"/>
      <c r="I459" s="333"/>
      <c r="J459" s="389"/>
      <c r="K459" s="131"/>
      <c r="L459" s="131"/>
    </row>
    <row r="460" spans="1:12" ht="60">
      <c r="A460" s="183"/>
      <c r="B460" s="71"/>
      <c r="C460" s="77" t="s">
        <v>449</v>
      </c>
      <c r="D460" s="71"/>
      <c r="E460" s="51"/>
      <c r="F460" s="333"/>
      <c r="G460" s="333"/>
      <c r="H460" s="334"/>
      <c r="I460" s="333"/>
      <c r="J460" s="389"/>
      <c r="K460" s="131"/>
      <c r="L460" s="131"/>
    </row>
    <row r="461" spans="1:12">
      <c r="A461" s="183"/>
      <c r="B461" s="112"/>
      <c r="C461" s="78"/>
      <c r="D461" s="79"/>
      <c r="E461" s="51"/>
      <c r="F461" s="333"/>
      <c r="G461" s="333"/>
      <c r="H461" s="334"/>
      <c r="I461" s="333"/>
      <c r="J461" s="389"/>
      <c r="K461" s="131"/>
      <c r="L461" s="131"/>
    </row>
    <row r="462" spans="1:12">
      <c r="A462" s="183"/>
      <c r="B462" s="71" t="s">
        <v>450</v>
      </c>
      <c r="C462" s="80" t="s">
        <v>451</v>
      </c>
      <c r="D462" s="71" t="s">
        <v>452</v>
      </c>
      <c r="E462" s="51">
        <v>15</v>
      </c>
      <c r="F462" s="333">
        <v>15</v>
      </c>
      <c r="G462" s="333"/>
      <c r="H462" s="334"/>
      <c r="I462" s="333"/>
      <c r="J462" s="370">
        <f t="shared" ref="J462" si="113">F462</f>
        <v>15</v>
      </c>
      <c r="K462" s="148">
        <f t="shared" ref="K462" si="114">(J462/E462)</f>
        <v>1</v>
      </c>
      <c r="L462" s="131">
        <f>E462*K462</f>
        <v>15</v>
      </c>
    </row>
    <row r="463" spans="1:12">
      <c r="A463" s="183"/>
      <c r="B463" s="71"/>
      <c r="C463" s="80"/>
      <c r="D463" s="71"/>
      <c r="E463" s="51"/>
      <c r="F463" s="333"/>
      <c r="G463" s="333"/>
      <c r="H463" s="334"/>
      <c r="I463" s="333"/>
      <c r="J463" s="389"/>
      <c r="K463" s="131"/>
      <c r="L463" s="131"/>
    </row>
    <row r="464" spans="1:12">
      <c r="A464" s="183"/>
      <c r="B464" s="71">
        <v>3.2</v>
      </c>
      <c r="C464" s="73" t="s">
        <v>453</v>
      </c>
      <c r="D464" s="71"/>
      <c r="E464" s="51"/>
      <c r="F464" s="333"/>
      <c r="G464" s="333"/>
      <c r="H464" s="334"/>
      <c r="I464" s="333"/>
      <c r="J464" s="389"/>
      <c r="K464" s="131"/>
      <c r="L464" s="131"/>
    </row>
    <row r="465" spans="1:12" ht="90">
      <c r="A465" s="183"/>
      <c r="B465" s="71"/>
      <c r="C465" s="52" t="s">
        <v>454</v>
      </c>
      <c r="D465" s="71"/>
      <c r="E465" s="51"/>
      <c r="F465" s="333"/>
      <c r="G465" s="333"/>
      <c r="H465" s="334"/>
      <c r="I465" s="333"/>
      <c r="J465" s="389"/>
      <c r="K465" s="131"/>
      <c r="L465" s="131"/>
    </row>
    <row r="466" spans="1:12">
      <c r="A466" s="183"/>
      <c r="B466" s="71" t="s">
        <v>455</v>
      </c>
      <c r="C466" s="62" t="s">
        <v>456</v>
      </c>
      <c r="D466" s="71" t="s">
        <v>452</v>
      </c>
      <c r="E466" s="51" t="s">
        <v>159</v>
      </c>
      <c r="F466" s="333"/>
      <c r="G466" s="333"/>
      <c r="H466" s="334"/>
      <c r="I466" s="333"/>
      <c r="J466" s="389"/>
      <c r="K466" s="131"/>
      <c r="L466" s="131"/>
    </row>
    <row r="467" spans="1:12">
      <c r="A467" s="183"/>
      <c r="B467" s="71" t="s">
        <v>457</v>
      </c>
      <c r="C467" s="62" t="s">
        <v>458</v>
      </c>
      <c r="D467" s="71" t="s">
        <v>452</v>
      </c>
      <c r="E467" s="51">
        <v>80</v>
      </c>
      <c r="F467" s="333">
        <v>70</v>
      </c>
      <c r="G467" s="333"/>
      <c r="H467" s="334"/>
      <c r="I467" s="333"/>
      <c r="J467" s="370">
        <f t="shared" ref="J467:J468" si="115">F467</f>
        <v>70</v>
      </c>
      <c r="K467" s="148">
        <f t="shared" ref="K467:K468" si="116">(J467/E467)</f>
        <v>0.875</v>
      </c>
      <c r="L467" s="131">
        <f>E467*K467</f>
        <v>70</v>
      </c>
    </row>
    <row r="468" spans="1:12">
      <c r="A468" s="183"/>
      <c r="B468" s="71" t="s">
        <v>459</v>
      </c>
      <c r="C468" s="62" t="s">
        <v>460</v>
      </c>
      <c r="D468" s="71" t="s">
        <v>452</v>
      </c>
      <c r="E468" s="51">
        <v>35</v>
      </c>
      <c r="F468" s="333">
        <v>30</v>
      </c>
      <c r="G468" s="333"/>
      <c r="H468" s="334"/>
      <c r="I468" s="333"/>
      <c r="J468" s="370">
        <f t="shared" si="115"/>
        <v>30</v>
      </c>
      <c r="K468" s="148">
        <f t="shared" si="116"/>
        <v>0.8571428571428571</v>
      </c>
      <c r="L468" s="131">
        <f>E468*K468</f>
        <v>30</v>
      </c>
    </row>
    <row r="469" spans="1:12">
      <c r="A469" s="183"/>
      <c r="B469" s="71"/>
      <c r="C469" s="62"/>
      <c r="D469" s="71"/>
      <c r="E469" s="51"/>
      <c r="F469" s="333"/>
      <c r="G469" s="333"/>
      <c r="H469" s="334"/>
      <c r="I469" s="333"/>
      <c r="J469" s="389"/>
      <c r="K469" s="131"/>
      <c r="L469" s="131"/>
    </row>
    <row r="470" spans="1:12">
      <c r="A470" s="183"/>
      <c r="B470" s="123">
        <v>4</v>
      </c>
      <c r="C470" s="81" t="s">
        <v>461</v>
      </c>
      <c r="D470" s="71"/>
      <c r="E470" s="51"/>
      <c r="F470" s="333"/>
      <c r="G470" s="333"/>
      <c r="H470" s="334"/>
      <c r="I470" s="333"/>
      <c r="J470" s="389"/>
      <c r="K470" s="131"/>
      <c r="L470" s="131"/>
    </row>
    <row r="471" spans="1:12" ht="75">
      <c r="A471" s="183"/>
      <c r="B471" s="57">
        <v>4.0999999999999996</v>
      </c>
      <c r="C471" s="82" t="s">
        <v>462</v>
      </c>
      <c r="D471" s="57" t="s">
        <v>463</v>
      </c>
      <c r="E471" s="57">
        <v>1</v>
      </c>
      <c r="F471" s="333"/>
      <c r="G471" s="333"/>
      <c r="H471" s="334"/>
      <c r="I471" s="333"/>
      <c r="J471" s="370">
        <f t="shared" ref="J471:J473" si="117">F471</f>
        <v>0</v>
      </c>
      <c r="K471" s="148">
        <f t="shared" ref="K471:K473" si="118">(J471/E471)</f>
        <v>0</v>
      </c>
      <c r="L471" s="131">
        <f>E471*K471</f>
        <v>0</v>
      </c>
    </row>
    <row r="472" spans="1:12" ht="135">
      <c r="A472" s="183"/>
      <c r="B472" s="57">
        <v>4.2</v>
      </c>
      <c r="C472" s="82" t="s">
        <v>464</v>
      </c>
      <c r="D472" s="57" t="s">
        <v>463</v>
      </c>
      <c r="E472" s="57">
        <v>0.5</v>
      </c>
      <c r="F472" s="333"/>
      <c r="G472" s="333"/>
      <c r="H472" s="334"/>
      <c r="I472" s="333"/>
      <c r="J472" s="370">
        <f t="shared" si="117"/>
        <v>0</v>
      </c>
      <c r="K472" s="148">
        <f t="shared" si="118"/>
        <v>0</v>
      </c>
      <c r="L472" s="131">
        <f>E472*K472</f>
        <v>0</v>
      </c>
    </row>
    <row r="473" spans="1:12" ht="60">
      <c r="A473" s="183"/>
      <c r="B473" s="124">
        <v>4.3</v>
      </c>
      <c r="C473" s="82" t="s">
        <v>465</v>
      </c>
      <c r="D473" s="57" t="s">
        <v>463</v>
      </c>
      <c r="E473" s="57">
        <v>1</v>
      </c>
      <c r="F473" s="333"/>
      <c r="G473" s="333"/>
      <c r="H473" s="334"/>
      <c r="I473" s="333"/>
      <c r="J473" s="370">
        <f t="shared" si="117"/>
        <v>0</v>
      </c>
      <c r="K473" s="148">
        <f t="shared" si="118"/>
        <v>0</v>
      </c>
      <c r="L473" s="131">
        <f>E473*K473</f>
        <v>0</v>
      </c>
    </row>
    <row r="474" spans="1:12" ht="60">
      <c r="A474" s="183"/>
      <c r="B474" s="124">
        <v>4.4000000000000004</v>
      </c>
      <c r="C474" s="83" t="s">
        <v>466</v>
      </c>
      <c r="D474" s="57"/>
      <c r="E474" s="57"/>
      <c r="F474" s="333"/>
      <c r="G474" s="333"/>
      <c r="H474" s="334"/>
      <c r="I474" s="333"/>
      <c r="J474" s="389"/>
      <c r="K474" s="131"/>
      <c r="L474" s="131"/>
    </row>
    <row r="475" spans="1:12">
      <c r="A475" s="183"/>
      <c r="B475" s="124" t="s">
        <v>467</v>
      </c>
      <c r="C475" s="83" t="s">
        <v>468</v>
      </c>
      <c r="D475" s="57" t="s">
        <v>428</v>
      </c>
      <c r="E475" s="57">
        <v>5</v>
      </c>
      <c r="F475" s="333"/>
      <c r="G475" s="333"/>
      <c r="H475" s="334"/>
      <c r="I475" s="333"/>
      <c r="J475" s="370">
        <f t="shared" ref="J475:J477" si="119">F475</f>
        <v>0</v>
      </c>
      <c r="K475" s="148">
        <f t="shared" ref="K475:K477" si="120">(J475/E475)</f>
        <v>0</v>
      </c>
      <c r="L475" s="131">
        <f>E475*K475</f>
        <v>0</v>
      </c>
    </row>
    <row r="476" spans="1:12">
      <c r="A476" s="183"/>
      <c r="B476" s="124" t="s">
        <v>469</v>
      </c>
      <c r="C476" s="83" t="s">
        <v>470</v>
      </c>
      <c r="D476" s="57" t="s">
        <v>428</v>
      </c>
      <c r="E476" s="57">
        <v>25</v>
      </c>
      <c r="F476" s="333"/>
      <c r="G476" s="333"/>
      <c r="H476" s="334"/>
      <c r="I476" s="333"/>
      <c r="J476" s="370">
        <f t="shared" si="119"/>
        <v>0</v>
      </c>
      <c r="K476" s="148">
        <f t="shared" si="120"/>
        <v>0</v>
      </c>
      <c r="L476" s="131">
        <f>E476*K476</f>
        <v>0</v>
      </c>
    </row>
    <row r="477" spans="1:12">
      <c r="A477" s="183"/>
      <c r="B477" s="124" t="s">
        <v>471</v>
      </c>
      <c r="C477" s="83" t="s">
        <v>472</v>
      </c>
      <c r="D477" s="57" t="s">
        <v>428</v>
      </c>
      <c r="E477" s="57">
        <v>10</v>
      </c>
      <c r="F477" s="333">
        <v>0</v>
      </c>
      <c r="G477" s="333"/>
      <c r="H477" s="334"/>
      <c r="I477" s="333"/>
      <c r="J477" s="370">
        <f t="shared" si="119"/>
        <v>0</v>
      </c>
      <c r="K477" s="148">
        <f t="shared" si="120"/>
        <v>0</v>
      </c>
      <c r="L477" s="131">
        <f>E477*K477</f>
        <v>0</v>
      </c>
    </row>
    <row r="478" spans="1:12" ht="75">
      <c r="A478" s="183"/>
      <c r="B478" s="124">
        <v>4.5</v>
      </c>
      <c r="C478" s="83" t="s">
        <v>473</v>
      </c>
      <c r="D478" s="57"/>
      <c r="E478" s="57"/>
      <c r="F478" s="333"/>
      <c r="G478" s="333"/>
      <c r="H478" s="334"/>
      <c r="I478" s="333"/>
      <c r="J478" s="389"/>
      <c r="K478" s="131"/>
      <c r="L478" s="131"/>
    </row>
    <row r="479" spans="1:12" ht="30">
      <c r="A479" s="183"/>
      <c r="B479" s="124" t="s">
        <v>474</v>
      </c>
      <c r="C479" s="83" t="s">
        <v>475</v>
      </c>
      <c r="D479" s="57" t="s">
        <v>463</v>
      </c>
      <c r="E479" s="57">
        <v>1</v>
      </c>
      <c r="F479" s="333">
        <v>0</v>
      </c>
      <c r="G479" s="333"/>
      <c r="H479" s="334"/>
      <c r="I479" s="333"/>
      <c r="J479" s="370">
        <f t="shared" ref="J479" si="121">F479</f>
        <v>0</v>
      </c>
      <c r="K479" s="148">
        <f t="shared" ref="K479" si="122">(J479/E479)</f>
        <v>0</v>
      </c>
      <c r="L479" s="131">
        <f>E479*K479</f>
        <v>0</v>
      </c>
    </row>
    <row r="480" spans="1:12">
      <c r="A480" s="183"/>
      <c r="B480" s="125"/>
      <c r="C480" s="126"/>
      <c r="D480" s="57"/>
      <c r="E480" s="51"/>
      <c r="F480" s="333"/>
      <c r="G480" s="333"/>
      <c r="H480" s="334"/>
      <c r="I480" s="333"/>
      <c r="J480" s="389"/>
      <c r="K480" s="131"/>
      <c r="L480" s="131"/>
    </row>
    <row r="481" spans="1:12">
      <c r="A481" s="183"/>
      <c r="B481" s="118"/>
      <c r="C481" s="86" t="s">
        <v>476</v>
      </c>
      <c r="D481" s="71"/>
      <c r="E481" s="269"/>
      <c r="F481" s="333"/>
      <c r="G481" s="333"/>
      <c r="H481" s="334"/>
      <c r="I481" s="333"/>
      <c r="J481" s="389"/>
      <c r="K481" s="131"/>
      <c r="L481" s="131"/>
    </row>
    <row r="482" spans="1:12">
      <c r="A482" s="183"/>
      <c r="B482" s="118"/>
      <c r="C482" s="56"/>
      <c r="D482" s="71"/>
      <c r="E482" s="51"/>
      <c r="F482" s="333"/>
      <c r="G482" s="333"/>
      <c r="H482" s="334"/>
      <c r="I482" s="333"/>
      <c r="J482" s="389"/>
      <c r="K482" s="131"/>
      <c r="L482" s="131"/>
    </row>
    <row r="483" spans="1:12">
      <c r="A483" s="183"/>
      <c r="B483" s="261" t="s">
        <v>477</v>
      </c>
      <c r="C483" s="60" t="s">
        <v>478</v>
      </c>
      <c r="D483" s="71"/>
      <c r="E483" s="269"/>
      <c r="F483" s="333"/>
      <c r="G483" s="333"/>
      <c r="H483" s="334"/>
      <c r="I483" s="333"/>
      <c r="J483" s="389"/>
      <c r="K483" s="131"/>
      <c r="L483" s="131"/>
    </row>
    <row r="484" spans="1:12">
      <c r="A484" s="183"/>
      <c r="B484" s="57"/>
      <c r="C484" s="56"/>
      <c r="D484" s="71"/>
      <c r="E484" s="51"/>
      <c r="F484" s="333"/>
      <c r="G484" s="333"/>
      <c r="H484" s="334"/>
      <c r="I484" s="333"/>
      <c r="J484" s="389"/>
      <c r="K484" s="131"/>
      <c r="L484" s="131"/>
    </row>
    <row r="485" spans="1:12">
      <c r="A485" s="183"/>
      <c r="B485" s="71"/>
      <c r="C485" s="68" t="s">
        <v>479</v>
      </c>
      <c r="D485" s="71"/>
      <c r="E485" s="51"/>
      <c r="F485" s="333"/>
      <c r="G485" s="333"/>
      <c r="H485" s="334"/>
      <c r="I485" s="333"/>
      <c r="J485" s="389"/>
      <c r="K485" s="131"/>
      <c r="L485" s="131"/>
    </row>
    <row r="486" spans="1:12">
      <c r="A486" s="183"/>
      <c r="B486" s="125"/>
      <c r="C486" s="63"/>
      <c r="D486" s="57"/>
      <c r="E486" s="57"/>
      <c r="F486" s="333"/>
      <c r="G486" s="333"/>
      <c r="H486" s="334"/>
      <c r="I486" s="333"/>
      <c r="J486" s="389"/>
      <c r="K486" s="131"/>
      <c r="L486" s="131"/>
    </row>
    <row r="487" spans="1:12">
      <c r="A487" s="183"/>
      <c r="B487" s="123">
        <v>1</v>
      </c>
      <c r="C487" s="81" t="s">
        <v>480</v>
      </c>
      <c r="D487" s="71"/>
      <c r="E487" s="51"/>
      <c r="F487" s="333"/>
      <c r="G487" s="333"/>
      <c r="H487" s="334"/>
      <c r="I487" s="333"/>
      <c r="J487" s="389"/>
      <c r="K487" s="131"/>
      <c r="L487" s="131"/>
    </row>
    <row r="488" spans="1:12" ht="210">
      <c r="A488" s="183"/>
      <c r="B488" s="125"/>
      <c r="C488" s="85" t="s">
        <v>481</v>
      </c>
      <c r="D488" s="57"/>
      <c r="E488" s="57"/>
      <c r="F488" s="333"/>
      <c r="G488" s="333"/>
      <c r="H488" s="334"/>
      <c r="I488" s="333"/>
      <c r="J488" s="389"/>
      <c r="K488" s="131"/>
      <c r="L488" s="131"/>
    </row>
    <row r="489" spans="1:12">
      <c r="A489" s="183"/>
      <c r="B489" s="123">
        <v>1.1000000000000001</v>
      </c>
      <c r="C489" s="81" t="s">
        <v>482</v>
      </c>
      <c r="D489" s="71"/>
      <c r="E489" s="51"/>
      <c r="F489" s="333"/>
      <c r="G489" s="333"/>
      <c r="H489" s="334"/>
      <c r="I489" s="333"/>
      <c r="J489" s="389"/>
      <c r="K489" s="131"/>
      <c r="L489" s="131"/>
    </row>
    <row r="490" spans="1:12">
      <c r="A490" s="183"/>
      <c r="B490" s="87"/>
      <c r="C490" s="86" t="s">
        <v>483</v>
      </c>
      <c r="D490" s="57" t="s">
        <v>78</v>
      </c>
      <c r="E490" s="57">
        <v>1</v>
      </c>
      <c r="F490" s="333">
        <v>1</v>
      </c>
      <c r="G490" s="333"/>
      <c r="H490" s="334"/>
      <c r="I490" s="333"/>
      <c r="J490" s="370">
        <f t="shared" ref="J490" si="123">F490</f>
        <v>1</v>
      </c>
      <c r="K490" s="148">
        <f>J490/E490</f>
        <v>1</v>
      </c>
      <c r="L490" s="131">
        <f>E490*K490</f>
        <v>1</v>
      </c>
    </row>
    <row r="491" spans="1:12">
      <c r="A491" s="183"/>
      <c r="B491" s="87"/>
      <c r="C491" s="60" t="s">
        <v>484</v>
      </c>
      <c r="D491" s="87"/>
      <c r="E491" s="87"/>
      <c r="F491" s="333"/>
      <c r="G491" s="333"/>
      <c r="H491" s="334"/>
      <c r="I491" s="333"/>
      <c r="J491" s="389"/>
      <c r="K491" s="131"/>
      <c r="L491" s="131"/>
    </row>
    <row r="492" spans="1:12">
      <c r="A492" s="183"/>
      <c r="B492" s="57" t="s">
        <v>485</v>
      </c>
      <c r="C492" s="52" t="s">
        <v>486</v>
      </c>
      <c r="D492" s="87"/>
      <c r="E492" s="87"/>
      <c r="F492" s="333"/>
      <c r="G492" s="333"/>
      <c r="H492" s="334"/>
      <c r="I492" s="333"/>
      <c r="J492" s="389"/>
      <c r="K492" s="131"/>
      <c r="L492" s="131"/>
    </row>
    <row r="493" spans="1:12" ht="30">
      <c r="A493" s="183"/>
      <c r="B493" s="114" t="s">
        <v>485</v>
      </c>
      <c r="C493" s="89" t="s">
        <v>487</v>
      </c>
      <c r="D493" s="87"/>
      <c r="E493" s="87"/>
      <c r="F493" s="333"/>
      <c r="G493" s="333"/>
      <c r="H493" s="334"/>
      <c r="I493" s="333"/>
      <c r="J493" s="389"/>
      <c r="K493" s="131"/>
      <c r="L493" s="131"/>
    </row>
    <row r="494" spans="1:12">
      <c r="A494" s="183"/>
      <c r="B494" s="114" t="s">
        <v>485</v>
      </c>
      <c r="C494" s="52" t="s">
        <v>488</v>
      </c>
      <c r="D494" s="87"/>
      <c r="E494" s="87"/>
      <c r="F494" s="333"/>
      <c r="G494" s="333"/>
      <c r="H494" s="334"/>
      <c r="I494" s="333"/>
      <c r="J494" s="389"/>
      <c r="K494" s="131"/>
      <c r="L494" s="131"/>
    </row>
    <row r="495" spans="1:12">
      <c r="A495" s="183"/>
      <c r="B495" s="114" t="s">
        <v>485</v>
      </c>
      <c r="C495" s="52" t="s">
        <v>489</v>
      </c>
      <c r="D495" s="87"/>
      <c r="E495" s="87"/>
      <c r="F495" s="333"/>
      <c r="G495" s="333"/>
      <c r="H495" s="334"/>
      <c r="I495" s="333"/>
      <c r="J495" s="389"/>
      <c r="K495" s="131"/>
      <c r="L495" s="131"/>
    </row>
    <row r="496" spans="1:12" ht="30">
      <c r="A496" s="183"/>
      <c r="B496" s="114" t="s">
        <v>485</v>
      </c>
      <c r="C496" s="52" t="s">
        <v>490</v>
      </c>
      <c r="D496" s="87"/>
      <c r="E496" s="87"/>
      <c r="F496" s="333"/>
      <c r="G496" s="333"/>
      <c r="H496" s="334"/>
      <c r="I496" s="333"/>
      <c r="J496" s="389"/>
      <c r="K496" s="131"/>
      <c r="L496" s="131"/>
    </row>
    <row r="497" spans="1:12">
      <c r="A497" s="183"/>
      <c r="B497" s="87"/>
      <c r="C497" s="60" t="s">
        <v>491</v>
      </c>
      <c r="D497" s="87"/>
      <c r="E497" s="87"/>
      <c r="F497" s="333"/>
      <c r="G497" s="333"/>
      <c r="H497" s="334"/>
      <c r="I497" s="333"/>
      <c r="J497" s="389"/>
      <c r="K497" s="131"/>
      <c r="L497" s="131"/>
    </row>
    <row r="498" spans="1:12">
      <c r="A498" s="183"/>
      <c r="B498" s="57"/>
      <c r="C498" s="52" t="s">
        <v>492</v>
      </c>
      <c r="D498" s="87"/>
      <c r="E498" s="87"/>
      <c r="F498" s="333"/>
      <c r="G498" s="333"/>
      <c r="H498" s="334"/>
      <c r="I498" s="333"/>
      <c r="J498" s="389"/>
      <c r="K498" s="131"/>
      <c r="L498" s="131"/>
    </row>
    <row r="499" spans="1:12">
      <c r="A499" s="183"/>
      <c r="B499" s="57"/>
      <c r="C499" s="52" t="s">
        <v>493</v>
      </c>
      <c r="D499" s="87"/>
      <c r="E499" s="87"/>
      <c r="F499" s="333"/>
      <c r="G499" s="333"/>
      <c r="H499" s="334"/>
      <c r="I499" s="333"/>
      <c r="J499" s="389"/>
      <c r="K499" s="131"/>
      <c r="L499" s="131"/>
    </row>
    <row r="500" spans="1:12">
      <c r="A500" s="183"/>
      <c r="B500" s="57"/>
      <c r="C500" s="52" t="s">
        <v>494</v>
      </c>
      <c r="D500" s="87"/>
      <c r="E500" s="87"/>
      <c r="F500" s="333"/>
      <c r="G500" s="333"/>
      <c r="H500" s="334"/>
      <c r="I500" s="333"/>
      <c r="J500" s="389"/>
      <c r="K500" s="131"/>
      <c r="L500" s="131"/>
    </row>
    <row r="501" spans="1:12" ht="30">
      <c r="A501" s="183"/>
      <c r="B501" s="57"/>
      <c r="C501" s="89" t="s">
        <v>495</v>
      </c>
      <c r="D501" s="87"/>
      <c r="E501" s="87"/>
      <c r="F501" s="333"/>
      <c r="G501" s="333"/>
      <c r="H501" s="334"/>
      <c r="I501" s="333"/>
      <c r="J501" s="389"/>
      <c r="K501" s="131"/>
      <c r="L501" s="131"/>
    </row>
    <row r="502" spans="1:12">
      <c r="A502" s="183"/>
      <c r="B502" s="57"/>
      <c r="C502" s="52" t="s">
        <v>496</v>
      </c>
      <c r="D502" s="87"/>
      <c r="E502" s="87"/>
      <c r="F502" s="333"/>
      <c r="G502" s="333"/>
      <c r="H502" s="334"/>
      <c r="I502" s="333"/>
      <c r="J502" s="389"/>
      <c r="K502" s="131"/>
      <c r="L502" s="131"/>
    </row>
    <row r="503" spans="1:12" ht="45">
      <c r="A503" s="183"/>
      <c r="B503" s="57"/>
      <c r="C503" s="52" t="s">
        <v>497</v>
      </c>
      <c r="D503" s="57" t="s">
        <v>140</v>
      </c>
      <c r="E503" s="57">
        <v>1</v>
      </c>
      <c r="F503" s="333">
        <v>0</v>
      </c>
      <c r="G503" s="333"/>
      <c r="H503" s="334"/>
      <c r="I503" s="333"/>
      <c r="J503" s="370">
        <f t="shared" ref="J503" si="124">F503</f>
        <v>0</v>
      </c>
      <c r="K503" s="148">
        <f>J503/E503</f>
        <v>0</v>
      </c>
      <c r="L503" s="131">
        <f>E503*K503</f>
        <v>0</v>
      </c>
    </row>
    <row r="504" spans="1:12">
      <c r="A504" s="183"/>
      <c r="B504" s="57"/>
      <c r="C504" s="52"/>
      <c r="D504" s="57"/>
      <c r="E504" s="57"/>
      <c r="F504" s="333"/>
      <c r="G504" s="333"/>
      <c r="H504" s="334"/>
      <c r="I504" s="333"/>
      <c r="J504" s="389"/>
      <c r="K504" s="131"/>
      <c r="L504" s="131"/>
    </row>
    <row r="505" spans="1:12">
      <c r="A505" s="183"/>
      <c r="B505" s="128">
        <v>2</v>
      </c>
      <c r="C505" s="92" t="s">
        <v>498</v>
      </c>
      <c r="D505" s="46"/>
      <c r="E505" s="51"/>
      <c r="F505" s="333"/>
      <c r="G505" s="333"/>
      <c r="H505" s="334"/>
      <c r="I505" s="333"/>
      <c r="J505" s="389"/>
      <c r="K505" s="131"/>
      <c r="L505" s="131"/>
    </row>
    <row r="506" spans="1:12">
      <c r="A506" s="183"/>
      <c r="B506" s="129"/>
      <c r="C506" s="92"/>
      <c r="D506" s="46"/>
      <c r="E506" s="51"/>
      <c r="F506" s="333"/>
      <c r="G506" s="333"/>
      <c r="H506" s="334"/>
      <c r="I506" s="333"/>
      <c r="J506" s="389"/>
      <c r="K506" s="131"/>
      <c r="L506" s="131"/>
    </row>
    <row r="507" spans="1:12" ht="75">
      <c r="A507" s="183"/>
      <c r="B507" s="128">
        <v>2.1</v>
      </c>
      <c r="C507" s="93" t="s">
        <v>499</v>
      </c>
      <c r="D507" s="50" t="s">
        <v>428</v>
      </c>
      <c r="E507" s="51">
        <v>25</v>
      </c>
      <c r="F507" s="333">
        <v>22</v>
      </c>
      <c r="G507" s="333"/>
      <c r="H507" s="334"/>
      <c r="I507" s="333"/>
      <c r="J507" s="370">
        <f t="shared" ref="J507" si="125">F507</f>
        <v>22</v>
      </c>
      <c r="K507" s="148">
        <f>J507/E507</f>
        <v>0.88</v>
      </c>
      <c r="L507" s="131">
        <f>E507*K507</f>
        <v>22</v>
      </c>
    </row>
    <row r="508" spans="1:12">
      <c r="A508" s="183"/>
      <c r="B508" s="71"/>
      <c r="C508" s="93"/>
      <c r="D508" s="71"/>
      <c r="E508" s="51"/>
      <c r="F508" s="333"/>
      <c r="G508" s="333"/>
      <c r="H508" s="334"/>
      <c r="I508" s="333"/>
      <c r="J508" s="389"/>
      <c r="K508" s="131"/>
      <c r="L508" s="131"/>
    </row>
    <row r="509" spans="1:12">
      <c r="A509" s="183"/>
      <c r="B509" s="128">
        <v>3</v>
      </c>
      <c r="C509" s="92" t="s">
        <v>500</v>
      </c>
      <c r="D509" s="46"/>
      <c r="E509" s="51"/>
      <c r="F509" s="333"/>
      <c r="G509" s="333"/>
      <c r="H509" s="334"/>
      <c r="I509" s="333"/>
      <c r="J509" s="389"/>
      <c r="K509" s="131"/>
      <c r="L509" s="131"/>
    </row>
    <row r="510" spans="1:12">
      <c r="A510" s="183"/>
      <c r="B510" s="128"/>
      <c r="C510" s="92"/>
      <c r="D510" s="46"/>
      <c r="E510" s="51"/>
      <c r="F510" s="333"/>
      <c r="G510" s="333"/>
      <c r="H510" s="334"/>
      <c r="I510" s="333"/>
      <c r="J510" s="389"/>
      <c r="K510" s="131"/>
      <c r="L510" s="131"/>
    </row>
    <row r="511" spans="1:12">
      <c r="A511" s="183"/>
      <c r="B511" s="128">
        <v>3.1</v>
      </c>
      <c r="C511" s="92" t="s">
        <v>501</v>
      </c>
      <c r="D511" s="46"/>
      <c r="E511" s="51"/>
      <c r="F511" s="333"/>
      <c r="G511" s="333"/>
      <c r="H511" s="334"/>
      <c r="I511" s="333"/>
      <c r="J511" s="389"/>
      <c r="K511" s="131"/>
      <c r="L511" s="131"/>
    </row>
    <row r="512" spans="1:12">
      <c r="A512" s="183"/>
      <c r="B512" s="128"/>
      <c r="C512" s="92"/>
      <c r="D512" s="46"/>
      <c r="E512" s="51"/>
      <c r="F512" s="333"/>
      <c r="G512" s="333"/>
      <c r="H512" s="334"/>
      <c r="I512" s="333"/>
      <c r="J512" s="389"/>
      <c r="K512" s="131"/>
      <c r="L512" s="131"/>
    </row>
    <row r="513" spans="1:12" ht="45">
      <c r="A513" s="183"/>
      <c r="B513" s="128" t="s">
        <v>450</v>
      </c>
      <c r="C513" s="93" t="s">
        <v>502</v>
      </c>
      <c r="D513" s="50" t="s">
        <v>428</v>
      </c>
      <c r="E513" s="51">
        <v>5</v>
      </c>
      <c r="F513" s="333">
        <v>5</v>
      </c>
      <c r="G513" s="333"/>
      <c r="H513" s="334"/>
      <c r="I513" s="333"/>
      <c r="J513" s="370">
        <f t="shared" ref="J513:J514" si="126">F513</f>
        <v>5</v>
      </c>
      <c r="K513" s="148">
        <f t="shared" ref="K513:K514" si="127">J513/E513</f>
        <v>1</v>
      </c>
      <c r="L513" s="131">
        <f>E513*K513</f>
        <v>5</v>
      </c>
    </row>
    <row r="514" spans="1:12" ht="45">
      <c r="A514" s="183"/>
      <c r="B514" s="128" t="s">
        <v>503</v>
      </c>
      <c r="C514" s="93" t="s">
        <v>504</v>
      </c>
      <c r="D514" s="50" t="s">
        <v>428</v>
      </c>
      <c r="E514" s="51">
        <v>5</v>
      </c>
      <c r="F514" s="333">
        <v>5</v>
      </c>
      <c r="G514" s="333"/>
      <c r="H514" s="334"/>
      <c r="I514" s="333"/>
      <c r="J514" s="370">
        <f t="shared" si="126"/>
        <v>5</v>
      </c>
      <c r="K514" s="148">
        <f t="shared" si="127"/>
        <v>1</v>
      </c>
      <c r="L514" s="131">
        <f>E514*K514</f>
        <v>5</v>
      </c>
    </row>
    <row r="515" spans="1:12">
      <c r="A515" s="183"/>
      <c r="B515" s="128"/>
      <c r="C515" s="93"/>
      <c r="D515" s="46"/>
      <c r="E515" s="51"/>
      <c r="F515" s="333"/>
      <c r="G515" s="333"/>
      <c r="H515" s="334"/>
      <c r="I515" s="333"/>
      <c r="J515" s="389"/>
      <c r="K515" s="131"/>
      <c r="L515" s="131"/>
    </row>
    <row r="516" spans="1:12">
      <c r="A516" s="183"/>
      <c r="B516" s="125">
        <v>4</v>
      </c>
      <c r="C516" s="94" t="s">
        <v>505</v>
      </c>
      <c r="D516" s="71"/>
      <c r="E516" s="95"/>
      <c r="F516" s="333"/>
      <c r="G516" s="333"/>
      <c r="H516" s="334"/>
      <c r="I516" s="333"/>
      <c r="J516" s="389"/>
      <c r="K516" s="131"/>
      <c r="L516" s="131"/>
    </row>
    <row r="517" spans="1:12">
      <c r="A517" s="183"/>
      <c r="B517" s="112"/>
      <c r="C517" s="94"/>
      <c r="D517" s="71"/>
      <c r="E517" s="95"/>
      <c r="F517" s="333"/>
      <c r="G517" s="333"/>
      <c r="H517" s="334"/>
      <c r="I517" s="333"/>
      <c r="J517" s="389"/>
      <c r="K517" s="131"/>
      <c r="L517" s="131"/>
    </row>
    <row r="518" spans="1:12" ht="45">
      <c r="A518" s="183"/>
      <c r="B518" s="125">
        <v>4.0999999999999996</v>
      </c>
      <c r="C518" s="93" t="s">
        <v>506</v>
      </c>
      <c r="D518" s="71"/>
      <c r="E518" s="95"/>
      <c r="F518" s="333"/>
      <c r="G518" s="333"/>
      <c r="H518" s="334"/>
      <c r="I518" s="333"/>
      <c r="J518" s="389"/>
      <c r="K518" s="131"/>
      <c r="L518" s="131"/>
    </row>
    <row r="519" spans="1:12">
      <c r="A519" s="183"/>
      <c r="B519" s="125" t="s">
        <v>507</v>
      </c>
      <c r="C519" s="93" t="s">
        <v>508</v>
      </c>
      <c r="D519" s="71" t="s">
        <v>22</v>
      </c>
      <c r="E519" s="95" t="s">
        <v>159</v>
      </c>
      <c r="F519" s="333"/>
      <c r="G519" s="333"/>
      <c r="H519" s="334"/>
      <c r="I519" s="333"/>
      <c r="J519" s="389"/>
      <c r="K519" s="131"/>
      <c r="L519" s="131"/>
    </row>
    <row r="520" spans="1:12">
      <c r="A520" s="183"/>
      <c r="B520" s="125" t="s">
        <v>509</v>
      </c>
      <c r="C520" s="93" t="s">
        <v>510</v>
      </c>
      <c r="D520" s="71" t="s">
        <v>511</v>
      </c>
      <c r="E520" s="95" t="s">
        <v>159</v>
      </c>
      <c r="F520" s="333"/>
      <c r="G520" s="333"/>
      <c r="H520" s="334"/>
      <c r="I520" s="333"/>
      <c r="J520" s="389"/>
      <c r="K520" s="131"/>
      <c r="L520" s="131"/>
    </row>
    <row r="521" spans="1:12">
      <c r="A521" s="183"/>
      <c r="B521" s="130"/>
      <c r="C521" s="93"/>
      <c r="D521" s="50"/>
      <c r="E521" s="51"/>
      <c r="F521" s="333"/>
      <c r="G521" s="333"/>
      <c r="H521" s="334"/>
      <c r="I521" s="333"/>
      <c r="J521" s="389"/>
      <c r="K521" s="131"/>
      <c r="L521" s="131"/>
    </row>
    <row r="522" spans="1:12">
      <c r="A522" s="183"/>
      <c r="B522" s="125">
        <v>5</v>
      </c>
      <c r="C522" s="94" t="s">
        <v>512</v>
      </c>
      <c r="D522" s="71"/>
      <c r="E522" s="62"/>
      <c r="F522" s="333"/>
      <c r="G522" s="333"/>
      <c r="H522" s="334"/>
      <c r="I522" s="333"/>
      <c r="J522" s="389"/>
      <c r="K522" s="131"/>
      <c r="L522" s="131"/>
    </row>
    <row r="523" spans="1:12" ht="135">
      <c r="A523" s="183"/>
      <c r="B523" s="112"/>
      <c r="C523" s="93" t="s">
        <v>513</v>
      </c>
      <c r="D523" s="71"/>
      <c r="E523" s="62"/>
      <c r="F523" s="333"/>
      <c r="G523" s="333"/>
      <c r="H523" s="334"/>
      <c r="I523" s="333"/>
      <c r="J523" s="389"/>
      <c r="K523" s="131"/>
      <c r="L523" s="131"/>
    </row>
    <row r="524" spans="1:12">
      <c r="A524" s="183"/>
      <c r="B524" s="117">
        <v>5.0999999999999996</v>
      </c>
      <c r="C524" s="93" t="s">
        <v>514</v>
      </c>
      <c r="D524" s="71" t="s">
        <v>428</v>
      </c>
      <c r="E524" s="95">
        <v>40</v>
      </c>
      <c r="F524" s="333">
        <v>38</v>
      </c>
      <c r="G524" s="333"/>
      <c r="H524" s="334"/>
      <c r="I524" s="333"/>
      <c r="J524" s="370">
        <f t="shared" ref="J524" si="128">F524</f>
        <v>38</v>
      </c>
      <c r="K524" s="148">
        <f>J524/E524</f>
        <v>0.95</v>
      </c>
      <c r="L524" s="131">
        <f>E524*K524</f>
        <v>38</v>
      </c>
    </row>
    <row r="525" spans="1:12">
      <c r="A525" s="183"/>
      <c r="B525" s="117">
        <v>5.2</v>
      </c>
      <c r="C525" s="93" t="s">
        <v>515</v>
      </c>
      <c r="D525" s="71" t="s">
        <v>428</v>
      </c>
      <c r="E525" s="95" t="s">
        <v>159</v>
      </c>
      <c r="F525" s="333"/>
      <c r="G525" s="333"/>
      <c r="H525" s="334"/>
      <c r="I525" s="333"/>
      <c r="J525" s="389"/>
      <c r="K525" s="131"/>
      <c r="L525" s="131"/>
    </row>
    <row r="526" spans="1:12">
      <c r="A526" s="183"/>
      <c r="B526" s="118"/>
      <c r="C526" s="86"/>
      <c r="D526" s="71"/>
      <c r="E526" s="51"/>
      <c r="F526" s="333"/>
      <c r="G526" s="333"/>
      <c r="H526" s="334"/>
      <c r="I526" s="333"/>
      <c r="J526" s="389"/>
      <c r="K526" s="131"/>
      <c r="L526" s="131"/>
    </row>
    <row r="527" spans="1:12">
      <c r="A527" s="183"/>
      <c r="B527" s="125">
        <v>6</v>
      </c>
      <c r="C527" s="94" t="s">
        <v>516</v>
      </c>
      <c r="D527" s="71"/>
      <c r="E527" s="62"/>
      <c r="F527" s="333"/>
      <c r="G527" s="333"/>
      <c r="H527" s="334"/>
      <c r="I527" s="333"/>
      <c r="J527" s="389"/>
      <c r="K527" s="131"/>
      <c r="L527" s="131"/>
    </row>
    <row r="528" spans="1:12" ht="120">
      <c r="A528" s="183"/>
      <c r="B528" s="112"/>
      <c r="C528" s="93" t="s">
        <v>517</v>
      </c>
      <c r="D528" s="71"/>
      <c r="E528" s="62"/>
      <c r="F528" s="333"/>
      <c r="G528" s="333"/>
      <c r="H528" s="334"/>
      <c r="I528" s="333"/>
      <c r="J528" s="389"/>
      <c r="K528" s="131"/>
      <c r="L528" s="131"/>
    </row>
    <row r="529" spans="1:12" ht="30">
      <c r="A529" s="183"/>
      <c r="B529" s="117">
        <v>6.1</v>
      </c>
      <c r="C529" s="93" t="s">
        <v>518</v>
      </c>
      <c r="D529" s="71" t="s">
        <v>428</v>
      </c>
      <c r="E529" s="95" t="s">
        <v>159</v>
      </c>
      <c r="F529" s="333"/>
      <c r="G529" s="333"/>
      <c r="H529" s="334"/>
      <c r="I529" s="333"/>
      <c r="J529" s="389"/>
      <c r="K529" s="131"/>
      <c r="L529" s="131"/>
    </row>
    <row r="530" spans="1:12" ht="30">
      <c r="A530" s="183"/>
      <c r="B530" s="117">
        <v>6.2</v>
      </c>
      <c r="C530" s="93" t="s">
        <v>519</v>
      </c>
      <c r="D530" s="50" t="s">
        <v>428</v>
      </c>
      <c r="E530" s="95" t="s">
        <v>159</v>
      </c>
      <c r="F530" s="333"/>
      <c r="G530" s="333"/>
      <c r="H530" s="334"/>
      <c r="I530" s="333"/>
      <c r="J530" s="389"/>
      <c r="K530" s="131"/>
      <c r="L530" s="131"/>
    </row>
    <row r="531" spans="1:12" ht="30">
      <c r="A531" s="183"/>
      <c r="B531" s="117">
        <v>6.3</v>
      </c>
      <c r="C531" s="93" t="s">
        <v>520</v>
      </c>
      <c r="D531" s="71" t="s">
        <v>428</v>
      </c>
      <c r="E531" s="95" t="s">
        <v>159</v>
      </c>
      <c r="F531" s="333"/>
      <c r="G531" s="333"/>
      <c r="H531" s="334"/>
      <c r="I531" s="333"/>
      <c r="J531" s="389"/>
      <c r="K531" s="131"/>
      <c r="L531" s="131"/>
    </row>
    <row r="532" spans="1:12">
      <c r="A532" s="183"/>
      <c r="B532" s="117"/>
      <c r="C532" s="93"/>
      <c r="D532" s="71"/>
      <c r="E532" s="95"/>
      <c r="F532" s="333"/>
      <c r="G532" s="333"/>
      <c r="H532" s="334"/>
      <c r="I532" s="333"/>
      <c r="J532" s="389"/>
      <c r="K532" s="131"/>
      <c r="L532" s="131"/>
    </row>
    <row r="533" spans="1:12">
      <c r="A533" s="183"/>
      <c r="B533" s="125">
        <v>7</v>
      </c>
      <c r="C533" s="94" t="s">
        <v>521</v>
      </c>
      <c r="D533" s="71"/>
      <c r="E533" s="62"/>
      <c r="F533" s="333"/>
      <c r="G533" s="333"/>
      <c r="H533" s="334"/>
      <c r="I533" s="333"/>
      <c r="J533" s="389"/>
      <c r="K533" s="131"/>
      <c r="L533" s="131"/>
    </row>
    <row r="534" spans="1:12" ht="135">
      <c r="A534" s="183"/>
      <c r="B534" s="112"/>
      <c r="C534" s="93" t="s">
        <v>522</v>
      </c>
      <c r="D534" s="71"/>
      <c r="E534" s="62"/>
      <c r="F534" s="333"/>
      <c r="G534" s="333"/>
      <c r="H534" s="334"/>
      <c r="I534" s="333"/>
      <c r="J534" s="389"/>
      <c r="K534" s="131"/>
      <c r="L534" s="131"/>
    </row>
    <row r="535" spans="1:12">
      <c r="A535" s="183"/>
      <c r="B535" s="125"/>
      <c r="C535" s="63"/>
      <c r="D535" s="57"/>
      <c r="E535" s="57"/>
      <c r="F535" s="333"/>
      <c r="G535" s="333"/>
      <c r="H535" s="334"/>
      <c r="I535" s="333"/>
      <c r="J535" s="389"/>
      <c r="K535" s="131"/>
      <c r="L535" s="131"/>
    </row>
    <row r="536" spans="1:12">
      <c r="A536" s="183"/>
      <c r="B536" s="117">
        <v>7.1</v>
      </c>
      <c r="C536" s="93" t="s">
        <v>523</v>
      </c>
      <c r="D536" s="71" t="s">
        <v>428</v>
      </c>
      <c r="E536" s="95">
        <v>10</v>
      </c>
      <c r="F536" s="333"/>
      <c r="G536" s="333"/>
      <c r="H536" s="334"/>
      <c r="I536" s="333"/>
      <c r="J536" s="370">
        <f t="shared" ref="J536:J537" si="129">F536</f>
        <v>0</v>
      </c>
      <c r="K536" s="148">
        <f t="shared" ref="K536:K537" si="130">J536/E536</f>
        <v>0</v>
      </c>
      <c r="L536" s="131">
        <f>E536*K536</f>
        <v>0</v>
      </c>
    </row>
    <row r="537" spans="1:12">
      <c r="A537" s="183"/>
      <c r="B537" s="117">
        <v>7.2</v>
      </c>
      <c r="C537" s="93" t="s">
        <v>183</v>
      </c>
      <c r="D537" s="71" t="s">
        <v>428</v>
      </c>
      <c r="E537" s="95">
        <v>10</v>
      </c>
      <c r="F537" s="333"/>
      <c r="G537" s="333"/>
      <c r="H537" s="334"/>
      <c r="I537" s="333"/>
      <c r="J537" s="370">
        <f t="shared" si="129"/>
        <v>0</v>
      </c>
      <c r="K537" s="148">
        <f t="shared" si="130"/>
        <v>0</v>
      </c>
      <c r="L537" s="131">
        <f>E537*K537</f>
        <v>0</v>
      </c>
    </row>
    <row r="538" spans="1:12">
      <c r="A538" s="183"/>
      <c r="B538" s="118"/>
      <c r="C538" s="86" t="s">
        <v>524</v>
      </c>
      <c r="D538" s="71"/>
      <c r="E538" s="269"/>
      <c r="F538" s="333"/>
      <c r="G538" s="333"/>
      <c r="H538" s="334"/>
      <c r="I538" s="333"/>
      <c r="J538" s="389"/>
      <c r="K538" s="131"/>
      <c r="L538" s="131"/>
    </row>
    <row r="539" spans="1:12">
      <c r="A539" s="183"/>
      <c r="B539" s="118"/>
      <c r="C539" s="86" t="s">
        <v>266</v>
      </c>
      <c r="D539" s="71"/>
      <c r="E539" s="269"/>
      <c r="F539" s="333"/>
      <c r="G539" s="333"/>
      <c r="H539" s="334"/>
      <c r="I539" s="333"/>
      <c r="J539" s="389"/>
      <c r="K539" s="131"/>
      <c r="L539" s="131"/>
    </row>
    <row r="540" spans="1:12" ht="21" customHeight="1">
      <c r="A540" s="413" t="s">
        <v>608</v>
      </c>
      <c r="B540" s="414"/>
      <c r="C540" s="414"/>
      <c r="D540" s="414"/>
      <c r="E540" s="414"/>
      <c r="F540" s="414"/>
      <c r="G540" s="414"/>
      <c r="H540" s="414"/>
      <c r="I540" s="414"/>
      <c r="J540" s="414"/>
      <c r="K540" s="414"/>
      <c r="L540" s="415"/>
    </row>
    <row r="541" spans="1:12" ht="15.75">
      <c r="A541" s="183"/>
      <c r="B541" s="135" t="s">
        <v>290</v>
      </c>
      <c r="C541" s="135" t="s">
        <v>3</v>
      </c>
      <c r="D541" s="135" t="s">
        <v>4</v>
      </c>
      <c r="E541" s="135" t="s">
        <v>5</v>
      </c>
      <c r="F541" s="333"/>
      <c r="G541" s="333"/>
      <c r="H541" s="334"/>
      <c r="I541" s="333"/>
      <c r="J541" s="389"/>
      <c r="K541" s="134" t="s">
        <v>567</v>
      </c>
      <c r="L541" s="134" t="s">
        <v>568</v>
      </c>
    </row>
    <row r="542" spans="1:12" ht="120">
      <c r="A542" s="183"/>
      <c r="B542" s="275">
        <v>1</v>
      </c>
      <c r="C542" s="276" t="s">
        <v>527</v>
      </c>
      <c r="D542" s="276" t="s">
        <v>528</v>
      </c>
      <c r="E542" s="277">
        <v>14</v>
      </c>
      <c r="F542" s="333">
        <v>0</v>
      </c>
      <c r="G542" s="333"/>
      <c r="H542" s="334"/>
      <c r="I542" s="333"/>
      <c r="J542" s="370">
        <f t="shared" ref="J542:J544" si="131">F542</f>
        <v>0</v>
      </c>
      <c r="K542" s="148">
        <f>J542/E542</f>
        <v>0</v>
      </c>
      <c r="L542" s="131">
        <f>E542*K542</f>
        <v>0</v>
      </c>
    </row>
    <row r="543" spans="1:12">
      <c r="A543" s="183"/>
      <c r="B543" s="275">
        <v>2</v>
      </c>
      <c r="C543" s="276" t="s">
        <v>529</v>
      </c>
      <c r="D543" s="276" t="s">
        <v>528</v>
      </c>
      <c r="E543" s="277">
        <v>30</v>
      </c>
      <c r="F543" s="333">
        <v>0</v>
      </c>
      <c r="G543" s="333"/>
      <c r="H543" s="334"/>
      <c r="I543" s="333"/>
      <c r="J543" s="370">
        <f t="shared" si="131"/>
        <v>0</v>
      </c>
      <c r="K543" s="148">
        <f t="shared" ref="K543:K544" si="132">J543/E543</f>
        <v>0</v>
      </c>
      <c r="L543" s="131">
        <f>E543*K543</f>
        <v>0</v>
      </c>
    </row>
    <row r="544" spans="1:12" ht="60">
      <c r="A544" s="183"/>
      <c r="B544" s="275">
        <v>3</v>
      </c>
      <c r="C544" s="276" t="s">
        <v>530</v>
      </c>
      <c r="D544" s="276" t="s">
        <v>528</v>
      </c>
      <c r="E544" s="277">
        <v>15</v>
      </c>
      <c r="F544" s="333">
        <v>0</v>
      </c>
      <c r="G544" s="333"/>
      <c r="H544" s="334"/>
      <c r="I544" s="333"/>
      <c r="J544" s="370">
        <f t="shared" si="131"/>
        <v>0</v>
      </c>
      <c r="K544" s="148">
        <f t="shared" si="132"/>
        <v>0</v>
      </c>
      <c r="L544" s="131">
        <f>E544*K544</f>
        <v>0</v>
      </c>
    </row>
    <row r="545" spans="1:12" ht="21">
      <c r="A545" s="416" t="s">
        <v>609</v>
      </c>
      <c r="B545" s="417"/>
      <c r="C545" s="417"/>
      <c r="D545" s="417"/>
      <c r="E545" s="417"/>
      <c r="F545" s="417"/>
      <c r="G545" s="417"/>
      <c r="H545" s="417"/>
      <c r="I545" s="417"/>
      <c r="J545" s="417"/>
      <c r="K545" s="417"/>
      <c r="L545" s="418"/>
    </row>
    <row r="546" spans="1:12" ht="15.75">
      <c r="A546" s="280" t="s">
        <v>531</v>
      </c>
      <c r="B546" s="281" t="s">
        <v>532</v>
      </c>
      <c r="C546" s="281" t="s">
        <v>533</v>
      </c>
      <c r="D546" s="280" t="s">
        <v>534</v>
      </c>
      <c r="E546" s="280" t="s">
        <v>389</v>
      </c>
      <c r="F546" s="333"/>
      <c r="G546" s="333"/>
      <c r="H546" s="334"/>
      <c r="I546" s="333"/>
      <c r="J546" s="389"/>
      <c r="K546" s="134" t="s">
        <v>567</v>
      </c>
      <c r="L546" s="134" t="s">
        <v>568</v>
      </c>
    </row>
    <row r="547" spans="1:12" ht="36">
      <c r="A547" s="282">
        <v>1</v>
      </c>
      <c r="B547" s="283" t="s">
        <v>537</v>
      </c>
      <c r="C547" s="284" t="s">
        <v>538</v>
      </c>
      <c r="D547" s="282" t="s">
        <v>539</v>
      </c>
      <c r="E547" s="282">
        <v>9</v>
      </c>
      <c r="F547" s="333">
        <v>0</v>
      </c>
      <c r="G547" s="333"/>
      <c r="H547" s="334"/>
      <c r="I547" s="333"/>
      <c r="J547" s="370">
        <f t="shared" ref="J547:J553" si="133">F547</f>
        <v>0</v>
      </c>
      <c r="K547" s="148">
        <f t="shared" ref="K547:K553" si="134">J547/E547</f>
        <v>0</v>
      </c>
      <c r="L547" s="131">
        <f t="shared" ref="L547:L553" si="135">E547*K547</f>
        <v>0</v>
      </c>
    </row>
    <row r="548" spans="1:12" ht="24">
      <c r="A548" s="282">
        <v>2</v>
      </c>
      <c r="B548" s="287" t="s">
        <v>540</v>
      </c>
      <c r="C548" s="284" t="s">
        <v>541</v>
      </c>
      <c r="D548" s="288" t="s">
        <v>542</v>
      </c>
      <c r="E548" s="288">
        <v>1</v>
      </c>
      <c r="F548" s="333"/>
      <c r="G548" s="333"/>
      <c r="H548" s="334"/>
      <c r="I548" s="333"/>
      <c r="J548" s="370">
        <f t="shared" si="133"/>
        <v>0</v>
      </c>
      <c r="K548" s="148">
        <f t="shared" si="134"/>
        <v>0</v>
      </c>
      <c r="L548" s="131">
        <f t="shared" si="135"/>
        <v>0</v>
      </c>
    </row>
    <row r="549" spans="1:12" ht="24">
      <c r="A549" s="282">
        <v>3</v>
      </c>
      <c r="B549" s="287" t="s">
        <v>543</v>
      </c>
      <c r="C549" s="284"/>
      <c r="D549" s="288" t="s">
        <v>544</v>
      </c>
      <c r="E549" s="282">
        <v>130</v>
      </c>
      <c r="F549" s="333">
        <v>120</v>
      </c>
      <c r="G549" s="333"/>
      <c r="H549" s="334"/>
      <c r="I549" s="333"/>
      <c r="J549" s="370">
        <f t="shared" si="133"/>
        <v>120</v>
      </c>
      <c r="K549" s="148">
        <f t="shared" si="134"/>
        <v>0.92307692307692313</v>
      </c>
      <c r="L549" s="131">
        <f t="shared" si="135"/>
        <v>120</v>
      </c>
    </row>
    <row r="550" spans="1:12">
      <c r="A550" s="282">
        <v>4</v>
      </c>
      <c r="B550" s="283" t="s">
        <v>545</v>
      </c>
      <c r="C550" s="284" t="s">
        <v>546</v>
      </c>
      <c r="D550" s="284" t="s">
        <v>547</v>
      </c>
      <c r="E550" s="282">
        <v>1</v>
      </c>
      <c r="F550" s="333"/>
      <c r="G550" s="333"/>
      <c r="H550" s="334"/>
      <c r="I550" s="333"/>
      <c r="J550" s="370">
        <f t="shared" si="133"/>
        <v>0</v>
      </c>
      <c r="K550" s="148">
        <f t="shared" si="134"/>
        <v>0</v>
      </c>
      <c r="L550" s="131">
        <f t="shared" si="135"/>
        <v>0</v>
      </c>
    </row>
    <row r="551" spans="1:12" ht="24">
      <c r="A551" s="282">
        <v>5</v>
      </c>
      <c r="B551" s="283" t="s">
        <v>548</v>
      </c>
      <c r="C551" s="283" t="s">
        <v>549</v>
      </c>
      <c r="D551" s="284" t="s">
        <v>550</v>
      </c>
      <c r="E551" s="283">
        <v>1</v>
      </c>
      <c r="F551" s="333"/>
      <c r="G551" s="333"/>
      <c r="H551" s="334"/>
      <c r="I551" s="333"/>
      <c r="J551" s="370">
        <f t="shared" si="133"/>
        <v>0</v>
      </c>
      <c r="K551" s="148">
        <f t="shared" si="134"/>
        <v>0</v>
      </c>
      <c r="L551" s="131">
        <f t="shared" si="135"/>
        <v>0</v>
      </c>
    </row>
    <row r="552" spans="1:12">
      <c r="A552" s="282">
        <v>6</v>
      </c>
      <c r="B552" s="283" t="s">
        <v>551</v>
      </c>
      <c r="C552" s="283" t="s">
        <v>552</v>
      </c>
      <c r="D552" s="284" t="s">
        <v>553</v>
      </c>
      <c r="E552" s="283">
        <v>1</v>
      </c>
      <c r="F552" s="333"/>
      <c r="G552" s="333"/>
      <c r="H552" s="334"/>
      <c r="I552" s="333"/>
      <c r="J552" s="370">
        <f t="shared" si="133"/>
        <v>0</v>
      </c>
      <c r="K552" s="148">
        <f t="shared" si="134"/>
        <v>0</v>
      </c>
      <c r="L552" s="131">
        <f t="shared" si="135"/>
        <v>0</v>
      </c>
    </row>
    <row r="553" spans="1:12">
      <c r="A553" s="282">
        <f t="shared" ref="A553" si="136">A552+1</f>
        <v>7</v>
      </c>
      <c r="B553" s="283" t="s">
        <v>554</v>
      </c>
      <c r="C553" s="284" t="s">
        <v>555</v>
      </c>
      <c r="D553" s="289" t="s">
        <v>539</v>
      </c>
      <c r="E553" s="282">
        <v>1</v>
      </c>
      <c r="F553" s="333"/>
      <c r="G553" s="333"/>
      <c r="H553" s="334"/>
      <c r="I553" s="333"/>
      <c r="J553" s="370">
        <f t="shared" si="133"/>
        <v>0</v>
      </c>
      <c r="K553" s="148">
        <f t="shared" si="134"/>
        <v>0</v>
      </c>
      <c r="L553" s="131">
        <f t="shared" si="135"/>
        <v>0</v>
      </c>
    </row>
    <row r="554" spans="1:12">
      <c r="A554" s="290" t="s">
        <v>556</v>
      </c>
      <c r="B554" s="290"/>
      <c r="C554" s="290"/>
      <c r="D554" s="290"/>
      <c r="E554" s="291"/>
      <c r="F554" s="333"/>
      <c r="G554" s="333"/>
      <c r="H554" s="334"/>
      <c r="I554" s="333"/>
      <c r="J554" s="389"/>
      <c r="K554" s="131"/>
      <c r="L554" s="131"/>
    </row>
  </sheetData>
  <protectedRanges>
    <protectedRange sqref="F173 F158 F176:F186" name="Range1_8"/>
    <protectedRange sqref="F165:F166 F168 F170:F172" name="Range1_8_2"/>
    <protectedRange sqref="F169" name="Range1_8_1_2"/>
  </protectedRanges>
  <mergeCells count="34">
    <mergeCell ref="F2:I2"/>
    <mergeCell ref="F6:I6"/>
    <mergeCell ref="J6:J7"/>
    <mergeCell ref="A302:K302"/>
    <mergeCell ref="A322:K322"/>
    <mergeCell ref="A56:E56"/>
    <mergeCell ref="A252:K252"/>
    <mergeCell ref="B34:B36"/>
    <mergeCell ref="A6:C6"/>
    <mergeCell ref="D6:E6"/>
    <mergeCell ref="C375:E375"/>
    <mergeCell ref="C385:E385"/>
    <mergeCell ref="A384:L384"/>
    <mergeCell ref="C338:E338"/>
    <mergeCell ref="C351:E351"/>
    <mergeCell ref="C357:E357"/>
    <mergeCell ref="C371:E371"/>
    <mergeCell ref="J344:J348"/>
    <mergeCell ref="A397:L397"/>
    <mergeCell ref="A540:L540"/>
    <mergeCell ref="A545:L545"/>
    <mergeCell ref="D1:E1"/>
    <mergeCell ref="K1:L1"/>
    <mergeCell ref="D2:E2"/>
    <mergeCell ref="K2:L2"/>
    <mergeCell ref="D3:E3"/>
    <mergeCell ref="K3:L3"/>
    <mergeCell ref="D4:L4"/>
    <mergeCell ref="D5:L5"/>
    <mergeCell ref="B1:C1"/>
    <mergeCell ref="B2:C2"/>
    <mergeCell ref="B3:C3"/>
    <mergeCell ref="B4:C4"/>
    <mergeCell ref="B5:C5"/>
  </mergeCells>
  <printOptions horizontalCentered="1"/>
  <pageMargins left="0.35433070866141736" right="0.23622047244094491" top="0.35433070866141736" bottom="0.35433070866141736" header="0.31496062992125984" footer="0.31496062992125984"/>
  <pageSetup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5"/>
  <sheetViews>
    <sheetView topLeftCell="A40" workbookViewId="0">
      <selection activeCell="L13" sqref="L13"/>
    </sheetView>
  </sheetViews>
  <sheetFormatPr defaultRowHeight="15"/>
  <cols>
    <col min="2" max="2" width="20.5703125" customWidth="1"/>
    <col min="3" max="3" width="58.42578125" customWidth="1"/>
    <col min="6" max="6" width="15.140625" bestFit="1" customWidth="1"/>
    <col min="7" max="7" width="16.85546875" bestFit="1" customWidth="1"/>
    <col min="8" max="8" width="9.7109375" customWidth="1"/>
    <col min="9" max="9" width="14.140625" bestFit="1" customWidth="1"/>
    <col min="10" max="10" width="12" customWidth="1"/>
    <col min="11" max="11" width="15.5703125" customWidth="1"/>
    <col min="12" max="12" width="17.5703125" style="328" customWidth="1"/>
  </cols>
  <sheetData>
    <row r="1" spans="1:12">
      <c r="A1" s="451" t="s">
        <v>572</v>
      </c>
      <c r="B1" s="452"/>
      <c r="C1" s="452"/>
      <c r="D1" s="452"/>
      <c r="E1" s="452"/>
      <c r="F1" s="452"/>
      <c r="G1" s="452"/>
      <c r="H1" s="452"/>
      <c r="I1" s="452"/>
      <c r="J1" s="452"/>
    </row>
    <row r="2" spans="1:12" ht="15.75" customHeight="1">
      <c r="A2" s="294" t="s">
        <v>575</v>
      </c>
      <c r="B2" s="295"/>
      <c r="C2" s="296"/>
      <c r="D2" s="296"/>
      <c r="E2" s="296"/>
      <c r="F2" s="296"/>
      <c r="G2" s="297"/>
      <c r="H2" s="298" t="s">
        <v>574</v>
      </c>
      <c r="I2" s="299"/>
      <c r="J2" s="299"/>
    </row>
    <row r="3" spans="1:12" ht="15.75" customHeight="1">
      <c r="A3" s="294"/>
      <c r="B3" s="295"/>
      <c r="C3" s="300"/>
      <c r="D3" s="296"/>
      <c r="E3" s="296"/>
      <c r="F3" s="296"/>
      <c r="G3" s="297"/>
      <c r="H3" s="301"/>
      <c r="I3" s="299"/>
      <c r="J3" s="299"/>
    </row>
    <row r="4" spans="1:12">
      <c r="A4" s="453" t="s">
        <v>573</v>
      </c>
      <c r="B4" s="454"/>
      <c r="C4" s="454"/>
      <c r="D4" s="454"/>
      <c r="E4" s="454"/>
      <c r="F4" s="454"/>
      <c r="G4" s="454"/>
      <c r="H4" s="454"/>
      <c r="I4" s="454"/>
      <c r="J4" s="454"/>
    </row>
    <row r="5" spans="1:12">
      <c r="A5" s="302"/>
      <c r="B5" s="303"/>
      <c r="C5" s="303"/>
      <c r="D5" s="304"/>
      <c r="E5" s="304"/>
      <c r="F5" s="304"/>
      <c r="G5" s="305"/>
      <c r="H5" s="306"/>
      <c r="I5" s="299"/>
      <c r="J5" s="299"/>
    </row>
    <row r="6" spans="1:12" ht="21">
      <c r="A6" s="458" t="s">
        <v>0</v>
      </c>
      <c r="B6" s="458"/>
      <c r="C6" s="458"/>
      <c r="D6" s="458"/>
      <c r="E6" s="458"/>
      <c r="F6" s="458"/>
      <c r="G6" s="458"/>
      <c r="H6" s="456" t="s">
        <v>569</v>
      </c>
      <c r="I6" s="456"/>
      <c r="J6" s="456" t="s">
        <v>610</v>
      </c>
      <c r="K6" s="456"/>
      <c r="L6" s="467" t="s">
        <v>611</v>
      </c>
    </row>
    <row r="7" spans="1:12">
      <c r="A7" s="456" t="s">
        <v>1</v>
      </c>
      <c r="B7" s="456" t="s">
        <v>2</v>
      </c>
      <c r="C7" s="456" t="s">
        <v>3</v>
      </c>
      <c r="D7" s="456" t="s">
        <v>4</v>
      </c>
      <c r="E7" s="456" t="s">
        <v>5</v>
      </c>
      <c r="F7" s="456" t="s">
        <v>6</v>
      </c>
      <c r="G7" s="456" t="s">
        <v>7</v>
      </c>
      <c r="H7" s="456" t="s">
        <v>570</v>
      </c>
      <c r="I7" s="457" t="s">
        <v>571</v>
      </c>
      <c r="J7" s="456" t="s">
        <v>570</v>
      </c>
      <c r="K7" s="457" t="s">
        <v>571</v>
      </c>
      <c r="L7" s="467"/>
    </row>
    <row r="8" spans="1:12">
      <c r="A8" s="456"/>
      <c r="B8" s="456"/>
      <c r="C8" s="456"/>
      <c r="D8" s="456"/>
      <c r="E8" s="456"/>
      <c r="F8" s="456"/>
      <c r="G8" s="456"/>
      <c r="H8" s="456"/>
      <c r="I8" s="457"/>
      <c r="J8" s="456"/>
      <c r="K8" s="457"/>
      <c r="L8" s="467"/>
    </row>
    <row r="9" spans="1:12" ht="15.75">
      <c r="A9" s="137">
        <v>1</v>
      </c>
      <c r="B9" s="138"/>
      <c r="C9" s="138" t="s">
        <v>8</v>
      </c>
      <c r="D9" s="139"/>
      <c r="E9" s="140"/>
      <c r="F9" s="138"/>
      <c r="G9" s="141"/>
      <c r="H9" s="315"/>
      <c r="I9" s="315"/>
      <c r="J9" s="315"/>
      <c r="K9" s="315"/>
      <c r="L9" s="329"/>
    </row>
    <row r="10" spans="1:12" ht="94.5">
      <c r="A10" s="142"/>
      <c r="B10" s="143" t="s">
        <v>9</v>
      </c>
      <c r="C10" s="144" t="s">
        <v>10</v>
      </c>
      <c r="D10" s="145"/>
      <c r="E10" s="146"/>
      <c r="F10" s="102"/>
      <c r="G10" s="103"/>
      <c r="H10" s="315"/>
      <c r="I10" s="315"/>
      <c r="J10" s="315"/>
      <c r="K10" s="315"/>
      <c r="L10" s="329"/>
    </row>
    <row r="11" spans="1:12" ht="15.75">
      <c r="A11" s="142">
        <v>1.01</v>
      </c>
      <c r="B11" s="143"/>
      <c r="C11" s="147" t="s">
        <v>11</v>
      </c>
      <c r="D11" s="145" t="s">
        <v>12</v>
      </c>
      <c r="E11" s="146">
        <v>20</v>
      </c>
      <c r="F11" s="104">
        <v>325</v>
      </c>
      <c r="G11" s="103">
        <f>E11*F11</f>
        <v>6500</v>
      </c>
      <c r="H11" s="315">
        <f>'Measurement Sheet'!L11</f>
        <v>19.5</v>
      </c>
      <c r="I11" s="315">
        <f>F11*H11</f>
        <v>6337.5</v>
      </c>
      <c r="J11" s="309">
        <f>H11-E11</f>
        <v>-0.5</v>
      </c>
      <c r="K11" s="315">
        <f>J11*F11</f>
        <v>-162.5</v>
      </c>
      <c r="L11" s="468" t="s">
        <v>663</v>
      </c>
    </row>
    <row r="12" spans="1:12" ht="15.75">
      <c r="A12" s="142">
        <v>1.02</v>
      </c>
      <c r="B12" s="143"/>
      <c r="C12" s="147" t="s">
        <v>13</v>
      </c>
      <c r="D12" s="145" t="s">
        <v>12</v>
      </c>
      <c r="E12" s="146">
        <v>45</v>
      </c>
      <c r="F12" s="104">
        <v>395</v>
      </c>
      <c r="G12" s="103">
        <f>E12*F12</f>
        <v>17775</v>
      </c>
      <c r="H12" s="315">
        <f>'Measurement Sheet'!L12</f>
        <v>44</v>
      </c>
      <c r="I12" s="315">
        <f>F12*H12</f>
        <v>17380</v>
      </c>
      <c r="J12" s="309">
        <f>H12-E12</f>
        <v>-1</v>
      </c>
      <c r="K12" s="315">
        <f>J12*F12</f>
        <v>-395</v>
      </c>
      <c r="L12" s="469"/>
    </row>
    <row r="13" spans="1:12" ht="15.75">
      <c r="A13" s="137">
        <v>2</v>
      </c>
      <c r="B13" s="138"/>
      <c r="C13" s="138" t="s">
        <v>14</v>
      </c>
      <c r="D13" s="139"/>
      <c r="E13" s="140"/>
      <c r="F13" s="138"/>
      <c r="G13" s="141"/>
      <c r="H13" s="315"/>
      <c r="I13" s="315"/>
      <c r="J13" s="315"/>
      <c r="K13" s="315"/>
      <c r="L13" s="329"/>
    </row>
    <row r="14" spans="1:12" ht="31.5">
      <c r="A14" s="149"/>
      <c r="B14" s="143" t="s">
        <v>15</v>
      </c>
      <c r="C14" s="144" t="s">
        <v>16</v>
      </c>
      <c r="D14" s="145"/>
      <c r="E14" s="150"/>
      <c r="F14" s="104"/>
      <c r="G14" s="103"/>
      <c r="H14" s="315"/>
      <c r="I14" s="315"/>
      <c r="J14" s="315"/>
      <c r="K14" s="315"/>
      <c r="L14" s="329"/>
    </row>
    <row r="15" spans="1:12" ht="15.75">
      <c r="A15" s="142">
        <v>2.0099999999999998</v>
      </c>
      <c r="B15" s="143"/>
      <c r="C15" s="147" t="s">
        <v>17</v>
      </c>
      <c r="D15" s="145" t="s">
        <v>12</v>
      </c>
      <c r="E15" s="150">
        <v>0</v>
      </c>
      <c r="F15" s="104">
        <v>1250</v>
      </c>
      <c r="G15" s="103">
        <f>E15*F15</f>
        <v>0</v>
      </c>
      <c r="H15" s="315"/>
      <c r="I15" s="315"/>
      <c r="J15" s="315"/>
      <c r="K15" s="315"/>
      <c r="L15" s="329"/>
    </row>
    <row r="16" spans="1:12" ht="15.75">
      <c r="A16" s="142">
        <v>2.02</v>
      </c>
      <c r="B16" s="151"/>
      <c r="C16" s="147" t="s">
        <v>18</v>
      </c>
      <c r="D16" s="145" t="s">
        <v>12</v>
      </c>
      <c r="E16" s="146">
        <v>0</v>
      </c>
      <c r="F16" s="104">
        <v>550</v>
      </c>
      <c r="G16" s="103">
        <f>E16*F16</f>
        <v>0</v>
      </c>
      <c r="H16" s="315"/>
      <c r="I16" s="315"/>
      <c r="J16" s="315"/>
      <c r="K16" s="315"/>
      <c r="L16" s="329"/>
    </row>
    <row r="17" spans="1:12" ht="15.75">
      <c r="A17" s="137">
        <v>3</v>
      </c>
      <c r="B17" s="138"/>
      <c r="C17" s="138" t="s">
        <v>19</v>
      </c>
      <c r="D17" s="139"/>
      <c r="E17" s="140"/>
      <c r="F17" s="138"/>
      <c r="G17" s="141"/>
      <c r="H17" s="315"/>
      <c r="I17" s="315"/>
      <c r="J17" s="315"/>
      <c r="K17" s="315"/>
      <c r="L17" s="329"/>
    </row>
    <row r="18" spans="1:12" ht="47.25">
      <c r="A18" s="142">
        <v>3.01</v>
      </c>
      <c r="B18" s="151" t="s">
        <v>20</v>
      </c>
      <c r="C18" s="147" t="s">
        <v>21</v>
      </c>
      <c r="D18" s="145" t="s">
        <v>22</v>
      </c>
      <c r="E18" s="146">
        <v>7</v>
      </c>
      <c r="F18" s="104">
        <v>12500</v>
      </c>
      <c r="G18" s="103">
        <f>E18*F18</f>
        <v>87500</v>
      </c>
      <c r="H18" s="315">
        <f>'Measurement Sheet'!L18</f>
        <v>4</v>
      </c>
      <c r="I18" s="315">
        <f>F18*H18</f>
        <v>50000</v>
      </c>
      <c r="J18" s="309">
        <f>H18-E18</f>
        <v>-3</v>
      </c>
      <c r="K18" s="315">
        <f>J18*F18</f>
        <v>-37500</v>
      </c>
      <c r="L18" s="329" t="s">
        <v>628</v>
      </c>
    </row>
    <row r="19" spans="1:12" ht="15.75">
      <c r="A19" s="137">
        <v>4</v>
      </c>
      <c r="B19" s="138"/>
      <c r="C19" s="138" t="s">
        <v>23</v>
      </c>
      <c r="D19" s="139"/>
      <c r="E19" s="140"/>
      <c r="F19" s="138"/>
      <c r="G19" s="141"/>
      <c r="H19" s="315"/>
      <c r="I19" s="315"/>
      <c r="J19" s="315"/>
      <c r="K19" s="315"/>
      <c r="L19" s="329"/>
    </row>
    <row r="20" spans="1:12" ht="31.5">
      <c r="A20" s="142">
        <v>4.01</v>
      </c>
      <c r="B20" s="143" t="s">
        <v>23</v>
      </c>
      <c r="C20" s="147" t="s">
        <v>24</v>
      </c>
      <c r="D20" s="145" t="s">
        <v>22</v>
      </c>
      <c r="E20" s="146">
        <v>8</v>
      </c>
      <c r="F20" s="104">
        <v>1850</v>
      </c>
      <c r="G20" s="103">
        <f>E20*F20</f>
        <v>14800</v>
      </c>
      <c r="H20" s="315">
        <f>'Measurement Sheet'!L20</f>
        <v>8</v>
      </c>
      <c r="I20" s="315">
        <f>F20*H20</f>
        <v>14800</v>
      </c>
      <c r="J20" s="309">
        <f>H20-E20</f>
        <v>0</v>
      </c>
      <c r="K20" s="315">
        <f>J20*F20</f>
        <v>0</v>
      </c>
      <c r="L20" s="329" t="s">
        <v>612</v>
      </c>
    </row>
    <row r="21" spans="1:12" ht="15.75">
      <c r="A21" s="137">
        <v>5</v>
      </c>
      <c r="B21" s="138"/>
      <c r="C21" s="138" t="s">
        <v>25</v>
      </c>
      <c r="D21" s="139"/>
      <c r="E21" s="140"/>
      <c r="F21" s="138"/>
      <c r="G21" s="141"/>
      <c r="H21" s="315"/>
      <c r="I21" s="315"/>
      <c r="J21" s="315"/>
      <c r="K21" s="315"/>
      <c r="L21" s="329"/>
    </row>
    <row r="22" spans="1:12" ht="30">
      <c r="A22" s="142">
        <v>5.01</v>
      </c>
      <c r="B22" s="143" t="s">
        <v>26</v>
      </c>
      <c r="C22" s="144" t="s">
        <v>27</v>
      </c>
      <c r="D22" s="145" t="s">
        <v>22</v>
      </c>
      <c r="E22" s="146">
        <v>20</v>
      </c>
      <c r="F22" s="104">
        <v>1850</v>
      </c>
      <c r="G22" s="103">
        <f>E22*F22</f>
        <v>37000</v>
      </c>
      <c r="H22" s="315">
        <f>'Measurement Sheet'!L22</f>
        <v>0</v>
      </c>
      <c r="I22" s="315">
        <f t="shared" ref="I22:I23" si="0">F22*H22</f>
        <v>0</v>
      </c>
      <c r="J22" s="309">
        <f>H22-E22</f>
        <v>-20</v>
      </c>
      <c r="K22" s="315">
        <f>J22*F22</f>
        <v>-37000</v>
      </c>
      <c r="L22" s="329" t="s">
        <v>614</v>
      </c>
    </row>
    <row r="23" spans="1:12" ht="30">
      <c r="A23" s="142">
        <v>5.0199999999999996</v>
      </c>
      <c r="B23" s="143" t="s">
        <v>28</v>
      </c>
      <c r="C23" s="144" t="s">
        <v>29</v>
      </c>
      <c r="D23" s="145" t="s">
        <v>22</v>
      </c>
      <c r="E23" s="146">
        <v>12</v>
      </c>
      <c r="F23" s="104">
        <v>5500</v>
      </c>
      <c r="G23" s="103">
        <f>E23*F23</f>
        <v>66000</v>
      </c>
      <c r="H23" s="315">
        <f>'Measurement Sheet'!L23</f>
        <v>0</v>
      </c>
      <c r="I23" s="315">
        <f t="shared" si="0"/>
        <v>0</v>
      </c>
      <c r="J23" s="309">
        <f>H23-E23</f>
        <v>-12</v>
      </c>
      <c r="K23" s="315">
        <f>J23*F23</f>
        <v>-66000</v>
      </c>
      <c r="L23" s="329" t="s">
        <v>614</v>
      </c>
    </row>
    <row r="24" spans="1:12" ht="15.75">
      <c r="A24" s="142">
        <v>5.03</v>
      </c>
      <c r="B24" s="143" t="s">
        <v>30</v>
      </c>
      <c r="C24" s="144" t="s">
        <v>29</v>
      </c>
      <c r="D24" s="145" t="s">
        <v>22</v>
      </c>
      <c r="E24" s="146">
        <v>0</v>
      </c>
      <c r="F24" s="104"/>
      <c r="G24" s="103">
        <f>E24*F24</f>
        <v>0</v>
      </c>
      <c r="H24" s="315"/>
      <c r="I24" s="315"/>
      <c r="J24" s="315"/>
      <c r="K24" s="315"/>
      <c r="L24" s="329"/>
    </row>
    <row r="25" spans="1:12" ht="31.5">
      <c r="A25" s="142">
        <v>5.04</v>
      </c>
      <c r="B25" s="143" t="s">
        <v>31</v>
      </c>
      <c r="C25" s="144" t="s">
        <v>32</v>
      </c>
      <c r="D25" s="145" t="s">
        <v>22</v>
      </c>
      <c r="E25" s="146">
        <v>2</v>
      </c>
      <c r="F25" s="104">
        <v>950</v>
      </c>
      <c r="G25" s="103">
        <f>E25*F25</f>
        <v>1900</v>
      </c>
      <c r="H25" s="315">
        <f>'Measurement Sheet'!L25</f>
        <v>0</v>
      </c>
      <c r="I25" s="315">
        <f>F25*H25</f>
        <v>0</v>
      </c>
      <c r="J25" s="309">
        <f>H25-E25</f>
        <v>-2</v>
      </c>
      <c r="K25" s="315">
        <f>J25*F25</f>
        <v>-1900</v>
      </c>
      <c r="L25" s="329" t="s">
        <v>614</v>
      </c>
    </row>
    <row r="26" spans="1:12" ht="31.5">
      <c r="A26" s="142">
        <v>5.05</v>
      </c>
      <c r="B26" s="152" t="s">
        <v>33</v>
      </c>
      <c r="C26" s="153" t="s">
        <v>34</v>
      </c>
      <c r="D26" s="145" t="s">
        <v>22</v>
      </c>
      <c r="E26" s="146">
        <v>1</v>
      </c>
      <c r="F26" s="104">
        <v>7500</v>
      </c>
      <c r="G26" s="103">
        <f>E26*F26</f>
        <v>7500</v>
      </c>
      <c r="H26" s="315">
        <f>'Measurement Sheet'!L26</f>
        <v>0</v>
      </c>
      <c r="I26" s="315">
        <f>F26*H26</f>
        <v>0</v>
      </c>
      <c r="J26" s="309">
        <f>H26-E26</f>
        <v>-1</v>
      </c>
      <c r="K26" s="315">
        <f>J26*F26</f>
        <v>-7500</v>
      </c>
      <c r="L26" s="329" t="s">
        <v>614</v>
      </c>
    </row>
    <row r="27" spans="1:12" ht="15.75">
      <c r="A27" s="137">
        <v>6</v>
      </c>
      <c r="B27" s="138"/>
      <c r="C27" s="138" t="s">
        <v>35</v>
      </c>
      <c r="D27" s="139"/>
      <c r="E27" s="140"/>
      <c r="F27" s="138"/>
      <c r="G27" s="141"/>
      <c r="H27" s="315"/>
      <c r="I27" s="315"/>
      <c r="J27" s="315"/>
      <c r="K27" s="315"/>
      <c r="L27" s="329"/>
    </row>
    <row r="28" spans="1:12" ht="31.5">
      <c r="A28" s="142">
        <v>6.01</v>
      </c>
      <c r="B28" s="154" t="s">
        <v>36</v>
      </c>
      <c r="C28" s="155" t="s">
        <v>37</v>
      </c>
      <c r="D28" s="145" t="s">
        <v>22</v>
      </c>
      <c r="E28" s="146">
        <v>5</v>
      </c>
      <c r="F28" s="104">
        <v>48690</v>
      </c>
      <c r="G28" s="103">
        <f>E28*F28</f>
        <v>243450</v>
      </c>
      <c r="H28" s="315">
        <f>'Measurement Sheet'!L28</f>
        <v>2.5</v>
      </c>
      <c r="I28" s="315">
        <f>F28*H28</f>
        <v>121725</v>
      </c>
      <c r="J28" s="309">
        <f>H28-E28</f>
        <v>-2.5</v>
      </c>
      <c r="K28" s="315">
        <f>J28*F28</f>
        <v>-121725</v>
      </c>
      <c r="L28" s="329" t="s">
        <v>613</v>
      </c>
    </row>
    <row r="29" spans="1:12" ht="31.5">
      <c r="A29" s="142">
        <v>6.02</v>
      </c>
      <c r="B29" s="156" t="s">
        <v>38</v>
      </c>
      <c r="C29" s="147" t="s">
        <v>39</v>
      </c>
      <c r="D29" s="145" t="s">
        <v>22</v>
      </c>
      <c r="E29" s="146">
        <v>0</v>
      </c>
      <c r="F29" s="104">
        <v>0</v>
      </c>
      <c r="G29" s="103">
        <f>E29*F29</f>
        <v>0</v>
      </c>
      <c r="H29" s="315"/>
      <c r="I29" s="315"/>
      <c r="J29" s="315"/>
      <c r="K29" s="315"/>
      <c r="L29" s="329"/>
    </row>
    <row r="30" spans="1:12" ht="31.5">
      <c r="A30" s="146">
        <v>6.03</v>
      </c>
      <c r="B30" s="157" t="s">
        <v>40</v>
      </c>
      <c r="C30" s="158" t="s">
        <v>41</v>
      </c>
      <c r="D30" s="159" t="s">
        <v>22</v>
      </c>
      <c r="E30" s="146">
        <v>2</v>
      </c>
      <c r="F30" s="105">
        <v>2250</v>
      </c>
      <c r="G30" s="106">
        <f>F30*E30</f>
        <v>4500</v>
      </c>
      <c r="H30" s="315">
        <f>'Measurement Sheet'!L30</f>
        <v>0</v>
      </c>
      <c r="I30" s="315">
        <f>F30*H30</f>
        <v>0</v>
      </c>
      <c r="J30" s="309">
        <f>H30-E30</f>
        <v>-2</v>
      </c>
      <c r="K30" s="315">
        <f>J30*F30</f>
        <v>-4500</v>
      </c>
      <c r="L30" s="329" t="s">
        <v>614</v>
      </c>
    </row>
    <row r="31" spans="1:12" ht="31.5">
      <c r="A31" s="146">
        <v>6.04</v>
      </c>
      <c r="B31" s="160" t="s">
        <v>42</v>
      </c>
      <c r="C31" s="158" t="s">
        <v>43</v>
      </c>
      <c r="D31" s="159" t="s">
        <v>22</v>
      </c>
      <c r="E31" s="146">
        <v>3</v>
      </c>
      <c r="F31" s="105"/>
      <c r="G31" s="106"/>
      <c r="H31" s="315"/>
      <c r="I31" s="315"/>
      <c r="J31" s="315"/>
      <c r="K31" s="315"/>
      <c r="L31" s="329"/>
    </row>
    <row r="32" spans="1:12" ht="47.25">
      <c r="A32" s="146">
        <v>6.05</v>
      </c>
      <c r="B32" s="160" t="s">
        <v>44</v>
      </c>
      <c r="C32" s="158" t="s">
        <v>45</v>
      </c>
      <c r="D32" s="159" t="s">
        <v>22</v>
      </c>
      <c r="E32" s="146">
        <v>1</v>
      </c>
      <c r="F32" s="105">
        <v>1650</v>
      </c>
      <c r="G32" s="106">
        <f>F32*E32</f>
        <v>1650</v>
      </c>
      <c r="H32" s="315">
        <f>'Measurement Sheet'!L32</f>
        <v>0</v>
      </c>
      <c r="I32" s="315">
        <f>F32*H32</f>
        <v>0</v>
      </c>
      <c r="J32" s="309">
        <f>H32-E32</f>
        <v>-1</v>
      </c>
      <c r="K32" s="315">
        <f>J32*F32</f>
        <v>-1650</v>
      </c>
      <c r="L32" s="329" t="s">
        <v>614</v>
      </c>
    </row>
    <row r="33" spans="1:12" ht="15.75">
      <c r="A33" s="146">
        <v>6.06</v>
      </c>
      <c r="B33" s="161" t="s">
        <v>46</v>
      </c>
      <c r="C33" s="162" t="s">
        <v>47</v>
      </c>
      <c r="D33" s="163"/>
      <c r="E33" s="164"/>
      <c r="F33" s="1"/>
      <c r="G33" s="1">
        <f t="shared" ref="G33:G55" si="1">F33*E33</f>
        <v>0</v>
      </c>
      <c r="H33" s="315"/>
      <c r="I33" s="315"/>
      <c r="J33" s="315"/>
      <c r="K33" s="315"/>
      <c r="L33" s="329"/>
    </row>
    <row r="34" spans="1:12" ht="30">
      <c r="A34" s="146"/>
      <c r="B34" s="447"/>
      <c r="C34" s="162" t="s">
        <v>48</v>
      </c>
      <c r="D34" s="163" t="s">
        <v>49</v>
      </c>
      <c r="E34" s="165">
        <v>1</v>
      </c>
      <c r="F34" s="1">
        <v>23500</v>
      </c>
      <c r="G34" s="1">
        <f t="shared" si="1"/>
        <v>23500</v>
      </c>
      <c r="H34" s="315">
        <f>'Measurement Sheet'!L34</f>
        <v>1</v>
      </c>
      <c r="I34" s="315">
        <f>F34*H34</f>
        <v>23500</v>
      </c>
      <c r="J34" s="309">
        <f>H34-E34</f>
        <v>0</v>
      </c>
      <c r="K34" s="315">
        <f>J34*F34</f>
        <v>0</v>
      </c>
      <c r="L34" s="329" t="s">
        <v>613</v>
      </c>
    </row>
    <row r="35" spans="1:12" ht="15.75">
      <c r="A35" s="146"/>
      <c r="B35" s="447"/>
      <c r="C35" s="166" t="s">
        <v>50</v>
      </c>
      <c r="D35" s="163" t="s">
        <v>49</v>
      </c>
      <c r="E35" s="165"/>
      <c r="F35" s="1"/>
      <c r="G35" s="1">
        <f t="shared" si="1"/>
        <v>0</v>
      </c>
      <c r="H35" s="315"/>
      <c r="I35" s="315"/>
      <c r="J35" s="315"/>
      <c r="K35" s="315"/>
      <c r="L35" s="329"/>
    </row>
    <row r="36" spans="1:12" ht="30">
      <c r="A36" s="146"/>
      <c r="B36" s="447"/>
      <c r="C36" s="166" t="s">
        <v>51</v>
      </c>
      <c r="D36" s="163" t="s">
        <v>49</v>
      </c>
      <c r="E36" s="165">
        <v>2</v>
      </c>
      <c r="F36" s="1">
        <v>9500</v>
      </c>
      <c r="G36" s="1">
        <f t="shared" si="1"/>
        <v>19000</v>
      </c>
      <c r="H36" s="315">
        <f>'Measurement Sheet'!L36</f>
        <v>1</v>
      </c>
      <c r="I36" s="315">
        <f>F36*H36</f>
        <v>9500</v>
      </c>
      <c r="J36" s="309">
        <f>H36-E36</f>
        <v>-1</v>
      </c>
      <c r="K36" s="315">
        <f>J36*F36</f>
        <v>-9500</v>
      </c>
      <c r="L36" s="329" t="s">
        <v>613</v>
      </c>
    </row>
    <row r="37" spans="1:12" ht="94.5">
      <c r="A37" s="146">
        <v>6.07</v>
      </c>
      <c r="B37" s="167" t="s">
        <v>52</v>
      </c>
      <c r="C37" s="166" t="s">
        <v>53</v>
      </c>
      <c r="D37" s="163"/>
      <c r="E37" s="165"/>
      <c r="F37" s="1"/>
      <c r="G37" s="1">
        <f t="shared" si="1"/>
        <v>0</v>
      </c>
      <c r="H37" s="315"/>
      <c r="I37" s="315"/>
      <c r="J37" s="315"/>
      <c r="K37" s="315"/>
      <c r="L37" s="329"/>
    </row>
    <row r="38" spans="1:12" ht="15.75">
      <c r="A38" s="168"/>
      <c r="B38" s="167"/>
      <c r="C38" s="169" t="s">
        <v>54</v>
      </c>
      <c r="D38" s="170" t="s">
        <v>55</v>
      </c>
      <c r="E38" s="171"/>
      <c r="F38" s="1"/>
      <c r="G38" s="1">
        <f t="shared" si="1"/>
        <v>0</v>
      </c>
      <c r="H38" s="315"/>
      <c r="I38" s="315"/>
      <c r="J38" s="315"/>
      <c r="K38" s="315"/>
      <c r="L38" s="329"/>
    </row>
    <row r="39" spans="1:12" ht="15.75">
      <c r="A39" s="168"/>
      <c r="B39" s="167"/>
      <c r="C39" s="169" t="s">
        <v>56</v>
      </c>
      <c r="D39" s="170" t="s">
        <v>55</v>
      </c>
      <c r="E39" s="171"/>
      <c r="F39" s="1"/>
      <c r="G39" s="1">
        <f t="shared" si="1"/>
        <v>0</v>
      </c>
      <c r="H39" s="315"/>
      <c r="I39" s="315"/>
      <c r="J39" s="315"/>
      <c r="K39" s="315"/>
      <c r="L39" s="329"/>
    </row>
    <row r="40" spans="1:12" ht="30">
      <c r="A40" s="172"/>
      <c r="B40" s="173"/>
      <c r="C40" s="162" t="s">
        <v>57</v>
      </c>
      <c r="D40" s="163" t="s">
        <v>49</v>
      </c>
      <c r="E40" s="165">
        <v>1</v>
      </c>
      <c r="F40" s="1">
        <v>40000</v>
      </c>
      <c r="G40" s="1">
        <f t="shared" si="1"/>
        <v>40000</v>
      </c>
      <c r="H40" s="315">
        <f>'Measurement Sheet'!L40</f>
        <v>0</v>
      </c>
      <c r="I40" s="315">
        <f>F40*H40</f>
        <v>0</v>
      </c>
      <c r="J40" s="309">
        <f>H40-E40</f>
        <v>-1</v>
      </c>
      <c r="K40" s="315">
        <f>J40*F40</f>
        <v>-40000</v>
      </c>
      <c r="L40" s="329" t="s">
        <v>614</v>
      </c>
    </row>
    <row r="41" spans="1:12" ht="15.75">
      <c r="A41" s="172"/>
      <c r="B41" s="173"/>
      <c r="C41" s="162" t="s">
        <v>58</v>
      </c>
      <c r="D41" s="163" t="s">
        <v>49</v>
      </c>
      <c r="E41" s="165"/>
      <c r="F41" s="1"/>
      <c r="G41" s="1">
        <f t="shared" si="1"/>
        <v>0</v>
      </c>
      <c r="H41" s="315"/>
      <c r="I41" s="315"/>
      <c r="J41" s="315"/>
      <c r="K41" s="315"/>
      <c r="L41" s="329"/>
    </row>
    <row r="42" spans="1:12" ht="15.75">
      <c r="A42" s="172"/>
      <c r="B42" s="173"/>
      <c r="C42" s="162" t="s">
        <v>59</v>
      </c>
      <c r="D42" s="163" t="s">
        <v>49</v>
      </c>
      <c r="E42" s="165"/>
      <c r="F42" s="1"/>
      <c r="G42" s="1">
        <f t="shared" si="1"/>
        <v>0</v>
      </c>
      <c r="H42" s="315"/>
      <c r="I42" s="315"/>
      <c r="J42" s="315"/>
      <c r="K42" s="315"/>
      <c r="L42" s="329"/>
    </row>
    <row r="43" spans="1:12" ht="15.75">
      <c r="A43" s="172"/>
      <c r="B43" s="167"/>
      <c r="C43" s="166" t="s">
        <v>60</v>
      </c>
      <c r="D43" s="163"/>
      <c r="E43" s="165"/>
      <c r="F43" s="1"/>
      <c r="G43" s="1">
        <f t="shared" si="1"/>
        <v>0</v>
      </c>
      <c r="H43" s="315"/>
      <c r="I43" s="315"/>
      <c r="J43" s="315"/>
      <c r="K43" s="315"/>
      <c r="L43" s="329"/>
    </row>
    <row r="44" spans="1:12" ht="30">
      <c r="A44" s="146">
        <v>6.08</v>
      </c>
      <c r="B44" s="161" t="s">
        <v>61</v>
      </c>
      <c r="C44" s="174" t="s">
        <v>62</v>
      </c>
      <c r="D44" s="175" t="s">
        <v>63</v>
      </c>
      <c r="E44" s="165">
        <v>1</v>
      </c>
      <c r="F44" s="1">
        <v>18500</v>
      </c>
      <c r="G44" s="1">
        <f t="shared" si="1"/>
        <v>18500</v>
      </c>
      <c r="H44" s="315">
        <f>'Measurement Sheet'!L44</f>
        <v>0</v>
      </c>
      <c r="I44" s="315">
        <f>F44*H44</f>
        <v>0</v>
      </c>
      <c r="J44" s="309">
        <f>H44-E44</f>
        <v>-1</v>
      </c>
      <c r="K44" s="315">
        <f>J44*F44</f>
        <v>-18500</v>
      </c>
      <c r="L44" s="329" t="s">
        <v>614</v>
      </c>
    </row>
    <row r="45" spans="1:12" ht="31.5">
      <c r="A45" s="168">
        <v>6.09</v>
      </c>
      <c r="B45" s="176" t="s">
        <v>64</v>
      </c>
      <c r="C45" s="174" t="s">
        <v>65</v>
      </c>
      <c r="D45" s="175" t="s">
        <v>63</v>
      </c>
      <c r="E45" s="171">
        <v>1</v>
      </c>
      <c r="F45" s="1">
        <v>4500</v>
      </c>
      <c r="G45" s="1">
        <f t="shared" si="1"/>
        <v>4500</v>
      </c>
      <c r="H45" s="315">
        <f>'Measurement Sheet'!L45</f>
        <v>0</v>
      </c>
      <c r="I45" s="315">
        <f t="shared" ref="I45:I50" si="2">F45*H45</f>
        <v>0</v>
      </c>
      <c r="J45" s="309">
        <f>H45-E45</f>
        <v>-1</v>
      </c>
      <c r="K45" s="315">
        <f>J45*F45</f>
        <v>-4500</v>
      </c>
      <c r="L45" s="329" t="s">
        <v>614</v>
      </c>
    </row>
    <row r="46" spans="1:12" ht="31.5">
      <c r="A46" s="146">
        <v>6.1</v>
      </c>
      <c r="B46" s="161" t="s">
        <v>66</v>
      </c>
      <c r="C46" s="174" t="s">
        <v>67</v>
      </c>
      <c r="D46" s="175" t="s">
        <v>63</v>
      </c>
      <c r="E46" s="171">
        <v>1</v>
      </c>
      <c r="F46" s="1">
        <v>1500</v>
      </c>
      <c r="G46" s="1">
        <f t="shared" si="1"/>
        <v>1500</v>
      </c>
      <c r="H46" s="315">
        <f>'Measurement Sheet'!L46</f>
        <v>0</v>
      </c>
      <c r="I46" s="315">
        <f t="shared" si="2"/>
        <v>0</v>
      </c>
      <c r="J46" s="309">
        <f>H46-E46</f>
        <v>-1</v>
      </c>
      <c r="K46" s="315">
        <f>J46*F46</f>
        <v>-1500</v>
      </c>
      <c r="L46" s="329" t="s">
        <v>614</v>
      </c>
    </row>
    <row r="47" spans="1:12" ht="31.5">
      <c r="A47" s="168">
        <v>6.11</v>
      </c>
      <c r="B47" s="161" t="s">
        <v>66</v>
      </c>
      <c r="C47" s="174" t="s">
        <v>68</v>
      </c>
      <c r="D47" s="175" t="s">
        <v>63</v>
      </c>
      <c r="E47" s="171">
        <v>1</v>
      </c>
      <c r="F47" s="1">
        <v>1500</v>
      </c>
      <c r="G47" s="1">
        <f t="shared" si="1"/>
        <v>1500</v>
      </c>
      <c r="H47" s="315">
        <f>'Measurement Sheet'!L47</f>
        <v>0</v>
      </c>
      <c r="I47" s="315">
        <f t="shared" si="2"/>
        <v>0</v>
      </c>
      <c r="J47" s="309">
        <f t="shared" ref="J47:J50" si="3">H47-E47</f>
        <v>-1</v>
      </c>
      <c r="K47" s="315">
        <f t="shared" ref="K47:K50" si="4">J47*F47</f>
        <v>-1500</v>
      </c>
      <c r="L47" s="329" t="s">
        <v>614</v>
      </c>
    </row>
    <row r="48" spans="1:12" ht="31.5">
      <c r="A48" s="146">
        <v>6.12</v>
      </c>
      <c r="B48" s="161" t="s">
        <v>69</v>
      </c>
      <c r="C48" s="174" t="s">
        <v>70</v>
      </c>
      <c r="D48" s="175" t="s">
        <v>63</v>
      </c>
      <c r="E48" s="171">
        <v>1</v>
      </c>
      <c r="F48" s="1">
        <v>15000</v>
      </c>
      <c r="G48" s="1">
        <f t="shared" si="1"/>
        <v>15000</v>
      </c>
      <c r="H48" s="315">
        <f>'Measurement Sheet'!L48</f>
        <v>1</v>
      </c>
      <c r="I48" s="315">
        <f t="shared" si="2"/>
        <v>15000</v>
      </c>
      <c r="J48" s="309">
        <f t="shared" si="3"/>
        <v>0</v>
      </c>
      <c r="K48" s="315">
        <f t="shared" si="4"/>
        <v>0</v>
      </c>
      <c r="L48" s="329" t="s">
        <v>612</v>
      </c>
    </row>
    <row r="49" spans="1:12" ht="63">
      <c r="A49" s="177">
        <v>6.13</v>
      </c>
      <c r="B49" s="176" t="s">
        <v>71</v>
      </c>
      <c r="C49" s="178" t="s">
        <v>72</v>
      </c>
      <c r="D49" s="175" t="s">
        <v>63</v>
      </c>
      <c r="E49" s="171">
        <v>1</v>
      </c>
      <c r="F49" s="1">
        <v>6500</v>
      </c>
      <c r="G49" s="1">
        <f t="shared" si="1"/>
        <v>6500</v>
      </c>
      <c r="H49" s="315">
        <f>'Measurement Sheet'!L49</f>
        <v>1</v>
      </c>
      <c r="I49" s="315">
        <f t="shared" si="2"/>
        <v>6500</v>
      </c>
      <c r="J49" s="309">
        <f t="shared" si="3"/>
        <v>0</v>
      </c>
      <c r="K49" s="315">
        <f t="shared" si="4"/>
        <v>0</v>
      </c>
      <c r="L49" s="329" t="s">
        <v>612</v>
      </c>
    </row>
    <row r="50" spans="1:12" ht="63">
      <c r="A50" s="146">
        <v>6.14</v>
      </c>
      <c r="B50" s="176" t="s">
        <v>73</v>
      </c>
      <c r="C50" s="178" t="s">
        <v>74</v>
      </c>
      <c r="D50" s="175" t="s">
        <v>75</v>
      </c>
      <c r="E50" s="171">
        <v>10</v>
      </c>
      <c r="F50" s="1">
        <v>550</v>
      </c>
      <c r="G50" s="1">
        <f t="shared" si="1"/>
        <v>5500</v>
      </c>
      <c r="H50" s="315">
        <f>'Measurement Sheet'!L50</f>
        <v>10</v>
      </c>
      <c r="I50" s="315">
        <f t="shared" si="2"/>
        <v>5500</v>
      </c>
      <c r="J50" s="309">
        <f t="shared" si="3"/>
        <v>0</v>
      </c>
      <c r="K50" s="315">
        <f t="shared" si="4"/>
        <v>0</v>
      </c>
      <c r="L50" s="329" t="s">
        <v>612</v>
      </c>
    </row>
    <row r="51" spans="1:12" ht="78.75">
      <c r="A51" s="168">
        <v>6.15</v>
      </c>
      <c r="B51" s="161" t="s">
        <v>76</v>
      </c>
      <c r="C51" s="174" t="s">
        <v>77</v>
      </c>
      <c r="D51" s="175" t="s">
        <v>78</v>
      </c>
      <c r="E51" s="171">
        <v>0</v>
      </c>
      <c r="F51" s="1"/>
      <c r="G51" s="1">
        <f t="shared" si="1"/>
        <v>0</v>
      </c>
      <c r="H51" s="315"/>
      <c r="I51" s="315"/>
      <c r="J51" s="315"/>
      <c r="K51" s="315"/>
      <c r="L51" s="329"/>
    </row>
    <row r="52" spans="1:12" ht="30">
      <c r="A52" s="146">
        <v>6.16</v>
      </c>
      <c r="B52" s="161" t="s">
        <v>79</v>
      </c>
      <c r="C52" s="174" t="s">
        <v>80</v>
      </c>
      <c r="D52" s="175" t="s">
        <v>78</v>
      </c>
      <c r="E52" s="171">
        <v>1</v>
      </c>
      <c r="F52" s="1">
        <v>18500</v>
      </c>
      <c r="G52" s="1">
        <f t="shared" si="1"/>
        <v>18500</v>
      </c>
      <c r="H52" s="315">
        <f>'Measurement Sheet'!L52</f>
        <v>0.5</v>
      </c>
      <c r="I52" s="315">
        <f>F52*H52</f>
        <v>9250</v>
      </c>
      <c r="J52" s="309">
        <f>H52-E52</f>
        <v>-0.5</v>
      </c>
      <c r="K52" s="315">
        <f>J52*F52</f>
        <v>-9250</v>
      </c>
      <c r="L52" s="329" t="s">
        <v>613</v>
      </c>
    </row>
    <row r="53" spans="1:12" ht="15.75">
      <c r="A53" s="177">
        <v>6.17</v>
      </c>
      <c r="B53" s="176" t="s">
        <v>81</v>
      </c>
      <c r="C53" s="178"/>
      <c r="D53" s="175" t="s">
        <v>78</v>
      </c>
      <c r="E53" s="171">
        <v>1</v>
      </c>
      <c r="F53" s="1"/>
      <c r="G53" s="1">
        <f t="shared" si="1"/>
        <v>0</v>
      </c>
      <c r="H53" s="315"/>
      <c r="I53" s="315"/>
      <c r="J53" s="315"/>
      <c r="K53" s="315"/>
      <c r="L53" s="329"/>
    </row>
    <row r="54" spans="1:12" ht="31.5">
      <c r="A54" s="177">
        <v>6.18</v>
      </c>
      <c r="B54" s="176" t="s">
        <v>82</v>
      </c>
      <c r="C54" s="178" t="s">
        <v>83</v>
      </c>
      <c r="D54" s="175" t="s">
        <v>84</v>
      </c>
      <c r="E54" s="171">
        <v>1</v>
      </c>
      <c r="F54" s="1">
        <v>60000</v>
      </c>
      <c r="G54" s="1">
        <f t="shared" si="1"/>
        <v>60000</v>
      </c>
      <c r="H54" s="315">
        <f>'Measurement Sheet'!L54</f>
        <v>1</v>
      </c>
      <c r="I54" s="315">
        <f t="shared" ref="I54:I55" si="5">F54*H54</f>
        <v>60000</v>
      </c>
      <c r="J54" s="309">
        <f t="shared" ref="J54:J55" si="6">H54-E54</f>
        <v>0</v>
      </c>
      <c r="K54" s="315">
        <f t="shared" ref="K54:K55" si="7">J54*F54</f>
        <v>0</v>
      </c>
      <c r="L54" s="329" t="s">
        <v>612</v>
      </c>
    </row>
    <row r="55" spans="1:12" ht="31.5">
      <c r="A55" s="142">
        <v>6.19</v>
      </c>
      <c r="B55" s="179" t="s">
        <v>85</v>
      </c>
      <c r="C55" s="180" t="s">
        <v>86</v>
      </c>
      <c r="D55" s="181" t="s">
        <v>84</v>
      </c>
      <c r="E55" s="146">
        <v>1</v>
      </c>
      <c r="F55" s="104">
        <v>34500</v>
      </c>
      <c r="G55" s="103">
        <f t="shared" si="1"/>
        <v>34500</v>
      </c>
      <c r="H55" s="315">
        <f>'Measurement Sheet'!L55</f>
        <v>1</v>
      </c>
      <c r="I55" s="315">
        <f t="shared" si="5"/>
        <v>34500</v>
      </c>
      <c r="J55" s="309">
        <f t="shared" si="6"/>
        <v>0</v>
      </c>
      <c r="K55" s="315">
        <f t="shared" si="7"/>
        <v>0</v>
      </c>
      <c r="L55" s="329" t="s">
        <v>612</v>
      </c>
    </row>
    <row r="56" spans="1:12" ht="15.75">
      <c r="A56" s="137"/>
      <c r="B56" s="455" t="s">
        <v>87</v>
      </c>
      <c r="C56" s="455"/>
      <c r="D56" s="455"/>
      <c r="E56" s="455"/>
      <c r="F56" s="455"/>
      <c r="G56" s="182">
        <f>SUM(G10:G55)</f>
        <v>737075</v>
      </c>
      <c r="H56" s="315"/>
      <c r="I56" s="312">
        <f>SUM(I10:I55)</f>
        <v>373992.5</v>
      </c>
      <c r="J56" s="315"/>
      <c r="K56" s="312">
        <f>SUM(K10:K55)</f>
        <v>-363082.5</v>
      </c>
      <c r="L56" s="329"/>
    </row>
    <row r="57" spans="1:12">
      <c r="A57" s="183"/>
      <c r="B57" s="461" t="s">
        <v>88</v>
      </c>
      <c r="C57" s="462"/>
      <c r="D57" s="462"/>
      <c r="E57" s="462"/>
      <c r="F57" s="462"/>
      <c r="G57" s="462"/>
      <c r="H57" s="315"/>
      <c r="I57" s="315"/>
      <c r="J57" s="315"/>
      <c r="K57" s="315"/>
      <c r="L57" s="329"/>
    </row>
    <row r="58" spans="1:12">
      <c r="A58" s="183"/>
      <c r="B58" s="463" t="s">
        <v>89</v>
      </c>
      <c r="C58" s="464"/>
      <c r="D58" s="464"/>
      <c r="E58" s="464"/>
      <c r="F58" s="464"/>
      <c r="G58" s="464"/>
      <c r="H58" s="315"/>
      <c r="I58" s="315"/>
      <c r="J58" s="315"/>
      <c r="K58" s="315"/>
      <c r="L58" s="329"/>
    </row>
    <row r="59" spans="1:12">
      <c r="A59" s="183"/>
      <c r="B59" s="465" t="s">
        <v>90</v>
      </c>
      <c r="C59" s="466"/>
      <c r="D59" s="466"/>
      <c r="E59" s="466"/>
      <c r="F59" s="466"/>
      <c r="G59" s="466"/>
      <c r="H59" s="315"/>
      <c r="I59" s="315"/>
      <c r="J59" s="315"/>
      <c r="K59" s="315"/>
      <c r="L59" s="329"/>
    </row>
    <row r="60" spans="1:12">
      <c r="A60" s="183"/>
      <c r="B60" s="2" t="s">
        <v>91</v>
      </c>
      <c r="C60" s="3" t="s">
        <v>92</v>
      </c>
      <c r="D60" s="2" t="s">
        <v>93</v>
      </c>
      <c r="E60" s="2" t="s">
        <v>94</v>
      </c>
      <c r="F60" s="2" t="s">
        <v>95</v>
      </c>
      <c r="G60" s="2" t="s">
        <v>96</v>
      </c>
      <c r="H60" s="315"/>
      <c r="I60" s="315"/>
      <c r="J60" s="315"/>
      <c r="K60" s="315"/>
      <c r="L60" s="329"/>
    </row>
    <row r="61" spans="1:12">
      <c r="A61" s="183"/>
      <c r="B61" s="2"/>
      <c r="C61" s="3"/>
      <c r="D61" s="2"/>
      <c r="E61" s="2"/>
      <c r="F61" s="4" t="s">
        <v>97</v>
      </c>
      <c r="G61" s="4" t="s">
        <v>97</v>
      </c>
      <c r="H61" s="315"/>
      <c r="I61" s="315"/>
      <c r="J61" s="315"/>
      <c r="K61" s="315"/>
      <c r="L61" s="329"/>
    </row>
    <row r="62" spans="1:12">
      <c r="A62" s="183"/>
      <c r="B62" s="2"/>
      <c r="C62" s="3"/>
      <c r="D62" s="2"/>
      <c r="E62" s="2"/>
      <c r="F62" s="4"/>
      <c r="G62" s="4"/>
      <c r="H62" s="315"/>
      <c r="I62" s="315"/>
      <c r="J62" s="315"/>
      <c r="K62" s="315"/>
      <c r="L62" s="329"/>
    </row>
    <row r="63" spans="1:12" ht="256.5">
      <c r="A63" s="183"/>
      <c r="B63" s="5"/>
      <c r="C63" s="6" t="s">
        <v>98</v>
      </c>
      <c r="D63" s="5"/>
      <c r="E63" s="7"/>
      <c r="F63" s="8"/>
      <c r="G63" s="9"/>
      <c r="H63" s="315"/>
      <c r="I63" s="315"/>
      <c r="J63" s="315"/>
      <c r="K63" s="315"/>
      <c r="L63" s="329"/>
    </row>
    <row r="64" spans="1:12">
      <c r="A64" s="183"/>
      <c r="B64" s="5"/>
      <c r="C64" s="6"/>
      <c r="D64" s="5"/>
      <c r="E64" s="7"/>
      <c r="F64" s="8"/>
      <c r="G64" s="9"/>
      <c r="H64" s="315"/>
      <c r="I64" s="315"/>
      <c r="J64" s="315"/>
      <c r="K64" s="315"/>
      <c r="L64" s="329"/>
    </row>
    <row r="65" spans="1:12" ht="42.75">
      <c r="A65" s="183"/>
      <c r="B65" s="5"/>
      <c r="C65" s="6" t="s">
        <v>99</v>
      </c>
      <c r="D65" s="5"/>
      <c r="E65" s="7"/>
      <c r="F65" s="8"/>
      <c r="G65" s="9"/>
      <c r="H65" s="315"/>
      <c r="I65" s="315"/>
      <c r="J65" s="315"/>
      <c r="K65" s="315"/>
      <c r="L65" s="329"/>
    </row>
    <row r="66" spans="1:12">
      <c r="A66" s="183"/>
      <c r="B66" s="5"/>
      <c r="C66" s="6"/>
      <c r="D66" s="5"/>
      <c r="E66" s="7"/>
      <c r="F66" s="8"/>
      <c r="G66" s="9"/>
      <c r="H66" s="315"/>
      <c r="I66" s="315"/>
      <c r="J66" s="315"/>
      <c r="K66" s="315"/>
      <c r="L66" s="329"/>
    </row>
    <row r="67" spans="1:12" ht="30">
      <c r="A67" s="183"/>
      <c r="B67" s="5"/>
      <c r="C67" s="10" t="s">
        <v>100</v>
      </c>
      <c r="D67" s="5"/>
      <c r="E67" s="7"/>
      <c r="F67" s="8"/>
      <c r="G67" s="9"/>
      <c r="H67" s="315"/>
      <c r="I67" s="315"/>
      <c r="J67" s="315"/>
      <c r="K67" s="315"/>
      <c r="L67" s="329"/>
    </row>
    <row r="68" spans="1:12">
      <c r="A68" s="183"/>
      <c r="B68" s="5"/>
      <c r="C68" s="10"/>
      <c r="D68" s="5"/>
      <c r="E68" s="7"/>
      <c r="F68" s="8"/>
      <c r="G68" s="9"/>
      <c r="H68" s="315"/>
      <c r="I68" s="315"/>
      <c r="J68" s="315"/>
      <c r="K68" s="315"/>
      <c r="L68" s="329"/>
    </row>
    <row r="69" spans="1:12" ht="28.5">
      <c r="A69" s="183"/>
      <c r="B69" s="5"/>
      <c r="C69" s="11" t="s">
        <v>101</v>
      </c>
      <c r="D69" s="5"/>
      <c r="E69" s="7"/>
      <c r="F69" s="8"/>
      <c r="G69" s="9"/>
      <c r="H69" s="315"/>
      <c r="I69" s="315"/>
      <c r="J69" s="315"/>
      <c r="K69" s="315"/>
      <c r="L69" s="329"/>
    </row>
    <row r="70" spans="1:12">
      <c r="A70" s="183"/>
      <c r="B70" s="5"/>
      <c r="C70" s="11"/>
      <c r="D70" s="5"/>
      <c r="E70" s="7"/>
      <c r="F70" s="8"/>
      <c r="G70" s="9"/>
      <c r="H70" s="315"/>
      <c r="I70" s="315"/>
      <c r="J70" s="315"/>
      <c r="K70" s="315"/>
      <c r="L70" s="329"/>
    </row>
    <row r="71" spans="1:12" ht="57">
      <c r="A71" s="183"/>
      <c r="B71" s="5"/>
      <c r="C71" s="11" t="s">
        <v>102</v>
      </c>
      <c r="D71" s="5"/>
      <c r="E71" s="7"/>
      <c r="F71" s="8"/>
      <c r="G71" s="9"/>
      <c r="H71" s="315"/>
      <c r="I71" s="315"/>
      <c r="J71" s="315"/>
      <c r="K71" s="315"/>
      <c r="L71" s="329"/>
    </row>
    <row r="72" spans="1:12">
      <c r="A72" s="183"/>
      <c r="B72" s="5"/>
      <c r="C72" s="11"/>
      <c r="D72" s="5"/>
      <c r="E72" s="7"/>
      <c r="F72" s="8"/>
      <c r="G72" s="9"/>
      <c r="H72" s="315"/>
      <c r="I72" s="315"/>
      <c r="J72" s="315"/>
      <c r="K72" s="315"/>
      <c r="L72" s="329"/>
    </row>
    <row r="73" spans="1:12" ht="28.5">
      <c r="A73" s="183"/>
      <c r="B73" s="5"/>
      <c r="C73" s="11" t="s">
        <v>103</v>
      </c>
      <c r="D73" s="5"/>
      <c r="E73" s="7"/>
      <c r="F73" s="8"/>
      <c r="G73" s="9"/>
      <c r="H73" s="315"/>
      <c r="I73" s="315"/>
      <c r="J73" s="315"/>
      <c r="K73" s="315"/>
      <c r="L73" s="329"/>
    </row>
    <row r="74" spans="1:12">
      <c r="A74" s="183"/>
      <c r="B74" s="5"/>
      <c r="C74" s="11"/>
      <c r="D74" s="5"/>
      <c r="E74" s="7"/>
      <c r="F74" s="8"/>
      <c r="G74" s="9"/>
      <c r="H74" s="315"/>
      <c r="I74" s="315"/>
      <c r="J74" s="315"/>
      <c r="K74" s="315"/>
      <c r="L74" s="329"/>
    </row>
    <row r="75" spans="1:12" ht="57">
      <c r="A75" s="183"/>
      <c r="B75" s="5"/>
      <c r="C75" s="11" t="s">
        <v>104</v>
      </c>
      <c r="D75" s="5"/>
      <c r="E75" s="7"/>
      <c r="F75" s="8"/>
      <c r="G75" s="9"/>
      <c r="H75" s="315"/>
      <c r="I75" s="315"/>
      <c r="J75" s="315"/>
      <c r="K75" s="315"/>
      <c r="L75" s="329"/>
    </row>
    <row r="76" spans="1:12">
      <c r="A76" s="183"/>
      <c r="B76" s="5"/>
      <c r="C76" s="11" t="s">
        <v>105</v>
      </c>
      <c r="D76" s="5"/>
      <c r="E76" s="7"/>
      <c r="F76" s="8"/>
      <c r="G76" s="9"/>
      <c r="H76" s="315"/>
      <c r="I76" s="315"/>
      <c r="J76" s="315"/>
      <c r="K76" s="315"/>
      <c r="L76" s="329"/>
    </row>
    <row r="77" spans="1:12" ht="28.5">
      <c r="A77" s="183"/>
      <c r="B77" s="5"/>
      <c r="C77" s="11" t="s">
        <v>106</v>
      </c>
      <c r="D77" s="5"/>
      <c r="E77" s="7"/>
      <c r="F77" s="8"/>
      <c r="G77" s="9"/>
      <c r="H77" s="315"/>
      <c r="I77" s="315"/>
      <c r="J77" s="315"/>
      <c r="K77" s="315"/>
      <c r="L77" s="329"/>
    </row>
    <row r="78" spans="1:12">
      <c r="A78" s="183"/>
      <c r="B78" s="5"/>
      <c r="C78" s="11"/>
      <c r="D78" s="5"/>
      <c r="E78" s="7"/>
      <c r="F78" s="8"/>
      <c r="G78" s="9"/>
      <c r="H78" s="315"/>
      <c r="I78" s="315"/>
      <c r="J78" s="315"/>
      <c r="K78" s="315"/>
      <c r="L78" s="329"/>
    </row>
    <row r="79" spans="1:12" ht="28.5">
      <c r="A79" s="183"/>
      <c r="B79" s="5"/>
      <c r="C79" s="11" t="s">
        <v>107</v>
      </c>
      <c r="D79" s="5"/>
      <c r="E79" s="7"/>
      <c r="F79" s="8"/>
      <c r="G79" s="9"/>
      <c r="H79" s="315"/>
      <c r="I79" s="315"/>
      <c r="J79" s="315"/>
      <c r="K79" s="315"/>
      <c r="L79" s="329"/>
    </row>
    <row r="80" spans="1:12">
      <c r="A80" s="183"/>
      <c r="B80" s="5"/>
      <c r="C80" s="11"/>
      <c r="D80" s="5"/>
      <c r="E80" s="7"/>
      <c r="F80" s="8"/>
      <c r="G80" s="9"/>
      <c r="H80" s="315"/>
      <c r="I80" s="315"/>
      <c r="J80" s="315"/>
      <c r="K80" s="315"/>
      <c r="L80" s="329"/>
    </row>
    <row r="81" spans="1:12" ht="42.75">
      <c r="A81" s="183"/>
      <c r="B81" s="5"/>
      <c r="C81" s="11" t="s">
        <v>108</v>
      </c>
      <c r="D81" s="5"/>
      <c r="E81" s="7"/>
      <c r="F81" s="8"/>
      <c r="G81" s="9"/>
      <c r="H81" s="315"/>
      <c r="I81" s="315"/>
      <c r="J81" s="315"/>
      <c r="K81" s="315"/>
      <c r="L81" s="329"/>
    </row>
    <row r="82" spans="1:12">
      <c r="A82" s="183"/>
      <c r="B82" s="5"/>
      <c r="C82" s="11"/>
      <c r="D82" s="5"/>
      <c r="E82" s="7"/>
      <c r="F82" s="8"/>
      <c r="G82" s="9"/>
      <c r="H82" s="315"/>
      <c r="I82" s="315"/>
      <c r="J82" s="315"/>
      <c r="K82" s="315"/>
      <c r="L82" s="329"/>
    </row>
    <row r="83" spans="1:12">
      <c r="A83" s="183"/>
      <c r="B83" s="5"/>
      <c r="C83" s="11" t="s">
        <v>109</v>
      </c>
      <c r="D83" s="5"/>
      <c r="E83" s="7"/>
      <c r="F83" s="8"/>
      <c r="G83" s="9"/>
      <c r="H83" s="315"/>
      <c r="I83" s="315"/>
      <c r="J83" s="315"/>
      <c r="K83" s="315"/>
      <c r="L83" s="329"/>
    </row>
    <row r="84" spans="1:12">
      <c r="A84" s="183"/>
      <c r="B84" s="2"/>
      <c r="C84" s="3"/>
      <c r="D84" s="2"/>
      <c r="E84" s="2"/>
      <c r="F84" s="4"/>
      <c r="G84" s="4"/>
      <c r="H84" s="315"/>
      <c r="I84" s="315"/>
      <c r="J84" s="315"/>
      <c r="K84" s="315"/>
      <c r="L84" s="329"/>
    </row>
    <row r="85" spans="1:12">
      <c r="A85" s="183"/>
      <c r="B85" s="12">
        <v>1</v>
      </c>
      <c r="C85" s="13" t="s">
        <v>110</v>
      </c>
      <c r="D85" s="5"/>
      <c r="E85" s="7"/>
      <c r="F85" s="7"/>
      <c r="G85" s="14"/>
      <c r="H85" s="315"/>
      <c r="I85" s="315"/>
      <c r="J85" s="315"/>
      <c r="K85" s="315"/>
      <c r="L85" s="329"/>
    </row>
    <row r="86" spans="1:12">
      <c r="A86" s="183"/>
      <c r="B86" s="15"/>
      <c r="C86" s="16"/>
      <c r="D86" s="5"/>
      <c r="E86" s="7"/>
      <c r="F86" s="7"/>
      <c r="G86" s="14"/>
      <c r="H86" s="315"/>
      <c r="I86" s="315"/>
      <c r="J86" s="315"/>
      <c r="K86" s="315"/>
      <c r="L86" s="329"/>
    </row>
    <row r="87" spans="1:12">
      <c r="A87" s="183"/>
      <c r="B87" s="15" t="s">
        <v>111</v>
      </c>
      <c r="C87" s="16" t="s">
        <v>112</v>
      </c>
      <c r="D87" s="5"/>
      <c r="E87" s="7"/>
      <c r="F87" s="7"/>
      <c r="G87" s="14"/>
      <c r="H87" s="315"/>
      <c r="I87" s="315"/>
      <c r="J87" s="315"/>
      <c r="K87" s="315"/>
      <c r="L87" s="329"/>
    </row>
    <row r="88" spans="1:12" ht="28.5">
      <c r="A88" s="183"/>
      <c r="B88" s="17"/>
      <c r="C88" s="18" t="s">
        <v>113</v>
      </c>
      <c r="D88" s="5"/>
      <c r="E88" s="7"/>
      <c r="F88" s="7"/>
      <c r="G88" s="14"/>
      <c r="H88" s="315"/>
      <c r="I88" s="315"/>
      <c r="J88" s="315"/>
      <c r="K88" s="315"/>
      <c r="L88" s="329"/>
    </row>
    <row r="89" spans="1:12">
      <c r="A89" s="183"/>
      <c r="B89" s="17"/>
      <c r="C89" s="19"/>
      <c r="D89" s="5"/>
      <c r="E89" s="7"/>
      <c r="F89" s="7"/>
      <c r="G89" s="14"/>
      <c r="H89" s="315"/>
      <c r="I89" s="315"/>
      <c r="J89" s="315"/>
      <c r="K89" s="315"/>
      <c r="L89" s="329"/>
    </row>
    <row r="90" spans="1:12">
      <c r="A90" s="183"/>
      <c r="B90" s="15" t="s">
        <v>114</v>
      </c>
      <c r="C90" s="20" t="s">
        <v>115</v>
      </c>
      <c r="D90" s="5"/>
      <c r="E90" s="7"/>
      <c r="F90" s="7"/>
      <c r="G90" s="14"/>
      <c r="H90" s="315"/>
      <c r="I90" s="315"/>
      <c r="J90" s="315"/>
      <c r="K90" s="315"/>
      <c r="L90" s="329"/>
    </row>
    <row r="91" spans="1:12" ht="28.5">
      <c r="A91" s="183"/>
      <c r="B91" s="21" t="s">
        <v>116</v>
      </c>
      <c r="C91" s="19" t="s">
        <v>117</v>
      </c>
      <c r="D91" s="5"/>
      <c r="E91" s="7"/>
      <c r="F91" s="7"/>
      <c r="G91" s="14"/>
      <c r="H91" s="315"/>
      <c r="I91" s="315"/>
      <c r="J91" s="315"/>
      <c r="K91" s="315"/>
      <c r="L91" s="329"/>
    </row>
    <row r="92" spans="1:12">
      <c r="A92" s="183"/>
      <c r="B92" s="21" t="s">
        <v>118</v>
      </c>
      <c r="C92" s="19" t="s">
        <v>119</v>
      </c>
      <c r="D92" s="5"/>
      <c r="E92" s="7"/>
      <c r="F92" s="7"/>
      <c r="G92" s="14"/>
      <c r="H92" s="315"/>
      <c r="I92" s="315"/>
      <c r="J92" s="315"/>
      <c r="K92" s="315"/>
      <c r="L92" s="329"/>
    </row>
    <row r="93" spans="1:12">
      <c r="A93" s="183"/>
      <c r="B93" s="21" t="s">
        <v>120</v>
      </c>
      <c r="C93" s="19" t="s">
        <v>121</v>
      </c>
      <c r="D93" s="5"/>
      <c r="E93" s="7"/>
      <c r="F93" s="7"/>
      <c r="G93" s="14"/>
      <c r="H93" s="315"/>
      <c r="I93" s="315"/>
      <c r="J93" s="315"/>
      <c r="K93" s="315"/>
      <c r="L93" s="329"/>
    </row>
    <row r="94" spans="1:12">
      <c r="A94" s="183"/>
      <c r="B94" s="21" t="s">
        <v>122</v>
      </c>
      <c r="C94" s="19" t="s">
        <v>123</v>
      </c>
      <c r="D94" s="5"/>
      <c r="E94" s="7"/>
      <c r="F94" s="7"/>
      <c r="G94" s="14"/>
      <c r="H94" s="315"/>
      <c r="I94" s="315"/>
      <c r="J94" s="315"/>
      <c r="K94" s="315"/>
      <c r="L94" s="329"/>
    </row>
    <row r="95" spans="1:12">
      <c r="A95" s="183"/>
      <c r="B95" s="21"/>
      <c r="C95" s="19"/>
      <c r="D95" s="5"/>
      <c r="E95" s="7"/>
      <c r="F95" s="7"/>
      <c r="G95" s="14"/>
      <c r="H95" s="315"/>
      <c r="I95" s="315"/>
      <c r="J95" s="315"/>
      <c r="K95" s="315"/>
      <c r="L95" s="329"/>
    </row>
    <row r="96" spans="1:12">
      <c r="A96" s="183"/>
      <c r="B96" s="15" t="s">
        <v>124</v>
      </c>
      <c r="C96" s="13" t="s">
        <v>125</v>
      </c>
      <c r="D96" s="5"/>
      <c r="E96" s="7"/>
      <c r="F96" s="7"/>
      <c r="G96" s="14"/>
      <c r="H96" s="315"/>
      <c r="I96" s="315"/>
      <c r="J96" s="315"/>
      <c r="K96" s="315"/>
      <c r="L96" s="329"/>
    </row>
    <row r="97" spans="1:12" ht="57">
      <c r="A97" s="183"/>
      <c r="B97" s="17"/>
      <c r="C97" s="19" t="s">
        <v>126</v>
      </c>
      <c r="D97" s="5"/>
      <c r="E97" s="7"/>
      <c r="F97" s="7"/>
      <c r="G97" s="14"/>
      <c r="H97" s="315"/>
      <c r="I97" s="315"/>
      <c r="J97" s="315"/>
      <c r="K97" s="315"/>
      <c r="L97" s="329"/>
    </row>
    <row r="98" spans="1:12">
      <c r="A98" s="183"/>
      <c r="B98" s="17"/>
      <c r="C98" s="11"/>
      <c r="D98" s="5"/>
      <c r="E98" s="7"/>
      <c r="F98" s="7"/>
      <c r="G98" s="14"/>
      <c r="H98" s="315"/>
      <c r="I98" s="315"/>
      <c r="J98" s="315"/>
      <c r="K98" s="315"/>
      <c r="L98" s="329"/>
    </row>
    <row r="99" spans="1:12">
      <c r="A99" s="183"/>
      <c r="B99" s="15" t="s">
        <v>127</v>
      </c>
      <c r="C99" s="13" t="s">
        <v>128</v>
      </c>
      <c r="D99" s="5"/>
      <c r="E99" s="7"/>
      <c r="F99" s="7"/>
      <c r="G99" s="14"/>
      <c r="H99" s="315"/>
      <c r="I99" s="315"/>
      <c r="J99" s="315"/>
      <c r="K99" s="315"/>
      <c r="L99" s="329"/>
    </row>
    <row r="100" spans="1:12">
      <c r="A100" s="183"/>
      <c r="B100" s="15"/>
      <c r="C100" s="13"/>
      <c r="D100" s="5"/>
      <c r="E100" s="7"/>
      <c r="F100" s="7"/>
      <c r="G100" s="14"/>
      <c r="H100" s="315"/>
      <c r="I100" s="315"/>
      <c r="J100" s="315"/>
      <c r="K100" s="315"/>
      <c r="L100" s="329"/>
    </row>
    <row r="101" spans="1:12">
      <c r="A101" s="183"/>
      <c r="B101" s="21" t="s">
        <v>116</v>
      </c>
      <c r="C101" s="18" t="s">
        <v>129</v>
      </c>
      <c r="D101" s="5"/>
      <c r="E101" s="7"/>
      <c r="F101" s="7"/>
      <c r="G101" s="14"/>
      <c r="H101" s="315"/>
      <c r="I101" s="315"/>
      <c r="J101" s="315"/>
      <c r="K101" s="315"/>
      <c r="L101" s="329"/>
    </row>
    <row r="102" spans="1:12">
      <c r="A102" s="183"/>
      <c r="B102" s="21" t="s">
        <v>118</v>
      </c>
      <c r="C102" s="18" t="s">
        <v>130</v>
      </c>
      <c r="D102" s="5"/>
      <c r="E102" s="7"/>
      <c r="F102" s="7"/>
      <c r="G102" s="14"/>
      <c r="H102" s="315"/>
      <c r="I102" s="315"/>
      <c r="J102" s="315"/>
      <c r="K102" s="315"/>
      <c r="L102" s="329"/>
    </row>
    <row r="103" spans="1:12">
      <c r="A103" s="183"/>
      <c r="B103" s="21"/>
      <c r="C103" s="18"/>
      <c r="D103" s="5"/>
      <c r="E103" s="7"/>
      <c r="F103" s="7"/>
      <c r="G103" s="14"/>
      <c r="H103" s="315"/>
      <c r="I103" s="315"/>
      <c r="J103" s="315"/>
      <c r="K103" s="315"/>
      <c r="L103" s="329"/>
    </row>
    <row r="104" spans="1:12">
      <c r="A104" s="183"/>
      <c r="B104" s="21" t="s">
        <v>120</v>
      </c>
      <c r="C104" s="18" t="s">
        <v>131</v>
      </c>
      <c r="D104" s="5"/>
      <c r="E104" s="7"/>
      <c r="F104" s="7"/>
      <c r="G104" s="14"/>
      <c r="H104" s="315"/>
      <c r="I104" s="315"/>
      <c r="J104" s="315"/>
      <c r="K104" s="315"/>
      <c r="L104" s="329"/>
    </row>
    <row r="105" spans="1:12">
      <c r="A105" s="183"/>
      <c r="B105" s="21" t="s">
        <v>122</v>
      </c>
      <c r="C105" s="18" t="s">
        <v>132</v>
      </c>
      <c r="D105" s="5"/>
      <c r="E105" s="7"/>
      <c r="F105" s="7"/>
      <c r="G105" s="14"/>
      <c r="H105" s="315"/>
      <c r="I105" s="315"/>
      <c r="J105" s="315"/>
      <c r="K105" s="315"/>
      <c r="L105" s="329"/>
    </row>
    <row r="106" spans="1:12">
      <c r="A106" s="183"/>
      <c r="B106" s="21"/>
      <c r="C106" s="18"/>
      <c r="D106" s="5"/>
      <c r="E106" s="7"/>
      <c r="F106" s="7"/>
      <c r="G106" s="14"/>
      <c r="H106" s="315"/>
      <c r="I106" s="315"/>
      <c r="J106" s="315"/>
      <c r="K106" s="315"/>
      <c r="L106" s="329"/>
    </row>
    <row r="107" spans="1:12">
      <c r="A107" s="183"/>
      <c r="B107" s="21" t="s">
        <v>133</v>
      </c>
      <c r="C107" s="18" t="s">
        <v>134</v>
      </c>
      <c r="D107" s="5"/>
      <c r="E107" s="7"/>
      <c r="F107" s="7"/>
      <c r="G107" s="14"/>
      <c r="H107" s="315"/>
      <c r="I107" s="315"/>
      <c r="J107" s="315"/>
      <c r="K107" s="315"/>
      <c r="L107" s="329"/>
    </row>
    <row r="108" spans="1:12">
      <c r="A108" s="183"/>
      <c r="B108" s="21" t="s">
        <v>135</v>
      </c>
      <c r="C108" s="18" t="s">
        <v>136</v>
      </c>
      <c r="D108" s="5"/>
      <c r="E108" s="7"/>
      <c r="F108" s="7"/>
      <c r="G108" s="14"/>
      <c r="H108" s="315"/>
      <c r="I108" s="315"/>
      <c r="J108" s="315"/>
      <c r="K108" s="315"/>
      <c r="L108" s="329"/>
    </row>
    <row r="109" spans="1:12">
      <c r="A109" s="183"/>
      <c r="B109" s="21" t="s">
        <v>137</v>
      </c>
      <c r="C109" s="18" t="s">
        <v>138</v>
      </c>
      <c r="D109" s="5"/>
      <c r="E109" s="7"/>
      <c r="F109" s="7"/>
      <c r="G109" s="14"/>
      <c r="H109" s="315"/>
      <c r="I109" s="315"/>
      <c r="J109" s="315"/>
      <c r="K109" s="315"/>
      <c r="L109" s="329"/>
    </row>
    <row r="110" spans="1:12">
      <c r="A110" s="183"/>
      <c r="B110" s="2"/>
      <c r="C110" s="3"/>
      <c r="D110" s="2"/>
      <c r="E110" s="2"/>
      <c r="F110" s="4"/>
      <c r="G110" s="4"/>
      <c r="H110" s="315"/>
      <c r="I110" s="315"/>
      <c r="J110" s="315"/>
      <c r="K110" s="315"/>
      <c r="L110" s="329"/>
    </row>
    <row r="111" spans="1:12" ht="30">
      <c r="A111" s="183"/>
      <c r="B111" s="2"/>
      <c r="C111" s="22" t="s">
        <v>139</v>
      </c>
      <c r="D111" s="23">
        <v>1</v>
      </c>
      <c r="E111" s="5" t="s">
        <v>140</v>
      </c>
      <c r="F111" s="24">
        <v>285000</v>
      </c>
      <c r="G111" s="25">
        <f>D111*F111</f>
        <v>285000</v>
      </c>
      <c r="H111" s="315">
        <f>'Measurement Sheet'!L108</f>
        <v>0.8</v>
      </c>
      <c r="I111" s="315">
        <f>F111*H111</f>
        <v>228000</v>
      </c>
      <c r="J111" s="309">
        <f>H111-D111</f>
        <v>-0.19999999999999996</v>
      </c>
      <c r="K111" s="315">
        <f>J111*F111</f>
        <v>-56999.999999999985</v>
      </c>
      <c r="L111" s="329" t="s">
        <v>625</v>
      </c>
    </row>
    <row r="112" spans="1:12">
      <c r="A112" s="183"/>
      <c r="B112" s="2"/>
      <c r="C112" s="3"/>
      <c r="D112" s="2"/>
      <c r="E112" s="2"/>
      <c r="F112" s="4"/>
      <c r="G112" s="4"/>
      <c r="H112" s="315"/>
      <c r="I112" s="315"/>
      <c r="J112" s="315"/>
      <c r="K112" s="315"/>
      <c r="L112" s="329"/>
    </row>
    <row r="113" spans="1:12">
      <c r="A113" s="183"/>
      <c r="B113" s="26">
        <v>1.1000000000000001</v>
      </c>
      <c r="C113" s="184" t="s">
        <v>141</v>
      </c>
      <c r="D113" s="27"/>
      <c r="E113" s="27"/>
      <c r="F113" s="27"/>
      <c r="G113" s="28"/>
      <c r="H113" s="315"/>
      <c r="I113" s="315"/>
      <c r="J113" s="315"/>
      <c r="K113" s="315"/>
      <c r="L113" s="329"/>
    </row>
    <row r="114" spans="1:12">
      <c r="A114" s="183"/>
      <c r="B114" s="4"/>
      <c r="C114" s="184"/>
      <c r="D114" s="5"/>
      <c r="E114" s="29"/>
      <c r="F114" s="30"/>
      <c r="G114" s="31"/>
      <c r="H114" s="315"/>
      <c r="I114" s="315"/>
      <c r="J114" s="315"/>
      <c r="K114" s="315"/>
      <c r="L114" s="329"/>
    </row>
    <row r="115" spans="1:12" ht="142.5">
      <c r="A115" s="183"/>
      <c r="B115" s="32"/>
      <c r="C115" s="6" t="s">
        <v>142</v>
      </c>
      <c r="D115" s="23"/>
      <c r="E115" s="5"/>
      <c r="F115" s="30"/>
      <c r="G115" s="31"/>
      <c r="H115" s="315"/>
      <c r="I115" s="315"/>
      <c r="J115" s="315"/>
      <c r="K115" s="315"/>
      <c r="L115" s="329"/>
    </row>
    <row r="116" spans="1:12" ht="28.5">
      <c r="A116" s="183"/>
      <c r="B116" s="32"/>
      <c r="C116" s="6" t="s">
        <v>143</v>
      </c>
      <c r="D116" s="23"/>
      <c r="E116" s="5"/>
      <c r="F116" s="30"/>
      <c r="G116" s="31"/>
      <c r="H116" s="315"/>
      <c r="I116" s="315"/>
      <c r="J116" s="315"/>
      <c r="K116" s="315"/>
      <c r="L116" s="329"/>
    </row>
    <row r="117" spans="1:12">
      <c r="A117" s="183"/>
      <c r="B117" s="32"/>
      <c r="C117" s="6"/>
      <c r="D117" s="5"/>
      <c r="E117" s="23"/>
      <c r="F117" s="24"/>
      <c r="G117" s="24"/>
      <c r="H117" s="315"/>
      <c r="I117" s="315"/>
      <c r="J117" s="315"/>
      <c r="K117" s="315"/>
      <c r="L117" s="329"/>
    </row>
    <row r="118" spans="1:12">
      <c r="A118" s="183"/>
      <c r="B118" s="33" t="s">
        <v>144</v>
      </c>
      <c r="C118" s="10" t="s">
        <v>145</v>
      </c>
      <c r="D118" s="23"/>
      <c r="E118" s="5"/>
      <c r="F118" s="24"/>
      <c r="G118" s="25"/>
      <c r="H118" s="315"/>
      <c r="I118" s="315"/>
      <c r="J118" s="315"/>
      <c r="K118" s="315"/>
      <c r="L118" s="329"/>
    </row>
    <row r="119" spans="1:12">
      <c r="A119" s="183"/>
      <c r="B119" s="32"/>
      <c r="C119" s="10"/>
      <c r="D119" s="23"/>
      <c r="E119" s="5"/>
      <c r="F119" s="24"/>
      <c r="G119" s="25"/>
      <c r="H119" s="315"/>
      <c r="I119" s="315"/>
      <c r="J119" s="315"/>
      <c r="K119" s="315"/>
      <c r="L119" s="329"/>
    </row>
    <row r="120" spans="1:12" ht="57">
      <c r="A120" s="183"/>
      <c r="B120" s="32"/>
      <c r="C120" s="6" t="s">
        <v>146</v>
      </c>
      <c r="D120" s="23">
        <v>2</v>
      </c>
      <c r="E120" s="5" t="s">
        <v>140</v>
      </c>
      <c r="F120" s="24">
        <v>25500</v>
      </c>
      <c r="G120" s="25">
        <f>D120*F120</f>
        <v>51000</v>
      </c>
      <c r="H120" s="315">
        <f>'Measurement Sheet'!L117</f>
        <v>1.5</v>
      </c>
      <c r="I120" s="315">
        <f>F120*H120</f>
        <v>38250</v>
      </c>
      <c r="J120" s="309">
        <f>H120-D120</f>
        <v>-0.5</v>
      </c>
      <c r="K120" s="315">
        <f>J120*F120</f>
        <v>-12750</v>
      </c>
      <c r="L120" s="329" t="s">
        <v>616</v>
      </c>
    </row>
    <row r="121" spans="1:12">
      <c r="A121" s="183"/>
      <c r="B121" s="32"/>
      <c r="C121" s="6"/>
      <c r="D121" s="23"/>
      <c r="E121" s="5"/>
      <c r="F121" s="24"/>
      <c r="G121" s="25"/>
      <c r="H121" s="315"/>
      <c r="I121" s="315"/>
      <c r="J121" s="315"/>
      <c r="K121" s="315"/>
      <c r="L121" s="329"/>
    </row>
    <row r="122" spans="1:12">
      <c r="A122" s="183"/>
      <c r="B122" s="33" t="s">
        <v>147</v>
      </c>
      <c r="C122" s="10" t="s">
        <v>148</v>
      </c>
      <c r="D122" s="23"/>
      <c r="E122" s="5"/>
      <c r="F122" s="24"/>
      <c r="G122" s="25"/>
      <c r="H122" s="315"/>
      <c r="I122" s="315"/>
      <c r="J122" s="315"/>
      <c r="K122" s="315"/>
      <c r="L122" s="329"/>
    </row>
    <row r="123" spans="1:12">
      <c r="A123" s="183"/>
      <c r="B123" s="32"/>
      <c r="C123" s="10"/>
      <c r="D123" s="23"/>
      <c r="E123" s="5"/>
      <c r="F123" s="24"/>
      <c r="G123" s="25"/>
      <c r="H123" s="315"/>
      <c r="I123" s="315"/>
      <c r="J123" s="315"/>
      <c r="K123" s="315"/>
      <c r="L123" s="329"/>
    </row>
    <row r="124" spans="1:12" ht="42.75">
      <c r="A124" s="183"/>
      <c r="B124" s="32"/>
      <c r="C124" s="6" t="s">
        <v>149</v>
      </c>
      <c r="D124" s="23">
        <v>1</v>
      </c>
      <c r="E124" s="5" t="s">
        <v>140</v>
      </c>
      <c r="F124" s="24">
        <v>13400</v>
      </c>
      <c r="G124" s="25">
        <f>D124*F124</f>
        <v>13400</v>
      </c>
      <c r="H124" s="315">
        <f>'Measurement Sheet'!L121</f>
        <v>0.75</v>
      </c>
      <c r="I124" s="315">
        <f>F124*H124</f>
        <v>10050</v>
      </c>
      <c r="J124" s="309">
        <f>H124-D124</f>
        <v>-0.25</v>
      </c>
      <c r="K124" s="315">
        <f>J124*F124</f>
        <v>-3350</v>
      </c>
      <c r="L124" s="329" t="s">
        <v>616</v>
      </c>
    </row>
    <row r="125" spans="1:12">
      <c r="A125" s="183"/>
      <c r="B125" s="32"/>
      <c r="C125" s="6"/>
      <c r="D125" s="23"/>
      <c r="E125" s="5"/>
      <c r="F125" s="24"/>
      <c r="G125" s="25"/>
      <c r="H125" s="315"/>
      <c r="I125" s="315"/>
      <c r="J125" s="315"/>
      <c r="K125" s="315"/>
      <c r="L125" s="329"/>
    </row>
    <row r="126" spans="1:12">
      <c r="A126" s="183"/>
      <c r="B126" s="33" t="s">
        <v>150</v>
      </c>
      <c r="C126" s="10" t="s">
        <v>151</v>
      </c>
      <c r="D126" s="23"/>
      <c r="E126" s="5"/>
      <c r="F126" s="24"/>
      <c r="G126" s="25"/>
      <c r="H126" s="315"/>
      <c r="I126" s="315"/>
      <c r="J126" s="315"/>
      <c r="K126" s="315"/>
      <c r="L126" s="329"/>
    </row>
    <row r="127" spans="1:12">
      <c r="A127" s="183"/>
      <c r="B127" s="32"/>
      <c r="C127" s="10"/>
      <c r="D127" s="23"/>
      <c r="E127" s="5"/>
      <c r="F127" s="24"/>
      <c r="G127" s="25"/>
      <c r="H127" s="315"/>
      <c r="I127" s="315"/>
      <c r="J127" s="315"/>
      <c r="K127" s="315"/>
      <c r="L127" s="329"/>
    </row>
    <row r="128" spans="1:12" ht="42.75">
      <c r="A128" s="183"/>
      <c r="B128" s="32"/>
      <c r="C128" s="6" t="s">
        <v>152</v>
      </c>
      <c r="D128" s="23">
        <v>1</v>
      </c>
      <c r="E128" s="5" t="s">
        <v>140</v>
      </c>
      <c r="F128" s="24">
        <v>11500</v>
      </c>
      <c r="G128" s="25">
        <f>D128*F128</f>
        <v>11500</v>
      </c>
      <c r="H128" s="315">
        <f>'Measurement Sheet'!L125</f>
        <v>0.75</v>
      </c>
      <c r="I128" s="315">
        <f>F128*H128</f>
        <v>8625</v>
      </c>
      <c r="J128" s="309">
        <f>H128-D128</f>
        <v>-0.25</v>
      </c>
      <c r="K128" s="315">
        <f>J128*F128</f>
        <v>-2875</v>
      </c>
      <c r="L128" s="329" t="s">
        <v>616</v>
      </c>
    </row>
    <row r="129" spans="1:12">
      <c r="A129" s="183"/>
      <c r="B129" s="32"/>
      <c r="C129" s="6"/>
      <c r="D129" s="23"/>
      <c r="E129" s="5"/>
      <c r="F129" s="24"/>
      <c r="G129" s="25"/>
      <c r="H129" s="315"/>
      <c r="I129" s="315"/>
      <c r="J129" s="315"/>
      <c r="K129" s="315"/>
      <c r="L129" s="329"/>
    </row>
    <row r="130" spans="1:12">
      <c r="A130" s="183"/>
      <c r="B130" s="33" t="s">
        <v>153</v>
      </c>
      <c r="C130" s="10" t="s">
        <v>154</v>
      </c>
      <c r="D130" s="23"/>
      <c r="E130" s="5"/>
      <c r="F130" s="24"/>
      <c r="G130" s="25"/>
      <c r="H130" s="315"/>
      <c r="I130" s="315"/>
      <c r="J130" s="315"/>
      <c r="K130" s="315"/>
      <c r="L130" s="329"/>
    </row>
    <row r="131" spans="1:12">
      <c r="A131" s="183"/>
      <c r="B131" s="32"/>
      <c r="C131" s="10"/>
      <c r="D131" s="23"/>
      <c r="E131" s="5"/>
      <c r="F131" s="24"/>
      <c r="G131" s="25"/>
      <c r="H131" s="315"/>
      <c r="I131" s="315"/>
      <c r="J131" s="315"/>
      <c r="K131" s="315"/>
      <c r="L131" s="329"/>
    </row>
    <row r="132" spans="1:12" ht="42.75">
      <c r="A132" s="183"/>
      <c r="B132" s="32"/>
      <c r="C132" s="6" t="s">
        <v>155</v>
      </c>
      <c r="D132" s="23">
        <v>1</v>
      </c>
      <c r="E132" s="5" t="s">
        <v>140</v>
      </c>
      <c r="F132" s="24">
        <v>15500</v>
      </c>
      <c r="G132" s="25">
        <f>F132*D132</f>
        <v>15500</v>
      </c>
      <c r="H132" s="315">
        <f>'Measurement Sheet'!L129</f>
        <v>0.75</v>
      </c>
      <c r="I132" s="315">
        <f>F132*H132</f>
        <v>11625</v>
      </c>
      <c r="J132" s="309">
        <f>H132-D132</f>
        <v>-0.25</v>
      </c>
      <c r="K132" s="315">
        <f>J132*F132</f>
        <v>-3875</v>
      </c>
      <c r="L132" s="329" t="s">
        <v>616</v>
      </c>
    </row>
    <row r="133" spans="1:12">
      <c r="A133" s="183"/>
      <c r="B133" s="32"/>
      <c r="C133" s="6"/>
      <c r="D133" s="23"/>
      <c r="E133" s="5"/>
      <c r="F133" s="24"/>
      <c r="G133" s="25"/>
      <c r="H133" s="315"/>
      <c r="I133" s="315"/>
      <c r="J133" s="315"/>
      <c r="K133" s="315"/>
      <c r="L133" s="329"/>
    </row>
    <row r="134" spans="1:12">
      <c r="A134" s="183"/>
      <c r="B134" s="33" t="s">
        <v>156</v>
      </c>
      <c r="C134" s="10" t="s">
        <v>157</v>
      </c>
      <c r="D134" s="23"/>
      <c r="E134" s="5"/>
      <c r="F134" s="24"/>
      <c r="G134" s="25"/>
      <c r="H134" s="315"/>
      <c r="I134" s="315"/>
      <c r="J134" s="315"/>
      <c r="K134" s="315"/>
      <c r="L134" s="329"/>
    </row>
    <row r="135" spans="1:12">
      <c r="A135" s="183"/>
      <c r="B135" s="32"/>
      <c r="C135" s="10"/>
      <c r="D135" s="23"/>
      <c r="E135" s="5"/>
      <c r="F135" s="24"/>
      <c r="G135" s="25"/>
      <c r="H135" s="315"/>
      <c r="I135" s="315"/>
      <c r="J135" s="315"/>
      <c r="K135" s="315"/>
      <c r="L135" s="329"/>
    </row>
    <row r="136" spans="1:12" ht="42.75">
      <c r="A136" s="183"/>
      <c r="B136" s="32"/>
      <c r="C136" s="6" t="s">
        <v>158</v>
      </c>
      <c r="D136" s="23" t="s">
        <v>159</v>
      </c>
      <c r="E136" s="5" t="s">
        <v>140</v>
      </c>
      <c r="F136" s="24">
        <v>16000</v>
      </c>
      <c r="G136" s="25"/>
      <c r="H136" s="315"/>
      <c r="I136" s="315"/>
      <c r="J136" s="315"/>
      <c r="K136" s="315"/>
      <c r="L136" s="329"/>
    </row>
    <row r="137" spans="1:12">
      <c r="A137" s="183"/>
      <c r="B137" s="32"/>
      <c r="C137" s="6"/>
      <c r="D137" s="23"/>
      <c r="E137" s="5"/>
      <c r="F137" s="24"/>
      <c r="G137" s="25"/>
      <c r="H137" s="315"/>
      <c r="I137" s="315"/>
      <c r="J137" s="315"/>
      <c r="K137" s="315"/>
      <c r="L137" s="329"/>
    </row>
    <row r="138" spans="1:12" ht="71.25">
      <c r="A138" s="183"/>
      <c r="B138" s="32">
        <v>2</v>
      </c>
      <c r="C138" s="6" t="s">
        <v>160</v>
      </c>
      <c r="D138" s="5">
        <v>2</v>
      </c>
      <c r="E138" s="5" t="s">
        <v>161</v>
      </c>
      <c r="F138" s="24">
        <v>71000</v>
      </c>
      <c r="G138" s="25">
        <f>D138*F138</f>
        <v>142000</v>
      </c>
      <c r="H138" s="315">
        <f>'Measurement Sheet'!L135</f>
        <v>0</v>
      </c>
      <c r="I138" s="315">
        <f>F138*H138</f>
        <v>0</v>
      </c>
      <c r="J138" s="309">
        <f>H138-D138</f>
        <v>-2</v>
      </c>
      <c r="K138" s="315">
        <f>J138*F138</f>
        <v>-142000</v>
      </c>
      <c r="L138" s="329" t="s">
        <v>614</v>
      </c>
    </row>
    <row r="139" spans="1:12">
      <c r="A139" s="183"/>
      <c r="B139" s="32"/>
      <c r="C139" s="6"/>
      <c r="D139" s="5"/>
      <c r="E139" s="23"/>
      <c r="F139" s="24"/>
      <c r="G139" s="24"/>
      <c r="H139" s="315"/>
      <c r="I139" s="315"/>
      <c r="J139" s="315"/>
      <c r="K139" s="315"/>
      <c r="L139" s="329"/>
    </row>
    <row r="140" spans="1:12" ht="71.25">
      <c r="A140" s="183"/>
      <c r="B140" s="17">
        <v>3</v>
      </c>
      <c r="C140" s="34" t="s">
        <v>162</v>
      </c>
      <c r="D140" s="5"/>
      <c r="E140" s="7"/>
      <c r="F140" s="7"/>
      <c r="G140" s="14"/>
      <c r="H140" s="315"/>
      <c r="I140" s="315"/>
      <c r="J140" s="315"/>
      <c r="K140" s="315"/>
      <c r="L140" s="329"/>
    </row>
    <row r="141" spans="1:12">
      <c r="A141" s="183"/>
      <c r="B141" s="17"/>
      <c r="C141" s="34"/>
      <c r="D141" s="5"/>
      <c r="E141" s="7"/>
      <c r="F141" s="7"/>
      <c r="G141" s="14"/>
      <c r="H141" s="315"/>
      <c r="I141" s="315"/>
      <c r="J141" s="315"/>
      <c r="K141" s="315"/>
      <c r="L141" s="329"/>
    </row>
    <row r="142" spans="1:12" ht="30">
      <c r="A142" s="183"/>
      <c r="B142" s="17">
        <v>3.1</v>
      </c>
      <c r="C142" s="34" t="s">
        <v>163</v>
      </c>
      <c r="D142" s="7">
        <v>50</v>
      </c>
      <c r="E142" s="5" t="s">
        <v>164</v>
      </c>
      <c r="F142" s="24">
        <v>1020</v>
      </c>
      <c r="G142" s="25">
        <f>D142*F142</f>
        <v>51000</v>
      </c>
      <c r="H142" s="315">
        <f>'Measurement Sheet'!L139</f>
        <v>0</v>
      </c>
      <c r="I142" s="315">
        <f t="shared" ref="I142:I144" si="8">F142*H142</f>
        <v>0</v>
      </c>
      <c r="J142" s="309">
        <f t="shared" ref="J142:J144" si="9">H142-D142</f>
        <v>-50</v>
      </c>
      <c r="K142" s="315">
        <f t="shared" ref="K142:K144" si="10">J142*F142</f>
        <v>-51000</v>
      </c>
      <c r="L142" s="329" t="s">
        <v>614</v>
      </c>
    </row>
    <row r="143" spans="1:12" ht="30">
      <c r="A143" s="183"/>
      <c r="B143" s="17">
        <v>3.2</v>
      </c>
      <c r="C143" s="34" t="s">
        <v>165</v>
      </c>
      <c r="D143" s="7">
        <v>40</v>
      </c>
      <c r="E143" s="5" t="s">
        <v>164</v>
      </c>
      <c r="F143" s="24">
        <v>840</v>
      </c>
      <c r="G143" s="25">
        <f>D143*F143</f>
        <v>33600</v>
      </c>
      <c r="H143" s="315">
        <f>'Measurement Sheet'!L140</f>
        <v>38</v>
      </c>
      <c r="I143" s="315">
        <f t="shared" si="8"/>
        <v>31920</v>
      </c>
      <c r="J143" s="309">
        <f t="shared" si="9"/>
        <v>-2</v>
      </c>
      <c r="K143" s="315">
        <f t="shared" si="10"/>
        <v>-1680</v>
      </c>
      <c r="L143" s="329" t="s">
        <v>652</v>
      </c>
    </row>
    <row r="144" spans="1:12" ht="30">
      <c r="A144" s="183"/>
      <c r="B144" s="17">
        <v>3.3</v>
      </c>
      <c r="C144" s="34" t="s">
        <v>166</v>
      </c>
      <c r="D144" s="7">
        <v>20</v>
      </c>
      <c r="E144" s="5" t="s">
        <v>164</v>
      </c>
      <c r="F144" s="24">
        <v>550</v>
      </c>
      <c r="G144" s="25">
        <f>D144*F144</f>
        <v>11000</v>
      </c>
      <c r="H144" s="315">
        <f>'Measurement Sheet'!L141</f>
        <v>20</v>
      </c>
      <c r="I144" s="315">
        <f t="shared" si="8"/>
        <v>11000</v>
      </c>
      <c r="J144" s="309">
        <f t="shared" si="9"/>
        <v>0</v>
      </c>
      <c r="K144" s="315">
        <f t="shared" si="10"/>
        <v>0</v>
      </c>
      <c r="L144" s="329" t="s">
        <v>612</v>
      </c>
    </row>
    <row r="145" spans="1:12">
      <c r="A145" s="183"/>
      <c r="B145" s="17"/>
      <c r="C145" s="34"/>
      <c r="D145" s="7"/>
      <c r="E145" s="5"/>
      <c r="F145" s="24"/>
      <c r="G145" s="25"/>
      <c r="H145" s="315"/>
      <c r="I145" s="315"/>
      <c r="J145" s="315"/>
      <c r="K145" s="315"/>
      <c r="L145" s="329"/>
    </row>
    <row r="146" spans="1:12" ht="30">
      <c r="A146" s="183"/>
      <c r="B146" s="17">
        <v>3.4</v>
      </c>
      <c r="C146" s="34" t="s">
        <v>167</v>
      </c>
      <c r="D146" s="7">
        <v>60</v>
      </c>
      <c r="E146" s="5" t="s">
        <v>164</v>
      </c>
      <c r="F146" s="24">
        <v>420</v>
      </c>
      <c r="G146" s="25">
        <f>D146*F146</f>
        <v>25200</v>
      </c>
      <c r="H146" s="315">
        <f>'Measurement Sheet'!L143</f>
        <v>60</v>
      </c>
      <c r="I146" s="315">
        <f t="shared" ref="I146:I147" si="11">F146*H146</f>
        <v>25200</v>
      </c>
      <c r="J146" s="309">
        <f t="shared" ref="J146:J147" si="12">H146-D146</f>
        <v>0</v>
      </c>
      <c r="K146" s="315">
        <f t="shared" ref="K146:K147" si="13">J146*F146</f>
        <v>0</v>
      </c>
      <c r="L146" s="329" t="s">
        <v>612</v>
      </c>
    </row>
    <row r="147" spans="1:12" ht="30">
      <c r="A147" s="183"/>
      <c r="B147" s="17">
        <v>3.5</v>
      </c>
      <c r="C147" s="34" t="s">
        <v>168</v>
      </c>
      <c r="D147" s="7">
        <v>70</v>
      </c>
      <c r="E147" s="5" t="s">
        <v>164</v>
      </c>
      <c r="F147" s="24">
        <v>370</v>
      </c>
      <c r="G147" s="25">
        <f>D147*F147</f>
        <v>25900</v>
      </c>
      <c r="H147" s="315">
        <f>'Measurement Sheet'!L144</f>
        <v>70</v>
      </c>
      <c r="I147" s="315">
        <f t="shared" si="11"/>
        <v>25900</v>
      </c>
      <c r="J147" s="309">
        <f t="shared" si="12"/>
        <v>0</v>
      </c>
      <c r="K147" s="315">
        <f t="shared" si="13"/>
        <v>0</v>
      </c>
      <c r="L147" s="329" t="s">
        <v>612</v>
      </c>
    </row>
    <row r="148" spans="1:12">
      <c r="A148" s="183"/>
      <c r="B148" s="17"/>
      <c r="C148" s="34"/>
      <c r="D148" s="7"/>
      <c r="E148" s="5"/>
      <c r="F148" s="24"/>
      <c r="G148" s="24"/>
      <c r="H148" s="315"/>
      <c r="I148" s="315"/>
      <c r="J148" s="315"/>
      <c r="K148" s="315"/>
      <c r="L148" s="329"/>
    </row>
    <row r="149" spans="1:12" ht="28.5">
      <c r="A149" s="183"/>
      <c r="B149" s="32"/>
      <c r="C149" s="6" t="s">
        <v>169</v>
      </c>
      <c r="D149" s="35"/>
      <c r="E149" s="5"/>
      <c r="F149" s="24"/>
      <c r="G149" s="24"/>
      <c r="H149" s="315"/>
      <c r="I149" s="315"/>
      <c r="J149" s="315"/>
      <c r="K149" s="315"/>
      <c r="L149" s="329"/>
    </row>
    <row r="150" spans="1:12">
      <c r="A150" s="183"/>
      <c r="B150" s="32"/>
      <c r="C150" s="6"/>
      <c r="D150" s="35"/>
      <c r="E150" s="5"/>
      <c r="F150" s="24"/>
      <c r="G150" s="24"/>
      <c r="H150" s="315"/>
      <c r="I150" s="315"/>
      <c r="J150" s="315"/>
      <c r="K150" s="315"/>
      <c r="L150" s="329"/>
    </row>
    <row r="151" spans="1:12" ht="42.75">
      <c r="A151" s="183"/>
      <c r="B151" s="17">
        <v>4</v>
      </c>
      <c r="C151" s="34" t="s">
        <v>170</v>
      </c>
      <c r="D151" s="5"/>
      <c r="E151" s="7"/>
      <c r="F151" s="7"/>
      <c r="G151" s="14"/>
      <c r="H151" s="315"/>
      <c r="I151" s="315"/>
      <c r="J151" s="315"/>
      <c r="K151" s="315"/>
      <c r="L151" s="329"/>
    </row>
    <row r="152" spans="1:12" ht="30">
      <c r="A152" s="183"/>
      <c r="B152" s="17">
        <v>4.0999999999999996</v>
      </c>
      <c r="C152" s="34" t="s">
        <v>171</v>
      </c>
      <c r="D152" s="7">
        <v>2</v>
      </c>
      <c r="E152" s="5" t="s">
        <v>22</v>
      </c>
      <c r="F152" s="24">
        <v>950</v>
      </c>
      <c r="G152" s="25">
        <f>D152*F152</f>
        <v>1900</v>
      </c>
      <c r="H152" s="315">
        <f>'Measurement Sheet'!L149</f>
        <v>2</v>
      </c>
      <c r="I152" s="315">
        <f t="shared" ref="I152:I153" si="14">F152*H152</f>
        <v>1900</v>
      </c>
      <c r="J152" s="309">
        <f t="shared" ref="J152:J153" si="15">H152-D152</f>
        <v>0</v>
      </c>
      <c r="K152" s="315">
        <f t="shared" ref="K152:K153" si="16">J152*F152</f>
        <v>0</v>
      </c>
      <c r="L152" s="329" t="s">
        <v>612</v>
      </c>
    </row>
    <row r="153" spans="1:12" ht="30">
      <c r="A153" s="183"/>
      <c r="B153" s="17">
        <v>4.2</v>
      </c>
      <c r="C153" s="34" t="s">
        <v>165</v>
      </c>
      <c r="D153" s="7">
        <v>4</v>
      </c>
      <c r="E153" s="5" t="s">
        <v>22</v>
      </c>
      <c r="F153" s="24">
        <v>520</v>
      </c>
      <c r="G153" s="25">
        <f>D153*F153</f>
        <v>2080</v>
      </c>
      <c r="H153" s="315">
        <f>'Measurement Sheet'!L150</f>
        <v>4</v>
      </c>
      <c r="I153" s="315">
        <f t="shared" si="14"/>
        <v>2080</v>
      </c>
      <c r="J153" s="309">
        <f t="shared" si="15"/>
        <v>0</v>
      </c>
      <c r="K153" s="315">
        <f t="shared" si="16"/>
        <v>0</v>
      </c>
      <c r="L153" s="329" t="s">
        <v>612</v>
      </c>
    </row>
    <row r="154" spans="1:12">
      <c r="A154" s="183"/>
      <c r="B154" s="17"/>
      <c r="C154" s="34"/>
      <c r="D154" s="7"/>
      <c r="E154" s="5"/>
      <c r="F154" s="24"/>
      <c r="G154" s="25"/>
      <c r="H154" s="315"/>
      <c r="I154" s="315"/>
      <c r="J154" s="315"/>
      <c r="K154" s="315"/>
      <c r="L154" s="329"/>
    </row>
    <row r="155" spans="1:12" ht="30">
      <c r="A155" s="183"/>
      <c r="B155" s="17">
        <v>4.3</v>
      </c>
      <c r="C155" s="34" t="s">
        <v>166</v>
      </c>
      <c r="D155" s="7">
        <v>2</v>
      </c>
      <c r="E155" s="5" t="s">
        <v>22</v>
      </c>
      <c r="F155" s="24">
        <v>450</v>
      </c>
      <c r="G155" s="25">
        <f>D155*F155</f>
        <v>900</v>
      </c>
      <c r="H155" s="315">
        <f>'Measurement Sheet'!L152</f>
        <v>2</v>
      </c>
      <c r="I155" s="315">
        <f t="shared" ref="I155:I157" si="17">F155*H155</f>
        <v>900</v>
      </c>
      <c r="J155" s="309">
        <f t="shared" ref="J155:J157" si="18">H155-D155</f>
        <v>0</v>
      </c>
      <c r="K155" s="315">
        <f t="shared" ref="K155:K157" si="19">J155*F155</f>
        <v>0</v>
      </c>
      <c r="L155" s="329" t="s">
        <v>612</v>
      </c>
    </row>
    <row r="156" spans="1:12" ht="30">
      <c r="A156" s="183"/>
      <c r="B156" s="17">
        <v>4.4000000000000004</v>
      </c>
      <c r="C156" s="34" t="s">
        <v>167</v>
      </c>
      <c r="D156" s="7">
        <v>4</v>
      </c>
      <c r="E156" s="5" t="s">
        <v>22</v>
      </c>
      <c r="F156" s="24">
        <v>450</v>
      </c>
      <c r="G156" s="25">
        <f>D156*F156</f>
        <v>1800</v>
      </c>
      <c r="H156" s="315">
        <f>'Measurement Sheet'!L153</f>
        <v>4</v>
      </c>
      <c r="I156" s="315">
        <f t="shared" si="17"/>
        <v>1800</v>
      </c>
      <c r="J156" s="309">
        <f t="shared" si="18"/>
        <v>0</v>
      </c>
      <c r="K156" s="315">
        <f t="shared" si="19"/>
        <v>0</v>
      </c>
      <c r="L156" s="329" t="s">
        <v>612</v>
      </c>
    </row>
    <row r="157" spans="1:12" ht="30">
      <c r="A157" s="183"/>
      <c r="B157" s="17">
        <v>4.5</v>
      </c>
      <c r="C157" s="34" t="s">
        <v>168</v>
      </c>
      <c r="D157" s="7">
        <v>6</v>
      </c>
      <c r="E157" s="5" t="s">
        <v>22</v>
      </c>
      <c r="F157" s="24">
        <v>450</v>
      </c>
      <c r="G157" s="25">
        <f>D157*F157</f>
        <v>2700</v>
      </c>
      <c r="H157" s="315">
        <f>'Measurement Sheet'!L154</f>
        <v>6</v>
      </c>
      <c r="I157" s="315">
        <f t="shared" si="17"/>
        <v>2700</v>
      </c>
      <c r="J157" s="309">
        <f t="shared" si="18"/>
        <v>0</v>
      </c>
      <c r="K157" s="315">
        <f t="shared" si="19"/>
        <v>0</v>
      </c>
      <c r="L157" s="329" t="s">
        <v>612</v>
      </c>
    </row>
    <row r="158" spans="1:12">
      <c r="A158" s="183"/>
      <c r="B158" s="17"/>
      <c r="C158" s="34"/>
      <c r="D158" s="7"/>
      <c r="E158" s="5"/>
      <c r="F158" s="24"/>
      <c r="G158" s="24"/>
      <c r="H158" s="315"/>
      <c r="I158" s="315"/>
      <c r="J158" s="315"/>
      <c r="K158" s="315"/>
      <c r="L158" s="329"/>
    </row>
    <row r="159" spans="1:12" ht="99.75">
      <c r="A159" s="183"/>
      <c r="B159" s="35">
        <v>5</v>
      </c>
      <c r="C159" s="36" t="s">
        <v>172</v>
      </c>
      <c r="D159" s="35"/>
      <c r="E159" s="35"/>
      <c r="F159" s="30"/>
      <c r="G159" s="9"/>
      <c r="H159" s="315"/>
      <c r="I159" s="315"/>
      <c r="J159" s="315"/>
      <c r="K159" s="315"/>
      <c r="L159" s="329"/>
    </row>
    <row r="160" spans="1:12">
      <c r="A160" s="183"/>
      <c r="B160" s="35"/>
      <c r="C160" s="36"/>
      <c r="D160" s="35"/>
      <c r="E160" s="35"/>
      <c r="F160" s="30"/>
      <c r="G160" s="9"/>
      <c r="H160" s="315"/>
      <c r="I160" s="315"/>
      <c r="J160" s="315"/>
      <c r="K160" s="315"/>
      <c r="L160" s="329"/>
    </row>
    <row r="161" spans="1:12" ht="30">
      <c r="A161" s="183"/>
      <c r="B161" s="35">
        <v>5.0999999999999996</v>
      </c>
      <c r="C161" s="36" t="s">
        <v>173</v>
      </c>
      <c r="D161" s="35">
        <v>20</v>
      </c>
      <c r="E161" s="5" t="s">
        <v>164</v>
      </c>
      <c r="F161" s="24">
        <v>1450</v>
      </c>
      <c r="G161" s="25">
        <f>D161*F161</f>
        <v>29000</v>
      </c>
      <c r="H161" s="315">
        <f>'Measurement Sheet'!L158</f>
        <v>18</v>
      </c>
      <c r="I161" s="315">
        <f t="shared" ref="I161:I163" si="20">F161*H161</f>
        <v>26100</v>
      </c>
      <c r="J161" s="309">
        <f t="shared" ref="J161:J163" si="21">H161-D161</f>
        <v>-2</v>
      </c>
      <c r="K161" s="315">
        <f t="shared" ref="K161:K163" si="22">J161*F161</f>
        <v>-2900</v>
      </c>
      <c r="L161" s="329" t="s">
        <v>658</v>
      </c>
    </row>
    <row r="162" spans="1:12" ht="30">
      <c r="A162" s="183"/>
      <c r="B162" s="35">
        <v>5.2</v>
      </c>
      <c r="C162" s="36" t="s">
        <v>174</v>
      </c>
      <c r="D162" s="35">
        <v>60</v>
      </c>
      <c r="E162" s="5" t="s">
        <v>164</v>
      </c>
      <c r="F162" s="24">
        <v>1300</v>
      </c>
      <c r="G162" s="25">
        <f>D162*F162</f>
        <v>78000</v>
      </c>
      <c r="H162" s="315">
        <f>'Measurement Sheet'!L159</f>
        <v>57</v>
      </c>
      <c r="I162" s="315">
        <f t="shared" si="20"/>
        <v>74100</v>
      </c>
      <c r="J162" s="309">
        <f t="shared" si="21"/>
        <v>-3</v>
      </c>
      <c r="K162" s="315">
        <f t="shared" si="22"/>
        <v>-3900</v>
      </c>
      <c r="L162" s="329" t="s">
        <v>652</v>
      </c>
    </row>
    <row r="163" spans="1:12" ht="30">
      <c r="A163" s="183"/>
      <c r="B163" s="35">
        <v>5.3</v>
      </c>
      <c r="C163" s="36" t="s">
        <v>175</v>
      </c>
      <c r="D163" s="35">
        <v>15</v>
      </c>
      <c r="E163" s="5" t="s">
        <v>164</v>
      </c>
      <c r="F163" s="24">
        <v>1140</v>
      </c>
      <c r="G163" s="25">
        <f>D163*F163</f>
        <v>17100</v>
      </c>
      <c r="H163" s="315">
        <f>'Measurement Sheet'!L160</f>
        <v>15</v>
      </c>
      <c r="I163" s="315">
        <f t="shared" si="20"/>
        <v>17100</v>
      </c>
      <c r="J163" s="309">
        <f t="shared" si="21"/>
        <v>0</v>
      </c>
      <c r="K163" s="315">
        <f t="shared" si="22"/>
        <v>0</v>
      </c>
      <c r="L163" s="329" t="s">
        <v>612</v>
      </c>
    </row>
    <row r="164" spans="1:12">
      <c r="A164" s="183"/>
      <c r="B164" s="35"/>
      <c r="C164" s="36"/>
      <c r="D164" s="35"/>
      <c r="E164" s="5"/>
      <c r="F164" s="24"/>
      <c r="G164" s="25"/>
      <c r="H164" s="315"/>
      <c r="I164" s="315"/>
      <c r="J164" s="315"/>
      <c r="K164" s="315"/>
      <c r="L164" s="329"/>
    </row>
    <row r="165" spans="1:12" ht="30">
      <c r="A165" s="183"/>
      <c r="B165" s="35">
        <v>5.4</v>
      </c>
      <c r="C165" s="36" t="s">
        <v>176</v>
      </c>
      <c r="D165" s="35">
        <v>110</v>
      </c>
      <c r="E165" s="5" t="s">
        <v>164</v>
      </c>
      <c r="F165" s="24">
        <v>480</v>
      </c>
      <c r="G165" s="25">
        <f>D165*F165</f>
        <v>52800</v>
      </c>
      <c r="H165" s="315">
        <f>'Measurement Sheet'!L162</f>
        <v>80</v>
      </c>
      <c r="I165" s="315">
        <f t="shared" ref="I165:I166" si="23">F165*H165</f>
        <v>38400</v>
      </c>
      <c r="J165" s="309">
        <f t="shared" ref="J165:J166" si="24">H165-D165</f>
        <v>-30</v>
      </c>
      <c r="K165" s="315">
        <f t="shared" ref="K165:K166" si="25">J165*F165</f>
        <v>-14400</v>
      </c>
      <c r="L165" s="329" t="s">
        <v>626</v>
      </c>
    </row>
    <row r="166" spans="1:12" ht="30">
      <c r="A166" s="183"/>
      <c r="B166" s="35">
        <v>5.5</v>
      </c>
      <c r="C166" s="36" t="s">
        <v>177</v>
      </c>
      <c r="D166" s="35">
        <v>325</v>
      </c>
      <c r="E166" s="5" t="s">
        <v>164</v>
      </c>
      <c r="F166" s="24">
        <v>420</v>
      </c>
      <c r="G166" s="25">
        <f>D166*F166</f>
        <v>136500</v>
      </c>
      <c r="H166" s="315">
        <f>'Measurement Sheet'!L163</f>
        <v>240</v>
      </c>
      <c r="I166" s="315">
        <f t="shared" si="23"/>
        <v>100800</v>
      </c>
      <c r="J166" s="309">
        <f t="shared" si="24"/>
        <v>-85</v>
      </c>
      <c r="K166" s="315">
        <f t="shared" si="25"/>
        <v>-35700</v>
      </c>
      <c r="L166" s="329" t="s">
        <v>662</v>
      </c>
    </row>
    <row r="167" spans="1:12">
      <c r="A167" s="183"/>
      <c r="B167" s="35"/>
      <c r="C167" s="36"/>
      <c r="D167" s="35"/>
      <c r="E167" s="5"/>
      <c r="F167" s="24"/>
      <c r="G167" s="24"/>
      <c r="H167" s="315"/>
      <c r="I167" s="315"/>
      <c r="J167" s="315"/>
      <c r="K167" s="315"/>
      <c r="L167" s="329"/>
    </row>
    <row r="168" spans="1:12" ht="85.5">
      <c r="A168" s="183"/>
      <c r="B168" s="17">
        <v>6</v>
      </c>
      <c r="C168" s="37" t="s">
        <v>178</v>
      </c>
      <c r="D168" s="21"/>
      <c r="E168" s="27"/>
      <c r="F168" s="24"/>
      <c r="G168" s="24"/>
      <c r="H168" s="315"/>
      <c r="I168" s="315"/>
      <c r="J168" s="315"/>
      <c r="K168" s="315"/>
      <c r="L168" s="329"/>
    </row>
    <row r="169" spans="1:12">
      <c r="A169" s="183"/>
      <c r="B169" s="17"/>
      <c r="C169" s="37"/>
      <c r="D169" s="21"/>
      <c r="E169" s="27"/>
      <c r="F169" s="24"/>
      <c r="G169" s="24"/>
      <c r="H169" s="315"/>
      <c r="I169" s="315"/>
      <c r="J169" s="315"/>
      <c r="K169" s="315"/>
      <c r="L169" s="329"/>
    </row>
    <row r="170" spans="1:12" ht="30">
      <c r="A170" s="183"/>
      <c r="B170" s="17">
        <v>6.1</v>
      </c>
      <c r="C170" s="37" t="s">
        <v>179</v>
      </c>
      <c r="D170" s="21">
        <v>15</v>
      </c>
      <c r="E170" s="21" t="s">
        <v>164</v>
      </c>
      <c r="F170" s="24">
        <v>300</v>
      </c>
      <c r="G170" s="25">
        <f>D170*F170</f>
        <v>4500</v>
      </c>
      <c r="H170" s="315">
        <f>'Measurement Sheet'!L167</f>
        <v>0</v>
      </c>
      <c r="I170" s="315">
        <f t="shared" ref="I170:I172" si="26">F170*H170</f>
        <v>0</v>
      </c>
      <c r="J170" s="309">
        <f t="shared" ref="J170:J172" si="27">H170-D170</f>
        <v>-15</v>
      </c>
      <c r="K170" s="315">
        <f t="shared" ref="K170:K172" si="28">J170*F170</f>
        <v>-4500</v>
      </c>
      <c r="L170" s="329" t="s">
        <v>614</v>
      </c>
    </row>
    <row r="171" spans="1:12" ht="30">
      <c r="A171" s="183"/>
      <c r="B171" s="17">
        <v>6.2</v>
      </c>
      <c r="C171" s="37" t="s">
        <v>180</v>
      </c>
      <c r="D171" s="21">
        <v>20</v>
      </c>
      <c r="E171" s="21" t="s">
        <v>164</v>
      </c>
      <c r="F171" s="24">
        <v>150</v>
      </c>
      <c r="G171" s="25">
        <f>D171*F171</f>
        <v>3000</v>
      </c>
      <c r="H171" s="315">
        <f>'Measurement Sheet'!L168</f>
        <v>0</v>
      </c>
      <c r="I171" s="315">
        <f t="shared" si="26"/>
        <v>0</v>
      </c>
      <c r="J171" s="309">
        <f t="shared" si="27"/>
        <v>-20</v>
      </c>
      <c r="K171" s="315">
        <f t="shared" si="28"/>
        <v>-3000</v>
      </c>
      <c r="L171" s="329" t="s">
        <v>614</v>
      </c>
    </row>
    <row r="172" spans="1:12" ht="30">
      <c r="A172" s="183"/>
      <c r="B172" s="17">
        <v>6.3</v>
      </c>
      <c r="C172" s="37" t="s">
        <v>181</v>
      </c>
      <c r="D172" s="21">
        <v>50</v>
      </c>
      <c r="E172" s="21" t="s">
        <v>164</v>
      </c>
      <c r="F172" s="24">
        <v>101</v>
      </c>
      <c r="G172" s="25">
        <f>D172*F172</f>
        <v>5050</v>
      </c>
      <c r="H172" s="315">
        <f>'Measurement Sheet'!L169</f>
        <v>48</v>
      </c>
      <c r="I172" s="315">
        <f t="shared" si="26"/>
        <v>4848</v>
      </c>
      <c r="J172" s="309">
        <f t="shared" si="27"/>
        <v>-2</v>
      </c>
      <c r="K172" s="315">
        <f t="shared" si="28"/>
        <v>-202</v>
      </c>
      <c r="L172" s="329" t="s">
        <v>661</v>
      </c>
    </row>
    <row r="173" spans="1:12">
      <c r="A173" s="183"/>
      <c r="B173" s="17"/>
      <c r="C173" s="37"/>
      <c r="D173" s="21"/>
      <c r="E173" s="21"/>
      <c r="F173" s="24"/>
      <c r="G173" s="24"/>
      <c r="H173" s="315"/>
      <c r="I173" s="315"/>
      <c r="J173" s="315"/>
      <c r="K173" s="315"/>
      <c r="L173" s="329"/>
    </row>
    <row r="174" spans="1:12" ht="30">
      <c r="A174" s="183"/>
      <c r="B174" s="17">
        <v>6.4</v>
      </c>
      <c r="C174" s="11" t="s">
        <v>182</v>
      </c>
      <c r="D174" s="27">
        <v>80</v>
      </c>
      <c r="E174" s="21" t="s">
        <v>164</v>
      </c>
      <c r="F174" s="24">
        <v>95</v>
      </c>
      <c r="G174" s="25">
        <f>D174*F174</f>
        <v>7600</v>
      </c>
      <c r="H174" s="315">
        <f>'Measurement Sheet'!L171</f>
        <v>0</v>
      </c>
      <c r="I174" s="315">
        <f t="shared" ref="I174:I176" si="29">F174*H174</f>
        <v>0</v>
      </c>
      <c r="J174" s="309">
        <f t="shared" ref="J174:J176" si="30">H174-D174</f>
        <v>-80</v>
      </c>
      <c r="K174" s="315">
        <f t="shared" ref="K174:K176" si="31">J174*F174</f>
        <v>-7600</v>
      </c>
      <c r="L174" s="329" t="s">
        <v>614</v>
      </c>
    </row>
    <row r="175" spans="1:12" ht="30">
      <c r="A175" s="183"/>
      <c r="B175" s="17">
        <v>6.5</v>
      </c>
      <c r="C175" s="11" t="s">
        <v>183</v>
      </c>
      <c r="D175" s="27">
        <v>125</v>
      </c>
      <c r="E175" s="21" t="s">
        <v>164</v>
      </c>
      <c r="F175" s="24">
        <v>55</v>
      </c>
      <c r="G175" s="25">
        <f>D175*F175</f>
        <v>6875</v>
      </c>
      <c r="H175" s="315">
        <f>'Measurement Sheet'!L172</f>
        <v>0</v>
      </c>
      <c r="I175" s="315">
        <f t="shared" si="29"/>
        <v>0</v>
      </c>
      <c r="J175" s="309">
        <f t="shared" si="30"/>
        <v>-125</v>
      </c>
      <c r="K175" s="315">
        <f t="shared" si="31"/>
        <v>-6875</v>
      </c>
      <c r="L175" s="329" t="s">
        <v>614</v>
      </c>
    </row>
    <row r="176" spans="1:12" ht="30">
      <c r="A176" s="183"/>
      <c r="B176" s="17">
        <v>6.6</v>
      </c>
      <c r="C176" s="11" t="s">
        <v>184</v>
      </c>
      <c r="D176" s="27">
        <v>60</v>
      </c>
      <c r="E176" s="21" t="s">
        <v>164</v>
      </c>
      <c r="F176" s="24">
        <v>102</v>
      </c>
      <c r="G176" s="25">
        <f>D176*F176</f>
        <v>6120</v>
      </c>
      <c r="H176" s="315">
        <f>'Measurement Sheet'!L173</f>
        <v>60</v>
      </c>
      <c r="I176" s="315">
        <f t="shared" si="29"/>
        <v>6120</v>
      </c>
      <c r="J176" s="309">
        <f t="shared" si="30"/>
        <v>0</v>
      </c>
      <c r="K176" s="315">
        <f t="shared" si="31"/>
        <v>0</v>
      </c>
      <c r="L176" s="329" t="s">
        <v>612</v>
      </c>
    </row>
    <row r="177" spans="1:12">
      <c r="A177" s="183"/>
      <c r="B177" s="17"/>
      <c r="C177" s="11"/>
      <c r="D177" s="27"/>
      <c r="E177" s="21"/>
      <c r="F177" s="24"/>
      <c r="G177" s="24"/>
      <c r="H177" s="315"/>
      <c r="I177" s="315"/>
      <c r="J177" s="315"/>
      <c r="K177" s="315"/>
      <c r="L177" s="329"/>
    </row>
    <row r="178" spans="1:12" ht="85.5">
      <c r="A178" s="183"/>
      <c r="B178" s="17">
        <v>7</v>
      </c>
      <c r="C178" s="11" t="s">
        <v>185</v>
      </c>
      <c r="D178" s="5"/>
      <c r="E178" s="7"/>
      <c r="F178" s="7"/>
      <c r="G178" s="14"/>
      <c r="H178" s="315"/>
      <c r="I178" s="315"/>
      <c r="J178" s="315"/>
      <c r="K178" s="315"/>
      <c r="L178" s="329"/>
    </row>
    <row r="179" spans="1:12">
      <c r="A179" s="183"/>
      <c r="B179" s="17"/>
      <c r="C179" s="18"/>
      <c r="D179" s="5"/>
      <c r="E179" s="7"/>
      <c r="F179" s="7"/>
      <c r="G179" s="14"/>
      <c r="H179" s="315"/>
      <c r="I179" s="315"/>
      <c r="J179" s="315"/>
      <c r="K179" s="315"/>
      <c r="L179" s="329"/>
    </row>
    <row r="180" spans="1:12" ht="30">
      <c r="A180" s="183"/>
      <c r="B180" s="17">
        <v>7.1</v>
      </c>
      <c r="C180" s="18" t="s">
        <v>186</v>
      </c>
      <c r="D180" s="5">
        <v>50</v>
      </c>
      <c r="E180" s="7" t="s">
        <v>164</v>
      </c>
      <c r="F180" s="24">
        <v>710</v>
      </c>
      <c r="G180" s="25">
        <f>D180*F180</f>
        <v>35500</v>
      </c>
      <c r="H180" s="315">
        <f>'Measurement Sheet'!L177</f>
        <v>10</v>
      </c>
      <c r="I180" s="315">
        <f t="shared" ref="I180:I182" si="32">F180*H180</f>
        <v>7100</v>
      </c>
      <c r="J180" s="309">
        <f t="shared" ref="J180:J182" si="33">H180-D180</f>
        <v>-40</v>
      </c>
      <c r="K180" s="315">
        <f t="shared" ref="K180:K182" si="34">J180*F180</f>
        <v>-28400</v>
      </c>
      <c r="L180" s="329" t="s">
        <v>619</v>
      </c>
    </row>
    <row r="181" spans="1:12" ht="30">
      <c r="A181" s="183"/>
      <c r="B181" s="17">
        <v>7.2</v>
      </c>
      <c r="C181" s="18" t="s">
        <v>187</v>
      </c>
      <c r="D181" s="5">
        <v>30</v>
      </c>
      <c r="E181" s="7" t="s">
        <v>164</v>
      </c>
      <c r="F181" s="24">
        <v>1140</v>
      </c>
      <c r="G181" s="25">
        <f>D181*F181</f>
        <v>34200</v>
      </c>
      <c r="H181" s="315">
        <f>'Measurement Sheet'!L178</f>
        <v>30</v>
      </c>
      <c r="I181" s="315">
        <f t="shared" si="32"/>
        <v>34200</v>
      </c>
      <c r="J181" s="309">
        <f t="shared" si="33"/>
        <v>0</v>
      </c>
      <c r="K181" s="315">
        <f t="shared" si="34"/>
        <v>0</v>
      </c>
      <c r="L181" s="329" t="s">
        <v>612</v>
      </c>
    </row>
    <row r="182" spans="1:12" ht="30">
      <c r="A182" s="183"/>
      <c r="B182" s="17">
        <v>7.2</v>
      </c>
      <c r="C182" s="18" t="s">
        <v>188</v>
      </c>
      <c r="D182" s="5">
        <v>10</v>
      </c>
      <c r="E182" s="7" t="s">
        <v>164</v>
      </c>
      <c r="F182" s="24">
        <v>1950</v>
      </c>
      <c r="G182" s="25">
        <f>D182*F182</f>
        <v>19500</v>
      </c>
      <c r="H182" s="315">
        <f>'Measurement Sheet'!L179</f>
        <v>0</v>
      </c>
      <c r="I182" s="315">
        <f t="shared" si="32"/>
        <v>0</v>
      </c>
      <c r="J182" s="309">
        <f t="shared" si="33"/>
        <v>-10</v>
      </c>
      <c r="K182" s="315">
        <f t="shared" si="34"/>
        <v>-19500</v>
      </c>
      <c r="L182" s="329" t="s">
        <v>614</v>
      </c>
    </row>
    <row r="183" spans="1:12">
      <c r="A183" s="183"/>
      <c r="B183" s="35"/>
      <c r="C183" s="36"/>
      <c r="D183" s="35"/>
      <c r="E183" s="5"/>
      <c r="F183" s="24"/>
      <c r="G183" s="24"/>
      <c r="H183" s="315"/>
      <c r="I183" s="315"/>
      <c r="J183" s="315"/>
      <c r="K183" s="315"/>
      <c r="L183" s="329"/>
    </row>
    <row r="184" spans="1:12" ht="142.5">
      <c r="A184" s="183"/>
      <c r="B184" s="23">
        <v>8</v>
      </c>
      <c r="C184" s="18" t="s">
        <v>189</v>
      </c>
      <c r="D184" s="23">
        <v>5</v>
      </c>
      <c r="E184" s="5" t="s">
        <v>190</v>
      </c>
      <c r="F184" s="24">
        <v>3050</v>
      </c>
      <c r="G184" s="25">
        <f>D184*F184</f>
        <v>15250</v>
      </c>
      <c r="H184" s="315">
        <f>'Measurement Sheet'!L181</f>
        <v>5</v>
      </c>
      <c r="I184" s="315">
        <f>F184*H184</f>
        <v>15250</v>
      </c>
      <c r="J184" s="309">
        <f>H184-D184</f>
        <v>0</v>
      </c>
      <c r="K184" s="315">
        <f>J184*F184</f>
        <v>0</v>
      </c>
      <c r="L184" s="329" t="s">
        <v>612</v>
      </c>
    </row>
    <row r="185" spans="1:12">
      <c r="A185" s="183"/>
      <c r="B185" s="23"/>
      <c r="C185" s="38"/>
      <c r="D185" s="23"/>
      <c r="E185" s="5"/>
      <c r="F185" s="24"/>
      <c r="G185" s="24"/>
      <c r="H185" s="315"/>
      <c r="I185" s="315"/>
      <c r="J185" s="315"/>
      <c r="K185" s="315"/>
      <c r="L185" s="329"/>
    </row>
    <row r="186" spans="1:12" ht="142.5">
      <c r="A186" s="183"/>
      <c r="B186" s="23">
        <v>9</v>
      </c>
      <c r="C186" s="18" t="s">
        <v>191</v>
      </c>
      <c r="D186" s="23">
        <v>15</v>
      </c>
      <c r="E186" s="5" t="s">
        <v>190</v>
      </c>
      <c r="F186" s="24">
        <v>1550</v>
      </c>
      <c r="G186" s="25">
        <f>D186*F186</f>
        <v>23250</v>
      </c>
      <c r="H186" s="315">
        <f>'Measurement Sheet'!L183</f>
        <v>15</v>
      </c>
      <c r="I186" s="315">
        <f>F186*H186</f>
        <v>23250</v>
      </c>
      <c r="J186" s="309">
        <f>H186-D186</f>
        <v>0</v>
      </c>
      <c r="K186" s="315">
        <f>J186*F186</f>
        <v>0</v>
      </c>
      <c r="L186" s="329" t="s">
        <v>612</v>
      </c>
    </row>
    <row r="187" spans="1:12">
      <c r="A187" s="183"/>
      <c r="B187" s="23"/>
      <c r="C187" s="38"/>
      <c r="D187" s="23"/>
      <c r="E187" s="5"/>
      <c r="F187" s="24"/>
      <c r="G187" s="24"/>
      <c r="H187" s="315"/>
      <c r="I187" s="315"/>
      <c r="J187" s="315"/>
      <c r="K187" s="315"/>
      <c r="L187" s="329"/>
    </row>
    <row r="188" spans="1:12" ht="142.5">
      <c r="A188" s="183"/>
      <c r="B188" s="23">
        <v>10</v>
      </c>
      <c r="C188" s="18" t="s">
        <v>192</v>
      </c>
      <c r="D188" s="23">
        <v>2</v>
      </c>
      <c r="E188" s="5" t="s">
        <v>190</v>
      </c>
      <c r="F188" s="24">
        <v>3250</v>
      </c>
      <c r="G188" s="25">
        <f>D188*F188</f>
        <v>6500</v>
      </c>
      <c r="H188" s="315">
        <f>'Measurement Sheet'!L185</f>
        <v>2</v>
      </c>
      <c r="I188" s="315">
        <f>F188*H188</f>
        <v>6500</v>
      </c>
      <c r="J188" s="309">
        <f>H188-D188</f>
        <v>0</v>
      </c>
      <c r="K188" s="315">
        <f>J188*F188</f>
        <v>0</v>
      </c>
      <c r="L188" s="329" t="s">
        <v>612</v>
      </c>
    </row>
    <row r="189" spans="1:12">
      <c r="A189" s="183"/>
      <c r="B189" s="23"/>
      <c r="C189" s="38"/>
      <c r="D189" s="23"/>
      <c r="E189" s="5"/>
      <c r="F189" s="24"/>
      <c r="G189" s="24"/>
      <c r="H189" s="315"/>
      <c r="I189" s="315"/>
      <c r="J189" s="315"/>
      <c r="K189" s="315"/>
      <c r="L189" s="329"/>
    </row>
    <row r="190" spans="1:12" ht="142.5">
      <c r="A190" s="183"/>
      <c r="B190" s="23">
        <v>11</v>
      </c>
      <c r="C190" s="18" t="s">
        <v>193</v>
      </c>
      <c r="D190" s="23">
        <v>6</v>
      </c>
      <c r="E190" s="5" t="s">
        <v>190</v>
      </c>
      <c r="F190" s="24">
        <v>1550</v>
      </c>
      <c r="G190" s="25">
        <f>D190*F190</f>
        <v>9300</v>
      </c>
      <c r="H190" s="315">
        <f>'Measurement Sheet'!L187</f>
        <v>6</v>
      </c>
      <c r="I190" s="315">
        <f>F190*H190</f>
        <v>9300</v>
      </c>
      <c r="J190" s="309">
        <f>H190-D190</f>
        <v>0</v>
      </c>
      <c r="K190" s="315">
        <f>J190*F190</f>
        <v>0</v>
      </c>
      <c r="L190" s="329" t="s">
        <v>615</v>
      </c>
    </row>
    <row r="191" spans="1:12">
      <c r="A191" s="183"/>
      <c r="B191" s="23"/>
      <c r="C191" s="18"/>
      <c r="D191" s="23"/>
      <c r="E191" s="5"/>
      <c r="F191" s="24"/>
      <c r="G191" s="25"/>
      <c r="H191" s="315"/>
      <c r="I191" s="315"/>
      <c r="J191" s="315"/>
      <c r="K191" s="315"/>
      <c r="L191" s="329"/>
    </row>
    <row r="192" spans="1:12" ht="199.5">
      <c r="A192" s="183"/>
      <c r="B192" s="23">
        <v>12</v>
      </c>
      <c r="C192" s="38" t="s">
        <v>194</v>
      </c>
      <c r="D192" s="23">
        <v>2</v>
      </c>
      <c r="E192" s="5" t="s">
        <v>195</v>
      </c>
      <c r="F192" s="30">
        <v>1700</v>
      </c>
      <c r="G192" s="25">
        <f>D192*F192</f>
        <v>3400</v>
      </c>
      <c r="H192" s="315">
        <f>'Measurement Sheet'!L189</f>
        <v>2</v>
      </c>
      <c r="I192" s="315">
        <f>F192*H192</f>
        <v>3400</v>
      </c>
      <c r="J192" s="309">
        <f>H192-D192</f>
        <v>0</v>
      </c>
      <c r="K192" s="315">
        <f>J192*F192</f>
        <v>0</v>
      </c>
      <c r="L192" s="329" t="s">
        <v>612</v>
      </c>
    </row>
    <row r="193" spans="1:12">
      <c r="A193" s="183"/>
      <c r="B193" s="23"/>
      <c r="C193" s="38"/>
      <c r="D193" s="23"/>
      <c r="E193" s="5"/>
      <c r="F193" s="30"/>
      <c r="G193" s="24"/>
      <c r="H193" s="315"/>
      <c r="I193" s="315"/>
      <c r="J193" s="315"/>
      <c r="K193" s="315"/>
      <c r="L193" s="329"/>
    </row>
    <row r="194" spans="1:12" ht="128.25">
      <c r="A194" s="183"/>
      <c r="B194" s="23">
        <v>13</v>
      </c>
      <c r="C194" s="38" t="s">
        <v>196</v>
      </c>
      <c r="D194" s="23">
        <v>1</v>
      </c>
      <c r="E194" s="5" t="s">
        <v>195</v>
      </c>
      <c r="F194" s="30">
        <v>1250</v>
      </c>
      <c r="G194" s="25">
        <f>D194*F194</f>
        <v>1250</v>
      </c>
      <c r="H194" s="315">
        <f>'Measurement Sheet'!L191</f>
        <v>1</v>
      </c>
      <c r="I194" s="315">
        <f>F194*H194</f>
        <v>1250</v>
      </c>
      <c r="J194" s="309">
        <f>H194-D194</f>
        <v>0</v>
      </c>
      <c r="K194" s="315">
        <f>J194*F194</f>
        <v>0</v>
      </c>
      <c r="L194" s="329" t="s">
        <v>612</v>
      </c>
    </row>
    <row r="195" spans="1:12">
      <c r="A195" s="183"/>
      <c r="B195" s="23"/>
      <c r="C195" s="38"/>
      <c r="D195" s="23"/>
      <c r="E195" s="5"/>
      <c r="F195" s="30"/>
      <c r="G195" s="24"/>
      <c r="H195" s="315"/>
      <c r="I195" s="315"/>
      <c r="J195" s="315"/>
      <c r="K195" s="315"/>
      <c r="L195" s="329"/>
    </row>
    <row r="196" spans="1:12" ht="199.5">
      <c r="A196" s="183"/>
      <c r="B196" s="23">
        <v>14</v>
      </c>
      <c r="C196" s="38" t="s">
        <v>197</v>
      </c>
      <c r="D196" s="23">
        <v>2</v>
      </c>
      <c r="E196" s="5" t="s">
        <v>195</v>
      </c>
      <c r="F196" s="30">
        <v>1250</v>
      </c>
      <c r="G196" s="25">
        <f>D196*F196</f>
        <v>2500</v>
      </c>
      <c r="H196" s="315">
        <f>'Measurement Sheet'!L193</f>
        <v>2</v>
      </c>
      <c r="I196" s="315">
        <f>F196*H196</f>
        <v>2500</v>
      </c>
      <c r="J196" s="309">
        <f>H196-D196</f>
        <v>0</v>
      </c>
      <c r="K196" s="315">
        <f>J196*F196</f>
        <v>0</v>
      </c>
      <c r="L196" s="329" t="s">
        <v>612</v>
      </c>
    </row>
    <row r="197" spans="1:12">
      <c r="A197" s="183"/>
      <c r="B197" s="23"/>
      <c r="C197" s="18"/>
      <c r="D197" s="23"/>
      <c r="E197" s="5"/>
      <c r="F197" s="24"/>
      <c r="G197" s="25"/>
      <c r="H197" s="315"/>
      <c r="I197" s="315"/>
      <c r="J197" s="315"/>
      <c r="K197" s="315"/>
      <c r="L197" s="329"/>
    </row>
    <row r="198" spans="1:12" ht="228">
      <c r="A198" s="183"/>
      <c r="B198" s="23">
        <v>15</v>
      </c>
      <c r="C198" s="38" t="s">
        <v>198</v>
      </c>
      <c r="D198" s="23">
        <v>8</v>
      </c>
      <c r="E198" s="5" t="s">
        <v>195</v>
      </c>
      <c r="F198" s="24">
        <v>3400</v>
      </c>
      <c r="G198" s="25">
        <f>D198*F198</f>
        <v>27200</v>
      </c>
      <c r="H198" s="315">
        <f>'Measurement Sheet'!L195</f>
        <v>8</v>
      </c>
      <c r="I198" s="315">
        <f>F198*H198</f>
        <v>27200</v>
      </c>
      <c r="J198" s="309">
        <f>H198-D198</f>
        <v>0</v>
      </c>
      <c r="K198" s="315">
        <f>J198*F198</f>
        <v>0</v>
      </c>
      <c r="L198" s="329" t="s">
        <v>612</v>
      </c>
    </row>
    <row r="199" spans="1:12">
      <c r="A199" s="183"/>
      <c r="B199" s="23"/>
      <c r="C199" s="38"/>
      <c r="D199" s="23"/>
      <c r="E199" s="5"/>
      <c r="F199" s="24"/>
      <c r="G199" s="24"/>
      <c r="H199" s="315"/>
      <c r="I199" s="315"/>
      <c r="J199" s="315"/>
      <c r="K199" s="315"/>
      <c r="L199" s="329"/>
    </row>
    <row r="200" spans="1:12" ht="114">
      <c r="A200" s="183"/>
      <c r="B200" s="23">
        <v>16</v>
      </c>
      <c r="C200" s="38" t="s">
        <v>199</v>
      </c>
      <c r="D200" s="23">
        <v>12</v>
      </c>
      <c r="E200" s="5" t="s">
        <v>195</v>
      </c>
      <c r="F200" s="24">
        <v>3400</v>
      </c>
      <c r="G200" s="25">
        <f>D200*F200</f>
        <v>40800</v>
      </c>
      <c r="H200" s="315">
        <f>'Measurement Sheet'!L197</f>
        <v>12</v>
      </c>
      <c r="I200" s="315">
        <f>F200*H200</f>
        <v>40800</v>
      </c>
      <c r="J200" s="309">
        <f>H200-D200</f>
        <v>0</v>
      </c>
      <c r="K200" s="315">
        <f>J200*F200</f>
        <v>0</v>
      </c>
      <c r="L200" s="329" t="s">
        <v>612</v>
      </c>
    </row>
    <row r="201" spans="1:12">
      <c r="A201" s="183"/>
      <c r="B201" s="23"/>
      <c r="C201" s="38"/>
      <c r="D201" s="23"/>
      <c r="E201" s="5"/>
      <c r="F201" s="24"/>
      <c r="G201" s="24"/>
      <c r="H201" s="315"/>
      <c r="I201" s="315"/>
      <c r="J201" s="315"/>
      <c r="K201" s="315"/>
      <c r="L201" s="329"/>
    </row>
    <row r="202" spans="1:12" ht="42.75">
      <c r="A202" s="183"/>
      <c r="B202" s="23">
        <v>17</v>
      </c>
      <c r="C202" s="6" t="s">
        <v>200</v>
      </c>
      <c r="D202" s="23" t="s">
        <v>159</v>
      </c>
      <c r="E202" s="5" t="s">
        <v>195</v>
      </c>
      <c r="F202" s="24">
        <v>1815</v>
      </c>
      <c r="G202" s="24"/>
      <c r="H202" s="315">
        <f>'Measurement Sheet'!L199</f>
        <v>0</v>
      </c>
      <c r="I202" s="315"/>
      <c r="J202" s="315"/>
      <c r="K202" s="315"/>
      <c r="L202" s="329"/>
    </row>
    <row r="203" spans="1:12">
      <c r="A203" s="183"/>
      <c r="B203" s="23"/>
      <c r="C203" s="6"/>
      <c r="D203" s="23"/>
      <c r="E203" s="5"/>
      <c r="F203" s="24"/>
      <c r="G203" s="25"/>
      <c r="H203" s="315"/>
      <c r="I203" s="315"/>
      <c r="J203" s="315"/>
      <c r="K203" s="315"/>
      <c r="L203" s="329"/>
    </row>
    <row r="204" spans="1:12" ht="228">
      <c r="A204" s="183"/>
      <c r="B204" s="39">
        <v>18</v>
      </c>
      <c r="C204" s="18" t="s">
        <v>201</v>
      </c>
      <c r="D204" s="23">
        <v>3</v>
      </c>
      <c r="E204" s="5" t="s">
        <v>195</v>
      </c>
      <c r="F204" s="24">
        <v>3900</v>
      </c>
      <c r="G204" s="25">
        <f>D204*F204</f>
        <v>11700</v>
      </c>
      <c r="H204" s="315">
        <f>'Measurement Sheet'!L201</f>
        <v>3</v>
      </c>
      <c r="I204" s="315">
        <f>F204*H204</f>
        <v>11700</v>
      </c>
      <c r="J204" s="309">
        <f>H204-D204</f>
        <v>0</v>
      </c>
      <c r="K204" s="315">
        <f>J204*F204</f>
        <v>0</v>
      </c>
      <c r="L204" s="329" t="s">
        <v>612</v>
      </c>
    </row>
    <row r="205" spans="1:12">
      <c r="A205" s="183"/>
      <c r="B205" s="39"/>
      <c r="C205" s="6"/>
      <c r="D205" s="23"/>
      <c r="E205" s="5"/>
      <c r="F205" s="24"/>
      <c r="G205" s="24"/>
      <c r="H205" s="315"/>
      <c r="I205" s="315"/>
      <c r="J205" s="315"/>
      <c r="K205" s="315"/>
      <c r="L205" s="329"/>
    </row>
    <row r="206" spans="1:12" ht="228">
      <c r="A206" s="183"/>
      <c r="B206" s="23">
        <v>19</v>
      </c>
      <c r="C206" s="18" t="s">
        <v>202</v>
      </c>
      <c r="D206" s="23">
        <v>7</v>
      </c>
      <c r="E206" s="5" t="s">
        <v>195</v>
      </c>
      <c r="F206" s="24">
        <v>3900</v>
      </c>
      <c r="G206" s="25">
        <f>D206*F206</f>
        <v>27300</v>
      </c>
      <c r="H206" s="315">
        <f>'Measurement Sheet'!L203</f>
        <v>7</v>
      </c>
      <c r="I206" s="315">
        <f>F206*H206</f>
        <v>27300</v>
      </c>
      <c r="J206" s="309">
        <f>H206-D206</f>
        <v>0</v>
      </c>
      <c r="K206" s="315">
        <f>J206*F206</f>
        <v>0</v>
      </c>
      <c r="L206" s="329" t="s">
        <v>612</v>
      </c>
    </row>
    <row r="207" spans="1:12">
      <c r="A207" s="183"/>
      <c r="B207" s="23"/>
      <c r="C207" s="6"/>
      <c r="D207" s="23"/>
      <c r="E207" s="5"/>
      <c r="F207" s="24"/>
      <c r="G207" s="24"/>
      <c r="H207" s="315"/>
      <c r="I207" s="315"/>
      <c r="J207" s="315"/>
      <c r="K207" s="315"/>
      <c r="L207" s="329"/>
    </row>
    <row r="208" spans="1:12" ht="213.75">
      <c r="A208" s="183"/>
      <c r="B208" s="23">
        <v>20</v>
      </c>
      <c r="C208" s="18" t="s">
        <v>203</v>
      </c>
      <c r="D208" s="23">
        <v>6</v>
      </c>
      <c r="E208" s="5" t="s">
        <v>195</v>
      </c>
      <c r="F208" s="24">
        <v>4500</v>
      </c>
      <c r="G208" s="25">
        <f>D208*F208</f>
        <v>27000</v>
      </c>
      <c r="H208" s="315">
        <f>'Measurement Sheet'!L205</f>
        <v>6</v>
      </c>
      <c r="I208" s="315">
        <f>F208*H208</f>
        <v>27000</v>
      </c>
      <c r="J208" s="309">
        <f>H208-D208</f>
        <v>0</v>
      </c>
      <c r="K208" s="315">
        <f>J208*F208</f>
        <v>0</v>
      </c>
      <c r="L208" s="329" t="s">
        <v>612</v>
      </c>
    </row>
    <row r="209" spans="1:12">
      <c r="A209" s="183"/>
      <c r="B209" s="23"/>
      <c r="C209" s="6" t="s">
        <v>204</v>
      </c>
      <c r="D209" s="23"/>
      <c r="E209" s="5"/>
      <c r="F209" s="24"/>
      <c r="G209" s="24"/>
      <c r="H209" s="315"/>
      <c r="I209" s="315"/>
      <c r="J209" s="315"/>
      <c r="K209" s="315"/>
      <c r="L209" s="329"/>
    </row>
    <row r="210" spans="1:12" ht="242.25">
      <c r="A210" s="183"/>
      <c r="B210" s="23">
        <v>21</v>
      </c>
      <c r="C210" s="18" t="s">
        <v>205</v>
      </c>
      <c r="D210" s="23">
        <v>4</v>
      </c>
      <c r="E210" s="5" t="s">
        <v>195</v>
      </c>
      <c r="F210" s="24">
        <v>4900</v>
      </c>
      <c r="G210" s="25">
        <f>D210*F210</f>
        <v>19600</v>
      </c>
      <c r="H210" s="315">
        <f>'Measurement Sheet'!L207</f>
        <v>4</v>
      </c>
      <c r="I210" s="315">
        <f>F210*H210</f>
        <v>19600</v>
      </c>
      <c r="J210" s="309">
        <f>H210-D210</f>
        <v>0</v>
      </c>
      <c r="K210" s="315">
        <f>J210*F210</f>
        <v>0</v>
      </c>
      <c r="L210" s="329" t="s">
        <v>612</v>
      </c>
    </row>
    <row r="211" spans="1:12">
      <c r="A211" s="183"/>
      <c r="B211" s="23"/>
      <c r="C211" s="6"/>
      <c r="D211" s="23"/>
      <c r="E211" s="5"/>
      <c r="F211" s="24"/>
      <c r="G211" s="24"/>
      <c r="H211" s="315"/>
      <c r="I211" s="315"/>
      <c r="J211" s="315"/>
      <c r="K211" s="315"/>
      <c r="L211" s="329"/>
    </row>
    <row r="212" spans="1:12" ht="57">
      <c r="A212" s="183"/>
      <c r="B212" s="23">
        <v>22</v>
      </c>
      <c r="C212" s="6" t="s">
        <v>206</v>
      </c>
      <c r="D212" s="23">
        <v>18</v>
      </c>
      <c r="E212" s="5" t="s">
        <v>22</v>
      </c>
      <c r="F212" s="24">
        <v>4500</v>
      </c>
      <c r="G212" s="25">
        <f>D212*F212</f>
        <v>81000</v>
      </c>
      <c r="H212" s="315">
        <f>'Measurement Sheet'!L209</f>
        <v>18</v>
      </c>
      <c r="I212" s="315">
        <f>F212*H212</f>
        <v>81000</v>
      </c>
      <c r="J212" s="309">
        <f>H212-D212</f>
        <v>0</v>
      </c>
      <c r="K212" s="315">
        <f>J212*F212</f>
        <v>0</v>
      </c>
      <c r="L212" s="329" t="s">
        <v>612</v>
      </c>
    </row>
    <row r="213" spans="1:12">
      <c r="A213" s="183"/>
      <c r="B213" s="23"/>
      <c r="C213" s="6"/>
      <c r="D213" s="23"/>
      <c r="E213" s="5"/>
      <c r="F213" s="24"/>
      <c r="G213" s="24"/>
      <c r="H213" s="315"/>
      <c r="I213" s="315"/>
      <c r="J213" s="315"/>
      <c r="K213" s="315"/>
      <c r="L213" s="329"/>
    </row>
    <row r="214" spans="1:12" ht="57">
      <c r="A214" s="183"/>
      <c r="B214" s="23">
        <v>23</v>
      </c>
      <c r="C214" s="6" t="s">
        <v>207</v>
      </c>
      <c r="D214" s="23">
        <v>4</v>
      </c>
      <c r="E214" s="5" t="s">
        <v>22</v>
      </c>
      <c r="F214" s="24">
        <v>5500</v>
      </c>
      <c r="G214" s="25">
        <f>D214*F214</f>
        <v>22000</v>
      </c>
      <c r="H214" s="315">
        <f>'Measurement Sheet'!L211</f>
        <v>4</v>
      </c>
      <c r="I214" s="315">
        <f>F214*H214</f>
        <v>22000</v>
      </c>
      <c r="J214" s="309">
        <f>H214-D214</f>
        <v>0</v>
      </c>
      <c r="K214" s="315">
        <f>J214*F214</f>
        <v>0</v>
      </c>
      <c r="L214" s="329" t="s">
        <v>612</v>
      </c>
    </row>
    <row r="215" spans="1:12">
      <c r="A215" s="183"/>
      <c r="B215" s="23"/>
      <c r="C215" s="6"/>
      <c r="D215" s="23"/>
      <c r="E215" s="5"/>
      <c r="F215" s="24"/>
      <c r="G215" s="25"/>
      <c r="H215" s="315"/>
      <c r="I215" s="315"/>
      <c r="J215" s="315"/>
      <c r="K215" s="315"/>
      <c r="L215" s="329"/>
    </row>
    <row r="216" spans="1:12" ht="57">
      <c r="A216" s="183"/>
      <c r="B216" s="23">
        <v>24</v>
      </c>
      <c r="C216" s="6" t="s">
        <v>208</v>
      </c>
      <c r="D216" s="23" t="s">
        <v>159</v>
      </c>
      <c r="E216" s="5" t="s">
        <v>22</v>
      </c>
      <c r="F216" s="24">
        <v>7150</v>
      </c>
      <c r="G216" s="25"/>
      <c r="H216" s="315"/>
      <c r="I216" s="315"/>
      <c r="J216" s="315"/>
      <c r="K216" s="315"/>
      <c r="L216" s="329"/>
    </row>
    <row r="217" spans="1:12">
      <c r="A217" s="183"/>
      <c r="B217" s="23"/>
      <c r="C217" s="6"/>
      <c r="D217" s="23"/>
      <c r="E217" s="5"/>
      <c r="F217" s="24"/>
      <c r="G217" s="24"/>
      <c r="H217" s="315"/>
      <c r="I217" s="315"/>
      <c r="J217" s="315"/>
      <c r="K217" s="315"/>
      <c r="L217" s="329"/>
    </row>
    <row r="218" spans="1:12" ht="57">
      <c r="A218" s="183"/>
      <c r="B218" s="23">
        <v>25</v>
      </c>
      <c r="C218" s="6" t="s">
        <v>209</v>
      </c>
      <c r="D218" s="23">
        <v>1</v>
      </c>
      <c r="E218" s="5" t="s">
        <v>22</v>
      </c>
      <c r="F218" s="24">
        <v>13500</v>
      </c>
      <c r="G218" s="25">
        <f>D218*F218</f>
        <v>13500</v>
      </c>
      <c r="H218" s="315">
        <f>'Measurement Sheet'!L215</f>
        <v>1</v>
      </c>
      <c r="I218" s="315">
        <f>F218*H218</f>
        <v>13500</v>
      </c>
      <c r="J218" s="309">
        <f>H218-D218</f>
        <v>0</v>
      </c>
      <c r="K218" s="315">
        <f>J218*F218</f>
        <v>0</v>
      </c>
      <c r="L218" s="329" t="s">
        <v>612</v>
      </c>
    </row>
    <row r="219" spans="1:12">
      <c r="A219" s="183"/>
      <c r="B219" s="23"/>
      <c r="C219" s="6"/>
      <c r="D219" s="23"/>
      <c r="E219" s="5"/>
      <c r="F219" s="24"/>
      <c r="G219" s="25"/>
      <c r="H219" s="315"/>
      <c r="I219" s="315"/>
      <c r="J219" s="315"/>
      <c r="K219" s="315"/>
      <c r="L219" s="329"/>
    </row>
    <row r="220" spans="1:12" ht="57">
      <c r="A220" s="183"/>
      <c r="B220" s="23">
        <v>26</v>
      </c>
      <c r="C220" s="6" t="s">
        <v>210</v>
      </c>
      <c r="D220" s="23">
        <v>4</v>
      </c>
      <c r="E220" s="5" t="s">
        <v>22</v>
      </c>
      <c r="F220" s="24">
        <v>17800</v>
      </c>
      <c r="G220" s="25">
        <f>D220*F220</f>
        <v>71200</v>
      </c>
      <c r="H220" s="315">
        <f>'Measurement Sheet'!L217</f>
        <v>4</v>
      </c>
      <c r="I220" s="315">
        <f>F220*H220</f>
        <v>71200</v>
      </c>
      <c r="J220" s="309">
        <f>H220-D220</f>
        <v>0</v>
      </c>
      <c r="K220" s="315">
        <f>J220*F220</f>
        <v>0</v>
      </c>
      <c r="L220" s="329" t="s">
        <v>612</v>
      </c>
    </row>
    <row r="221" spans="1:12">
      <c r="A221" s="183"/>
      <c r="B221" s="5"/>
      <c r="C221" s="6"/>
      <c r="D221" s="5"/>
      <c r="E221" s="5"/>
      <c r="F221" s="30"/>
      <c r="G221" s="9"/>
      <c r="H221" s="315"/>
      <c r="I221" s="315"/>
      <c r="J221" s="315"/>
      <c r="K221" s="315"/>
      <c r="L221" s="329"/>
    </row>
    <row r="222" spans="1:12" ht="28.5">
      <c r="A222" s="183"/>
      <c r="B222" s="5">
        <v>27</v>
      </c>
      <c r="C222" s="6" t="s">
        <v>211</v>
      </c>
      <c r="D222" s="5"/>
      <c r="E222" s="5"/>
      <c r="F222" s="30"/>
      <c r="G222" s="9"/>
      <c r="H222" s="315"/>
      <c r="I222" s="315"/>
      <c r="J222" s="315"/>
      <c r="K222" s="315"/>
      <c r="L222" s="329"/>
    </row>
    <row r="223" spans="1:12">
      <c r="A223" s="183"/>
      <c r="B223" s="5"/>
      <c r="C223" s="6"/>
      <c r="D223" s="5"/>
      <c r="E223" s="5"/>
      <c r="F223" s="30"/>
      <c r="G223" s="9"/>
      <c r="H223" s="315"/>
      <c r="I223" s="315"/>
      <c r="J223" s="315"/>
      <c r="K223" s="315"/>
      <c r="L223" s="329"/>
    </row>
    <row r="224" spans="1:12" ht="30">
      <c r="A224" s="183"/>
      <c r="B224" s="5" t="s">
        <v>144</v>
      </c>
      <c r="C224" s="6" t="s">
        <v>212</v>
      </c>
      <c r="D224" s="5">
        <v>1</v>
      </c>
      <c r="E224" s="5" t="s">
        <v>78</v>
      </c>
      <c r="F224" s="30">
        <v>10300</v>
      </c>
      <c r="G224" s="25">
        <f>D224*F224</f>
        <v>10300</v>
      </c>
      <c r="H224" s="315">
        <f>'Measurement Sheet'!L221</f>
        <v>1</v>
      </c>
      <c r="I224" s="315">
        <f t="shared" ref="I224:I225" si="35">F224*H224</f>
        <v>10300</v>
      </c>
      <c r="J224" s="309">
        <f t="shared" ref="J224:J225" si="36">H224-D224</f>
        <v>0</v>
      </c>
      <c r="K224" s="315">
        <f t="shared" ref="K224:K225" si="37">J224*F224</f>
        <v>0</v>
      </c>
      <c r="L224" s="329" t="s">
        <v>612</v>
      </c>
    </row>
    <row r="225" spans="1:12" ht="30">
      <c r="A225" s="183"/>
      <c r="B225" s="29" t="s">
        <v>147</v>
      </c>
      <c r="C225" s="6" t="s">
        <v>213</v>
      </c>
      <c r="D225" s="5">
        <v>5</v>
      </c>
      <c r="E225" s="5" t="s">
        <v>78</v>
      </c>
      <c r="F225" s="30">
        <v>8100</v>
      </c>
      <c r="G225" s="25">
        <f>D225*F225</f>
        <v>40500</v>
      </c>
      <c r="H225" s="315">
        <f>'Measurement Sheet'!L222</f>
        <v>5</v>
      </c>
      <c r="I225" s="315">
        <f t="shared" si="35"/>
        <v>40500</v>
      </c>
      <c r="J225" s="309">
        <f t="shared" si="36"/>
        <v>0</v>
      </c>
      <c r="K225" s="315">
        <f t="shared" si="37"/>
        <v>0</v>
      </c>
      <c r="L225" s="329" t="s">
        <v>612</v>
      </c>
    </row>
    <row r="226" spans="1:12">
      <c r="A226" s="183"/>
      <c r="B226" s="29"/>
      <c r="C226" s="6"/>
      <c r="D226" s="5"/>
      <c r="E226" s="5"/>
      <c r="F226" s="30"/>
      <c r="G226" s="9"/>
      <c r="H226" s="315"/>
      <c r="I226" s="315"/>
      <c r="J226" s="315"/>
      <c r="K226" s="315"/>
      <c r="L226" s="329"/>
    </row>
    <row r="227" spans="1:12" ht="30">
      <c r="A227" s="183"/>
      <c r="B227" s="5">
        <v>28</v>
      </c>
      <c r="C227" s="6" t="s">
        <v>214</v>
      </c>
      <c r="D227" s="5">
        <v>1</v>
      </c>
      <c r="E227" s="5" t="s">
        <v>78</v>
      </c>
      <c r="F227" s="30">
        <v>10300</v>
      </c>
      <c r="G227" s="25">
        <f>D227*F227</f>
        <v>10300</v>
      </c>
      <c r="H227" s="315">
        <f>'Measurement Sheet'!L224</f>
        <v>1</v>
      </c>
      <c r="I227" s="315">
        <f>F227*H227</f>
        <v>10300</v>
      </c>
      <c r="J227" s="309">
        <f>H227-D227</f>
        <v>0</v>
      </c>
      <c r="K227" s="315">
        <f>J227*F227</f>
        <v>0</v>
      </c>
      <c r="L227" s="329" t="s">
        <v>612</v>
      </c>
    </row>
    <row r="228" spans="1:12">
      <c r="A228" s="183"/>
      <c r="B228" s="29"/>
      <c r="C228" s="6"/>
      <c r="D228" s="5"/>
      <c r="E228" s="5"/>
      <c r="F228" s="30"/>
      <c r="G228" s="9"/>
      <c r="H228" s="315"/>
      <c r="I228" s="315"/>
      <c r="J228" s="315"/>
      <c r="K228" s="315"/>
      <c r="L228" s="329"/>
    </row>
    <row r="229" spans="1:12" ht="114">
      <c r="A229" s="183"/>
      <c r="B229" s="5">
        <v>29</v>
      </c>
      <c r="C229" s="6" t="s">
        <v>215</v>
      </c>
      <c r="D229" s="5"/>
      <c r="E229" s="5"/>
      <c r="F229" s="24"/>
      <c r="G229" s="24"/>
      <c r="H229" s="315"/>
      <c r="I229" s="315"/>
      <c r="J229" s="315"/>
      <c r="K229" s="315"/>
      <c r="L229" s="329"/>
    </row>
    <row r="230" spans="1:12">
      <c r="A230" s="183"/>
      <c r="B230" s="5"/>
      <c r="C230" s="6"/>
      <c r="D230" s="5"/>
      <c r="E230" s="5"/>
      <c r="F230" s="24"/>
      <c r="G230" s="24"/>
      <c r="H230" s="315"/>
      <c r="I230" s="315"/>
      <c r="J230" s="315"/>
      <c r="K230" s="315"/>
      <c r="L230" s="329"/>
    </row>
    <row r="231" spans="1:12" ht="30">
      <c r="A231" s="183"/>
      <c r="B231" s="29" t="s">
        <v>144</v>
      </c>
      <c r="C231" s="6" t="s">
        <v>216</v>
      </c>
      <c r="D231" s="5">
        <v>16</v>
      </c>
      <c r="E231" s="5" t="s">
        <v>22</v>
      </c>
      <c r="F231" s="24">
        <v>595</v>
      </c>
      <c r="G231" s="25">
        <f>D231*F231</f>
        <v>9520</v>
      </c>
      <c r="H231" s="315">
        <f>'Measurement Sheet'!L228</f>
        <v>0</v>
      </c>
      <c r="I231" s="315">
        <f t="shared" ref="I231:I232" si="38">F231*H231</f>
        <v>0</v>
      </c>
      <c r="J231" s="309">
        <f t="shared" ref="J231:J232" si="39">H231-D231</f>
        <v>-16</v>
      </c>
      <c r="K231" s="315">
        <f t="shared" ref="K231:K232" si="40">J231*F231</f>
        <v>-9520</v>
      </c>
      <c r="L231" s="329" t="s">
        <v>614</v>
      </c>
    </row>
    <row r="232" spans="1:12" ht="30">
      <c r="A232" s="183"/>
      <c r="B232" s="29" t="s">
        <v>147</v>
      </c>
      <c r="C232" s="6" t="s">
        <v>217</v>
      </c>
      <c r="D232" s="5">
        <v>3</v>
      </c>
      <c r="E232" s="5" t="s">
        <v>22</v>
      </c>
      <c r="F232" s="24">
        <v>920</v>
      </c>
      <c r="G232" s="25">
        <f>D232*F232</f>
        <v>2760</v>
      </c>
      <c r="H232" s="315">
        <f>'Measurement Sheet'!L229</f>
        <v>0</v>
      </c>
      <c r="I232" s="315">
        <f t="shared" si="38"/>
        <v>0</v>
      </c>
      <c r="J232" s="309">
        <f t="shared" si="39"/>
        <v>-3</v>
      </c>
      <c r="K232" s="315">
        <f t="shared" si="40"/>
        <v>-2760</v>
      </c>
      <c r="L232" s="329" t="s">
        <v>614</v>
      </c>
    </row>
    <row r="233" spans="1:12">
      <c r="A233" s="183"/>
      <c r="B233" s="32"/>
      <c r="C233" s="40"/>
      <c r="D233" s="5"/>
      <c r="E233" s="5"/>
      <c r="F233" s="24"/>
      <c r="G233" s="24"/>
      <c r="H233" s="315"/>
      <c r="I233" s="315"/>
      <c r="J233" s="315"/>
      <c r="K233" s="315"/>
      <c r="L233" s="329"/>
    </row>
    <row r="234" spans="1:12" ht="42.75">
      <c r="A234" s="183"/>
      <c r="B234" s="5">
        <v>30</v>
      </c>
      <c r="C234" s="40" t="s">
        <v>218</v>
      </c>
      <c r="D234" s="5">
        <v>325</v>
      </c>
      <c r="E234" s="5" t="s">
        <v>164</v>
      </c>
      <c r="F234" s="24">
        <v>101</v>
      </c>
      <c r="G234" s="25">
        <f>D234*F234</f>
        <v>32825</v>
      </c>
      <c r="H234" s="315">
        <f>'Measurement Sheet'!L231</f>
        <v>315</v>
      </c>
      <c r="I234" s="315">
        <f>F234*H234</f>
        <v>31815</v>
      </c>
      <c r="J234" s="309">
        <f>H234-D234</f>
        <v>-10</v>
      </c>
      <c r="K234" s="315">
        <f>J234*F234</f>
        <v>-1010</v>
      </c>
      <c r="L234" s="329" t="s">
        <v>660</v>
      </c>
    </row>
    <row r="235" spans="1:12">
      <c r="A235" s="183"/>
      <c r="B235" s="29"/>
      <c r="C235" s="40"/>
      <c r="D235" s="5"/>
      <c r="E235" s="5"/>
      <c r="F235" s="24"/>
      <c r="G235" s="24"/>
      <c r="H235" s="315"/>
      <c r="I235" s="315"/>
      <c r="J235" s="315"/>
      <c r="K235" s="315"/>
      <c r="L235" s="329"/>
    </row>
    <row r="236" spans="1:12" ht="30">
      <c r="A236" s="183"/>
      <c r="B236" s="5">
        <v>31</v>
      </c>
      <c r="C236" s="40" t="s">
        <v>219</v>
      </c>
      <c r="D236" s="5">
        <v>22</v>
      </c>
      <c r="E236" s="5" t="s">
        <v>78</v>
      </c>
      <c r="F236" s="24">
        <v>396</v>
      </c>
      <c r="G236" s="25">
        <f>D236*F236</f>
        <v>8712</v>
      </c>
      <c r="H236" s="315">
        <f>'Measurement Sheet'!L233</f>
        <v>0</v>
      </c>
      <c r="I236" s="315">
        <f>F236*H236</f>
        <v>0</v>
      </c>
      <c r="J236" s="309">
        <f>H236-D236</f>
        <v>-22</v>
      </c>
      <c r="K236" s="315">
        <f>J236*F236</f>
        <v>-8712</v>
      </c>
      <c r="L236" s="329" t="s">
        <v>614</v>
      </c>
    </row>
    <row r="237" spans="1:12">
      <c r="A237" s="183"/>
      <c r="B237" s="29"/>
      <c r="C237" s="40"/>
      <c r="D237" s="5"/>
      <c r="E237" s="5"/>
      <c r="F237" s="2"/>
      <c r="G237" s="4"/>
      <c r="H237" s="315"/>
      <c r="I237" s="315"/>
      <c r="J237" s="315"/>
      <c r="K237" s="315"/>
      <c r="L237" s="329"/>
    </row>
    <row r="238" spans="1:12" ht="30">
      <c r="A238" s="183"/>
      <c r="B238" s="5">
        <v>32</v>
      </c>
      <c r="C238" s="40" t="s">
        <v>220</v>
      </c>
      <c r="D238" s="5">
        <v>22</v>
      </c>
      <c r="E238" s="5" t="s">
        <v>78</v>
      </c>
      <c r="F238" s="24">
        <v>297</v>
      </c>
      <c r="G238" s="25">
        <f>D238*F238</f>
        <v>6534</v>
      </c>
      <c r="H238" s="315">
        <f>'Measurement Sheet'!L235</f>
        <v>0</v>
      </c>
      <c r="I238" s="315">
        <f>F238*H238</f>
        <v>0</v>
      </c>
      <c r="J238" s="309">
        <f>H238-D238</f>
        <v>-22</v>
      </c>
      <c r="K238" s="315">
        <f>J238*F238</f>
        <v>-6534</v>
      </c>
      <c r="L238" s="329" t="s">
        <v>614</v>
      </c>
    </row>
    <row r="239" spans="1:12">
      <c r="A239" s="183"/>
      <c r="B239" s="5"/>
      <c r="C239" s="40"/>
      <c r="D239" s="5"/>
      <c r="E239" s="5"/>
      <c r="F239" s="24"/>
      <c r="G239" s="25"/>
      <c r="H239" s="315"/>
      <c r="I239" s="315"/>
      <c r="J239" s="315"/>
      <c r="K239" s="315"/>
      <c r="L239" s="329"/>
    </row>
    <row r="240" spans="1:12" ht="57">
      <c r="A240" s="183"/>
      <c r="B240" s="5">
        <v>33</v>
      </c>
      <c r="C240" s="6" t="s">
        <v>221</v>
      </c>
      <c r="D240" s="5"/>
      <c r="E240" s="5"/>
      <c r="F240" s="30"/>
      <c r="G240" s="24"/>
      <c r="H240" s="315"/>
      <c r="I240" s="315"/>
      <c r="J240" s="315"/>
      <c r="K240" s="315"/>
      <c r="L240" s="329"/>
    </row>
    <row r="241" spans="1:12">
      <c r="A241" s="183"/>
      <c r="B241" s="5"/>
      <c r="C241" s="6"/>
      <c r="D241" s="5"/>
      <c r="E241" s="5"/>
      <c r="F241" s="30"/>
      <c r="G241" s="24"/>
      <c r="H241" s="315"/>
      <c r="I241" s="315"/>
      <c r="J241" s="315"/>
      <c r="K241" s="315"/>
      <c r="L241" s="329"/>
    </row>
    <row r="242" spans="1:12" ht="30">
      <c r="A242" s="183"/>
      <c r="B242" s="5" t="s">
        <v>144</v>
      </c>
      <c r="C242" s="6" t="s">
        <v>222</v>
      </c>
      <c r="D242" s="5">
        <v>90</v>
      </c>
      <c r="E242" s="5" t="s">
        <v>164</v>
      </c>
      <c r="F242" s="30">
        <v>220</v>
      </c>
      <c r="G242" s="25">
        <f>D242*F242</f>
        <v>19800</v>
      </c>
      <c r="H242" s="315">
        <f>'Measurement Sheet'!L239</f>
        <v>80</v>
      </c>
      <c r="I242" s="315">
        <f t="shared" ref="I242:I243" si="41">F242*H242</f>
        <v>17600</v>
      </c>
      <c r="J242" s="309">
        <f t="shared" ref="J242:J243" si="42">H242-D242</f>
        <v>-10</v>
      </c>
      <c r="K242" s="315">
        <f t="shared" ref="K242:K243" si="43">J242*F242</f>
        <v>-2200</v>
      </c>
      <c r="L242" s="329" t="s">
        <v>659</v>
      </c>
    </row>
    <row r="243" spans="1:12" ht="30">
      <c r="A243" s="183"/>
      <c r="B243" s="5" t="s">
        <v>147</v>
      </c>
      <c r="C243" s="6" t="s">
        <v>223</v>
      </c>
      <c r="D243" s="5">
        <v>120</v>
      </c>
      <c r="E243" s="5" t="s">
        <v>164</v>
      </c>
      <c r="F243" s="30">
        <v>200</v>
      </c>
      <c r="G243" s="25">
        <f>D243*F243</f>
        <v>24000</v>
      </c>
      <c r="H243" s="315">
        <f>'Measurement Sheet'!L240</f>
        <v>60</v>
      </c>
      <c r="I243" s="315">
        <f t="shared" si="41"/>
        <v>12000</v>
      </c>
      <c r="J243" s="309">
        <f t="shared" si="42"/>
        <v>-60</v>
      </c>
      <c r="K243" s="315">
        <f t="shared" si="43"/>
        <v>-12000</v>
      </c>
      <c r="L243" s="329" t="s">
        <v>613</v>
      </c>
    </row>
    <row r="244" spans="1:12">
      <c r="A244" s="183"/>
      <c r="B244" s="5"/>
      <c r="C244" s="6"/>
      <c r="D244" s="5"/>
      <c r="E244" s="5"/>
      <c r="F244" s="30"/>
      <c r="G244" s="25"/>
      <c r="H244" s="315"/>
      <c r="I244" s="315"/>
      <c r="J244" s="315"/>
      <c r="K244" s="315"/>
      <c r="L244" s="329"/>
    </row>
    <row r="245" spans="1:12" ht="71.25">
      <c r="A245" s="183"/>
      <c r="B245" s="5">
        <v>34</v>
      </c>
      <c r="C245" s="6" t="s">
        <v>224</v>
      </c>
      <c r="D245" s="5"/>
      <c r="E245" s="5"/>
      <c r="F245" s="24"/>
      <c r="G245" s="24"/>
      <c r="H245" s="315"/>
      <c r="I245" s="315"/>
      <c r="J245" s="315"/>
      <c r="K245" s="315"/>
      <c r="L245" s="329"/>
    </row>
    <row r="246" spans="1:12">
      <c r="A246" s="183"/>
      <c r="B246" s="5"/>
      <c r="C246" s="6"/>
      <c r="D246" s="5"/>
      <c r="E246" s="5"/>
      <c r="F246" s="24"/>
      <c r="G246" s="24"/>
      <c r="H246" s="315"/>
      <c r="I246" s="315"/>
      <c r="J246" s="315"/>
      <c r="K246" s="315"/>
      <c r="L246" s="329"/>
    </row>
    <row r="247" spans="1:12">
      <c r="A247" s="183"/>
      <c r="B247" s="5" t="s">
        <v>144</v>
      </c>
      <c r="C247" s="6" t="s">
        <v>225</v>
      </c>
      <c r="D247" s="5" t="s">
        <v>159</v>
      </c>
      <c r="E247" s="5" t="s">
        <v>164</v>
      </c>
      <c r="F247" s="30">
        <v>155</v>
      </c>
      <c r="G247" s="25"/>
      <c r="H247" s="315"/>
      <c r="I247" s="315"/>
      <c r="J247" s="315"/>
      <c r="K247" s="315"/>
      <c r="L247" s="329"/>
    </row>
    <row r="248" spans="1:12">
      <c r="A248" s="183"/>
      <c r="B248" s="5" t="s">
        <v>147</v>
      </c>
      <c r="C248" s="6" t="s">
        <v>226</v>
      </c>
      <c r="D248" s="5" t="s">
        <v>159</v>
      </c>
      <c r="E248" s="5" t="s">
        <v>164</v>
      </c>
      <c r="F248" s="30">
        <v>121</v>
      </c>
      <c r="G248" s="25"/>
      <c r="H248" s="315"/>
      <c r="I248" s="315"/>
      <c r="J248" s="315"/>
      <c r="K248" s="315"/>
      <c r="L248" s="329"/>
    </row>
    <row r="249" spans="1:12">
      <c r="A249" s="183"/>
      <c r="B249" s="5"/>
      <c r="C249" s="6"/>
      <c r="D249" s="5"/>
      <c r="E249" s="5"/>
      <c r="F249" s="30"/>
      <c r="G249" s="25"/>
      <c r="H249" s="315"/>
      <c r="I249" s="315"/>
      <c r="J249" s="315"/>
      <c r="K249" s="315"/>
      <c r="L249" s="329"/>
    </row>
    <row r="250" spans="1:12" ht="28.5">
      <c r="A250" s="183"/>
      <c r="B250" s="5">
        <v>35</v>
      </c>
      <c r="C250" s="185" t="s">
        <v>227</v>
      </c>
      <c r="D250" s="5"/>
      <c r="E250" s="5"/>
      <c r="F250" s="24"/>
      <c r="G250" s="25"/>
      <c r="H250" s="315"/>
      <c r="I250" s="315"/>
      <c r="J250" s="315"/>
      <c r="K250" s="315"/>
      <c r="L250" s="329"/>
    </row>
    <row r="251" spans="1:12">
      <c r="A251" s="183"/>
      <c r="B251" s="33"/>
      <c r="C251" s="40"/>
      <c r="D251" s="5"/>
      <c r="E251" s="5"/>
      <c r="F251" s="24"/>
      <c r="G251" s="24"/>
      <c r="H251" s="315"/>
      <c r="I251" s="315"/>
      <c r="J251" s="315"/>
      <c r="K251" s="315"/>
      <c r="L251" s="329"/>
    </row>
    <row r="252" spans="1:12" ht="30">
      <c r="A252" s="183"/>
      <c r="B252" s="33" t="s">
        <v>144</v>
      </c>
      <c r="C252" s="40" t="s">
        <v>228</v>
      </c>
      <c r="D252" s="5">
        <v>15</v>
      </c>
      <c r="E252" s="5" t="s">
        <v>161</v>
      </c>
      <c r="F252" s="24">
        <v>475</v>
      </c>
      <c r="G252" s="25">
        <f>D252*F252</f>
        <v>7125</v>
      </c>
      <c r="H252" s="315">
        <f>'Measurement Sheet'!L249</f>
        <v>0</v>
      </c>
      <c r="I252" s="315">
        <f>F252*H252</f>
        <v>0</v>
      </c>
      <c r="J252" s="309">
        <f>H252-D252</f>
        <v>-15</v>
      </c>
      <c r="K252" s="315">
        <f>J252*F252</f>
        <v>-7125</v>
      </c>
      <c r="L252" s="329" t="s">
        <v>614</v>
      </c>
    </row>
    <row r="253" spans="1:12">
      <c r="A253" s="183"/>
      <c r="B253" s="33" t="s">
        <v>147</v>
      </c>
      <c r="C253" s="185" t="s">
        <v>229</v>
      </c>
      <c r="D253" s="5">
        <v>2</v>
      </c>
      <c r="E253" s="5" t="s">
        <v>161</v>
      </c>
      <c r="F253" s="24"/>
      <c r="G253" s="25">
        <f>D253*F253</f>
        <v>0</v>
      </c>
      <c r="H253" s="315"/>
      <c r="I253" s="315"/>
      <c r="J253" s="315"/>
      <c r="K253" s="315"/>
      <c r="L253" s="329"/>
    </row>
    <row r="254" spans="1:12" ht="30">
      <c r="A254" s="183"/>
      <c r="B254" s="33" t="s">
        <v>150</v>
      </c>
      <c r="C254" s="185" t="s">
        <v>230</v>
      </c>
      <c r="D254" s="5">
        <v>16</v>
      </c>
      <c r="E254" s="5" t="s">
        <v>161</v>
      </c>
      <c r="F254" s="24">
        <v>475</v>
      </c>
      <c r="G254" s="25">
        <f>D254*F254</f>
        <v>7600</v>
      </c>
      <c r="H254" s="315">
        <f>'Measurement Sheet'!L251</f>
        <v>0</v>
      </c>
      <c r="I254" s="315">
        <f>F254*H254</f>
        <v>0</v>
      </c>
      <c r="J254" s="309">
        <f>H254-D254</f>
        <v>-16</v>
      </c>
      <c r="K254" s="315">
        <f>J254*F254</f>
        <v>-7600</v>
      </c>
      <c r="L254" s="329" t="s">
        <v>614</v>
      </c>
    </row>
    <row r="255" spans="1:12">
      <c r="A255" s="183"/>
      <c r="B255" s="459" t="s">
        <v>231</v>
      </c>
      <c r="C255" s="459"/>
      <c r="D255" s="459"/>
      <c r="E255" s="459"/>
      <c r="F255" s="459"/>
      <c r="G255" s="41">
        <f>SUM(G63:G254)</f>
        <v>1692951</v>
      </c>
      <c r="H255" s="315"/>
      <c r="I255" s="307">
        <f>SUM(I63:I254)</f>
        <v>1233983</v>
      </c>
      <c r="J255" s="315"/>
      <c r="K255" s="307">
        <f>SUM(K63:K254)</f>
        <v>-458968</v>
      </c>
      <c r="L255" s="329"/>
    </row>
    <row r="256" spans="1:12" ht="15.75">
      <c r="A256" s="183"/>
      <c r="B256" s="186" t="s">
        <v>1</v>
      </c>
      <c r="C256" s="186" t="s">
        <v>3</v>
      </c>
      <c r="D256" s="186" t="s">
        <v>4</v>
      </c>
      <c r="E256" s="187" t="s">
        <v>5</v>
      </c>
      <c r="F256" s="186" t="s">
        <v>6</v>
      </c>
      <c r="G256" s="186" t="s">
        <v>7</v>
      </c>
      <c r="H256" s="315"/>
      <c r="I256" s="315"/>
      <c r="J256" s="315"/>
      <c r="K256" s="315"/>
      <c r="L256" s="329"/>
    </row>
    <row r="257" spans="1:12" ht="38.25">
      <c r="A257" s="183"/>
      <c r="B257" s="188">
        <v>1</v>
      </c>
      <c r="C257" s="189" t="s">
        <v>232</v>
      </c>
      <c r="D257" s="190"/>
      <c r="E257" s="191"/>
      <c r="F257" s="192"/>
      <c r="G257" s="192"/>
      <c r="H257" s="315"/>
      <c r="I257" s="315"/>
      <c r="J257" s="315"/>
      <c r="K257" s="315"/>
      <c r="L257" s="329"/>
    </row>
    <row r="258" spans="1:12" ht="30">
      <c r="A258" s="183"/>
      <c r="B258" s="190" t="s">
        <v>233</v>
      </c>
      <c r="C258" s="193" t="s">
        <v>234</v>
      </c>
      <c r="D258" s="190" t="s">
        <v>235</v>
      </c>
      <c r="E258" s="194">
        <v>14</v>
      </c>
      <c r="F258" s="192">
        <v>850</v>
      </c>
      <c r="G258" s="193">
        <f t="shared" ref="G258:G275" si="44">F258*E258</f>
        <v>11900</v>
      </c>
      <c r="H258" s="315">
        <f>'Measurement Sheet'!L255</f>
        <v>0</v>
      </c>
      <c r="I258" s="315">
        <f t="shared" ref="I258:I261" si="45">F258*H258</f>
        <v>0</v>
      </c>
      <c r="J258" s="309">
        <f t="shared" ref="J258:J261" si="46">H258-E258</f>
        <v>-14</v>
      </c>
      <c r="K258" s="315">
        <f t="shared" ref="K258:K261" si="47">J258*F258</f>
        <v>-11900</v>
      </c>
      <c r="L258" s="329" t="s">
        <v>614</v>
      </c>
    </row>
    <row r="259" spans="1:12" ht="30">
      <c r="A259" s="183"/>
      <c r="B259" s="190" t="s">
        <v>236</v>
      </c>
      <c r="C259" s="193" t="s">
        <v>237</v>
      </c>
      <c r="D259" s="190" t="s">
        <v>235</v>
      </c>
      <c r="E259" s="194">
        <v>6</v>
      </c>
      <c r="F259" s="192">
        <v>1050</v>
      </c>
      <c r="G259" s="193">
        <f t="shared" si="44"/>
        <v>6300</v>
      </c>
      <c r="H259" s="315">
        <f>'Measurement Sheet'!L256</f>
        <v>0</v>
      </c>
      <c r="I259" s="315">
        <f t="shared" si="45"/>
        <v>0</v>
      </c>
      <c r="J259" s="309">
        <f t="shared" si="46"/>
        <v>-6</v>
      </c>
      <c r="K259" s="315">
        <f t="shared" si="47"/>
        <v>-6300</v>
      </c>
      <c r="L259" s="329" t="s">
        <v>614</v>
      </c>
    </row>
    <row r="260" spans="1:12" ht="30">
      <c r="A260" s="183"/>
      <c r="B260" s="190" t="s">
        <v>238</v>
      </c>
      <c r="C260" s="193" t="s">
        <v>239</v>
      </c>
      <c r="D260" s="190" t="s">
        <v>235</v>
      </c>
      <c r="E260" s="194">
        <v>8</v>
      </c>
      <c r="F260" s="192">
        <v>1150</v>
      </c>
      <c r="G260" s="193">
        <f t="shared" si="44"/>
        <v>9200</v>
      </c>
      <c r="H260" s="315">
        <f>'Measurement Sheet'!L257</f>
        <v>0</v>
      </c>
      <c r="I260" s="315">
        <f t="shared" si="45"/>
        <v>0</v>
      </c>
      <c r="J260" s="309">
        <f t="shared" si="46"/>
        <v>-8</v>
      </c>
      <c r="K260" s="315">
        <f t="shared" si="47"/>
        <v>-9200</v>
      </c>
      <c r="L260" s="329" t="s">
        <v>614</v>
      </c>
    </row>
    <row r="261" spans="1:12" ht="30">
      <c r="A261" s="183"/>
      <c r="B261" s="190" t="s">
        <v>240</v>
      </c>
      <c r="C261" s="193" t="s">
        <v>241</v>
      </c>
      <c r="D261" s="190" t="s">
        <v>235</v>
      </c>
      <c r="E261" s="194">
        <v>12</v>
      </c>
      <c r="F261" s="192">
        <v>1350</v>
      </c>
      <c r="G261" s="193">
        <f t="shared" si="44"/>
        <v>16200</v>
      </c>
      <c r="H261" s="315">
        <f>'Measurement Sheet'!L258</f>
        <v>0</v>
      </c>
      <c r="I261" s="315">
        <f t="shared" si="45"/>
        <v>0</v>
      </c>
      <c r="J261" s="309">
        <f t="shared" si="46"/>
        <v>-12</v>
      </c>
      <c r="K261" s="315">
        <f t="shared" si="47"/>
        <v>-16200</v>
      </c>
      <c r="L261" s="329" t="s">
        <v>614</v>
      </c>
    </row>
    <row r="262" spans="1:12">
      <c r="A262" s="183"/>
      <c r="B262" s="190" t="s">
        <v>242</v>
      </c>
      <c r="C262" s="193" t="s">
        <v>243</v>
      </c>
      <c r="D262" s="190" t="s">
        <v>235</v>
      </c>
      <c r="E262" s="194">
        <v>0</v>
      </c>
      <c r="F262" s="192"/>
      <c r="G262" s="193">
        <f t="shared" si="44"/>
        <v>0</v>
      </c>
      <c r="H262" s="315"/>
      <c r="I262" s="315"/>
      <c r="J262" s="315"/>
      <c r="K262" s="315"/>
      <c r="L262" s="329"/>
    </row>
    <row r="263" spans="1:12">
      <c r="A263" s="183"/>
      <c r="B263" s="190" t="s">
        <v>244</v>
      </c>
      <c r="C263" s="193" t="s">
        <v>245</v>
      </c>
      <c r="D263" s="190" t="s">
        <v>235</v>
      </c>
      <c r="E263" s="194">
        <v>0</v>
      </c>
      <c r="F263" s="192"/>
      <c r="G263" s="193">
        <f t="shared" si="44"/>
        <v>0</v>
      </c>
      <c r="H263" s="315"/>
      <c r="I263" s="315"/>
      <c r="J263" s="315"/>
      <c r="K263" s="315"/>
      <c r="L263" s="329"/>
    </row>
    <row r="264" spans="1:12">
      <c r="A264" s="183"/>
      <c r="B264" s="190"/>
      <c r="C264" s="193"/>
      <c r="D264" s="190"/>
      <c r="E264" s="194"/>
      <c r="F264" s="192"/>
      <c r="G264" s="193"/>
      <c r="H264" s="315"/>
      <c r="I264" s="315"/>
      <c r="J264" s="315"/>
      <c r="K264" s="315"/>
      <c r="L264" s="329"/>
    </row>
    <row r="265" spans="1:12">
      <c r="A265" s="183"/>
      <c r="B265" s="188">
        <v>2</v>
      </c>
      <c r="C265" s="195" t="s">
        <v>246</v>
      </c>
      <c r="D265" s="190"/>
      <c r="E265" s="194"/>
      <c r="F265" s="192"/>
      <c r="G265" s="193"/>
      <c r="H265" s="315"/>
      <c r="I265" s="315"/>
      <c r="J265" s="315"/>
      <c r="K265" s="315"/>
      <c r="L265" s="329"/>
    </row>
    <row r="266" spans="1:12" ht="30">
      <c r="A266" s="183"/>
      <c r="B266" s="190" t="s">
        <v>233</v>
      </c>
      <c r="C266" s="193" t="s">
        <v>234</v>
      </c>
      <c r="D266" s="190" t="s">
        <v>235</v>
      </c>
      <c r="E266" s="194">
        <v>14</v>
      </c>
      <c r="F266" s="196">
        <v>75</v>
      </c>
      <c r="G266" s="193">
        <f t="shared" si="44"/>
        <v>1050</v>
      </c>
      <c r="H266" s="315">
        <f>'Measurement Sheet'!L263</f>
        <v>0</v>
      </c>
      <c r="I266" s="315">
        <f t="shared" ref="I266:I269" si="48">F266*H266</f>
        <v>0</v>
      </c>
      <c r="J266" s="309">
        <f t="shared" ref="J266:J269" si="49">H266-E266</f>
        <v>-14</v>
      </c>
      <c r="K266" s="315">
        <f t="shared" ref="K266:K269" si="50">J266*F266</f>
        <v>-1050</v>
      </c>
      <c r="L266" s="329" t="s">
        <v>614</v>
      </c>
    </row>
    <row r="267" spans="1:12" ht="30">
      <c r="A267" s="183"/>
      <c r="B267" s="190" t="s">
        <v>236</v>
      </c>
      <c r="C267" s="193" t="s">
        <v>237</v>
      </c>
      <c r="D267" s="190" t="s">
        <v>235</v>
      </c>
      <c r="E267" s="194">
        <v>6</v>
      </c>
      <c r="F267" s="196">
        <v>95</v>
      </c>
      <c r="G267" s="193">
        <f t="shared" si="44"/>
        <v>570</v>
      </c>
      <c r="H267" s="315">
        <f>'Measurement Sheet'!L264</f>
        <v>0</v>
      </c>
      <c r="I267" s="315">
        <f t="shared" si="48"/>
        <v>0</v>
      </c>
      <c r="J267" s="309">
        <f t="shared" si="49"/>
        <v>-6</v>
      </c>
      <c r="K267" s="315">
        <f t="shared" si="50"/>
        <v>-570</v>
      </c>
      <c r="L267" s="329" t="s">
        <v>614</v>
      </c>
    </row>
    <row r="268" spans="1:12" ht="30">
      <c r="A268" s="183"/>
      <c r="B268" s="190" t="s">
        <v>238</v>
      </c>
      <c r="C268" s="193" t="s">
        <v>239</v>
      </c>
      <c r="D268" s="190" t="s">
        <v>235</v>
      </c>
      <c r="E268" s="194">
        <v>8</v>
      </c>
      <c r="F268" s="192">
        <v>110</v>
      </c>
      <c r="G268" s="193">
        <f t="shared" si="44"/>
        <v>880</v>
      </c>
      <c r="H268" s="315">
        <f>'Measurement Sheet'!L265</f>
        <v>0</v>
      </c>
      <c r="I268" s="315">
        <f t="shared" si="48"/>
        <v>0</v>
      </c>
      <c r="J268" s="309">
        <f t="shared" si="49"/>
        <v>-8</v>
      </c>
      <c r="K268" s="315">
        <f t="shared" si="50"/>
        <v>-880</v>
      </c>
      <c r="L268" s="329" t="s">
        <v>614</v>
      </c>
    </row>
    <row r="269" spans="1:12" ht="30">
      <c r="A269" s="183"/>
      <c r="B269" s="190" t="s">
        <v>240</v>
      </c>
      <c r="C269" s="193" t="s">
        <v>241</v>
      </c>
      <c r="D269" s="190" t="s">
        <v>235</v>
      </c>
      <c r="E269" s="194">
        <v>12</v>
      </c>
      <c r="F269" s="192">
        <v>125</v>
      </c>
      <c r="G269" s="193">
        <f t="shared" si="44"/>
        <v>1500</v>
      </c>
      <c r="H269" s="315">
        <f>'Measurement Sheet'!L266</f>
        <v>0</v>
      </c>
      <c r="I269" s="315">
        <f t="shared" si="48"/>
        <v>0</v>
      </c>
      <c r="J269" s="309">
        <f t="shared" si="49"/>
        <v>-12</v>
      </c>
      <c r="K269" s="315">
        <f t="shared" si="50"/>
        <v>-1500</v>
      </c>
      <c r="L269" s="329" t="s">
        <v>614</v>
      </c>
    </row>
    <row r="270" spans="1:12">
      <c r="A270" s="183"/>
      <c r="B270" s="190" t="s">
        <v>242</v>
      </c>
      <c r="C270" s="193" t="s">
        <v>243</v>
      </c>
      <c r="D270" s="190" t="s">
        <v>235</v>
      </c>
      <c r="E270" s="194">
        <v>0</v>
      </c>
      <c r="F270" s="192"/>
      <c r="G270" s="193">
        <f t="shared" si="44"/>
        <v>0</v>
      </c>
      <c r="H270" s="315"/>
      <c r="I270" s="315"/>
      <c r="J270" s="315"/>
      <c r="K270" s="315"/>
      <c r="L270" s="329"/>
    </row>
    <row r="271" spans="1:12">
      <c r="A271" s="183"/>
      <c r="B271" s="190" t="s">
        <v>244</v>
      </c>
      <c r="C271" s="193" t="s">
        <v>245</v>
      </c>
      <c r="D271" s="190" t="s">
        <v>235</v>
      </c>
      <c r="E271" s="194">
        <v>0</v>
      </c>
      <c r="F271" s="192"/>
      <c r="G271" s="193">
        <f t="shared" si="44"/>
        <v>0</v>
      </c>
      <c r="H271" s="315"/>
      <c r="I271" s="315"/>
      <c r="J271" s="315"/>
      <c r="K271" s="315"/>
      <c r="L271" s="329"/>
    </row>
    <row r="272" spans="1:12">
      <c r="A272" s="183"/>
      <c r="B272" s="190"/>
      <c r="C272" s="195"/>
      <c r="D272" s="190"/>
      <c r="E272" s="194"/>
      <c r="F272" s="192"/>
      <c r="G272" s="193"/>
      <c r="H272" s="315"/>
      <c r="I272" s="315"/>
      <c r="J272" s="315"/>
      <c r="K272" s="315"/>
      <c r="L272" s="329"/>
    </row>
    <row r="273" spans="1:12">
      <c r="A273" s="183"/>
      <c r="B273" s="188">
        <v>3</v>
      </c>
      <c r="C273" s="195" t="s">
        <v>247</v>
      </c>
      <c r="D273" s="190"/>
      <c r="E273" s="194"/>
      <c r="F273" s="192"/>
      <c r="G273" s="193"/>
      <c r="H273" s="315"/>
      <c r="I273" s="315"/>
      <c r="J273" s="315"/>
      <c r="K273" s="315"/>
      <c r="L273" s="329"/>
    </row>
    <row r="274" spans="1:12">
      <c r="A274" s="183"/>
      <c r="B274" s="190" t="s">
        <v>233</v>
      </c>
      <c r="C274" s="193" t="s">
        <v>241</v>
      </c>
      <c r="D274" s="190" t="s">
        <v>161</v>
      </c>
      <c r="E274" s="194">
        <v>0</v>
      </c>
      <c r="F274" s="192"/>
      <c r="G274" s="193">
        <f t="shared" si="44"/>
        <v>0</v>
      </c>
      <c r="H274" s="315"/>
      <c r="I274" s="315"/>
      <c r="J274" s="315"/>
      <c r="K274" s="315"/>
      <c r="L274" s="329"/>
    </row>
    <row r="275" spans="1:12" ht="30">
      <c r="A275" s="183"/>
      <c r="B275" s="190" t="s">
        <v>236</v>
      </c>
      <c r="C275" s="193" t="s">
        <v>248</v>
      </c>
      <c r="D275" s="190" t="s">
        <v>161</v>
      </c>
      <c r="E275" s="194">
        <v>1</v>
      </c>
      <c r="F275" s="192">
        <v>12500</v>
      </c>
      <c r="G275" s="193">
        <f t="shared" si="44"/>
        <v>12500</v>
      </c>
      <c r="H275" s="315">
        <f>'Measurement Sheet'!L272</f>
        <v>0</v>
      </c>
      <c r="I275" s="315">
        <f>F275*H275</f>
        <v>0</v>
      </c>
      <c r="J275" s="309">
        <f>H275-E275</f>
        <v>-1</v>
      </c>
      <c r="K275" s="315">
        <f>J275*F275</f>
        <v>-12500</v>
      </c>
      <c r="L275" s="329" t="s">
        <v>614</v>
      </c>
    </row>
    <row r="276" spans="1:12">
      <c r="A276" s="183"/>
      <c r="B276" s="190"/>
      <c r="C276" s="193"/>
      <c r="D276" s="190"/>
      <c r="E276" s="194"/>
      <c r="F276" s="192"/>
      <c r="G276" s="193"/>
      <c r="H276" s="315"/>
      <c r="I276" s="315"/>
      <c r="J276" s="315"/>
      <c r="K276" s="315"/>
      <c r="L276" s="329"/>
    </row>
    <row r="277" spans="1:12">
      <c r="A277" s="183"/>
      <c r="B277" s="188">
        <v>4</v>
      </c>
      <c r="C277" s="195" t="s">
        <v>249</v>
      </c>
      <c r="D277" s="190"/>
      <c r="E277" s="194"/>
      <c r="F277" s="192"/>
      <c r="G277" s="193"/>
      <c r="H277" s="315"/>
      <c r="I277" s="315"/>
      <c r="J277" s="315"/>
      <c r="K277" s="315"/>
      <c r="L277" s="329"/>
    </row>
    <row r="278" spans="1:12">
      <c r="A278" s="183"/>
      <c r="B278" s="190" t="s">
        <v>233</v>
      </c>
      <c r="C278" s="193" t="s">
        <v>234</v>
      </c>
      <c r="D278" s="190" t="s">
        <v>161</v>
      </c>
      <c r="E278" s="194">
        <v>0</v>
      </c>
      <c r="F278" s="192"/>
      <c r="G278" s="193">
        <f t="shared" ref="G278:G283" si="51">F278*E278</f>
        <v>0</v>
      </c>
      <c r="H278" s="315"/>
      <c r="I278" s="315"/>
      <c r="J278" s="315"/>
      <c r="K278" s="315"/>
      <c r="L278" s="329"/>
    </row>
    <row r="279" spans="1:12">
      <c r="A279" s="183"/>
      <c r="B279" s="190" t="s">
        <v>236</v>
      </c>
      <c r="C279" s="193" t="s">
        <v>237</v>
      </c>
      <c r="D279" s="190" t="s">
        <v>161</v>
      </c>
      <c r="E279" s="194">
        <v>0</v>
      </c>
      <c r="F279" s="192"/>
      <c r="G279" s="193">
        <f t="shared" si="51"/>
        <v>0</v>
      </c>
      <c r="H279" s="315"/>
      <c r="I279" s="315"/>
      <c r="J279" s="315"/>
      <c r="K279" s="315"/>
      <c r="L279" s="329"/>
    </row>
    <row r="280" spans="1:12">
      <c r="A280" s="183"/>
      <c r="B280" s="190" t="s">
        <v>238</v>
      </c>
      <c r="C280" s="193" t="s">
        <v>239</v>
      </c>
      <c r="D280" s="190" t="s">
        <v>161</v>
      </c>
      <c r="E280" s="194">
        <v>0</v>
      </c>
      <c r="F280" s="192"/>
      <c r="G280" s="193">
        <f t="shared" si="51"/>
        <v>0</v>
      </c>
      <c r="H280" s="315"/>
      <c r="I280" s="315"/>
      <c r="J280" s="315"/>
      <c r="K280" s="315"/>
      <c r="L280" s="329"/>
    </row>
    <row r="281" spans="1:12">
      <c r="A281" s="183"/>
      <c r="B281" s="190" t="s">
        <v>240</v>
      </c>
      <c r="C281" s="193" t="s">
        <v>241</v>
      </c>
      <c r="D281" s="190" t="s">
        <v>161</v>
      </c>
      <c r="E281" s="194">
        <v>0</v>
      </c>
      <c r="F281" s="192"/>
      <c r="G281" s="193">
        <f t="shared" si="51"/>
        <v>0</v>
      </c>
      <c r="H281" s="315"/>
      <c r="I281" s="315"/>
      <c r="J281" s="315"/>
      <c r="K281" s="315"/>
      <c r="L281" s="329"/>
    </row>
    <row r="282" spans="1:12">
      <c r="A282" s="183"/>
      <c r="B282" s="190" t="s">
        <v>242</v>
      </c>
      <c r="C282" s="193" t="s">
        <v>250</v>
      </c>
      <c r="D282" s="190" t="s">
        <v>161</v>
      </c>
      <c r="E282" s="194">
        <v>0</v>
      </c>
      <c r="F282" s="192"/>
      <c r="G282" s="193">
        <f t="shared" si="51"/>
        <v>0</v>
      </c>
      <c r="H282" s="315"/>
      <c r="I282" s="315"/>
      <c r="J282" s="315"/>
      <c r="K282" s="315"/>
      <c r="L282" s="329"/>
    </row>
    <row r="283" spans="1:12" ht="30">
      <c r="A283" s="183"/>
      <c r="B283" s="190" t="s">
        <v>244</v>
      </c>
      <c r="C283" s="193" t="s">
        <v>248</v>
      </c>
      <c r="D283" s="190" t="s">
        <v>161</v>
      </c>
      <c r="E283" s="194">
        <v>1</v>
      </c>
      <c r="F283" s="192">
        <v>10500</v>
      </c>
      <c r="G283" s="193">
        <f t="shared" si="51"/>
        <v>10500</v>
      </c>
      <c r="H283" s="315">
        <f>'Measurement Sheet'!L280</f>
        <v>0</v>
      </c>
      <c r="I283" s="315">
        <f>F283*H283</f>
        <v>0</v>
      </c>
      <c r="J283" s="309">
        <f>H283-E283</f>
        <v>-1</v>
      </c>
      <c r="K283" s="315">
        <f>J283*F283</f>
        <v>-10500</v>
      </c>
      <c r="L283" s="329" t="s">
        <v>614</v>
      </c>
    </row>
    <row r="284" spans="1:12">
      <c r="A284" s="183"/>
      <c r="B284" s="190"/>
      <c r="C284" s="193"/>
      <c r="D284" s="190"/>
      <c r="E284" s="194"/>
      <c r="F284" s="192"/>
      <c r="G284" s="193"/>
      <c r="H284" s="315"/>
      <c r="I284" s="315"/>
      <c r="J284" s="315"/>
      <c r="K284" s="315"/>
      <c r="L284" s="329"/>
    </row>
    <row r="285" spans="1:12">
      <c r="A285" s="183"/>
      <c r="B285" s="188">
        <v>5</v>
      </c>
      <c r="C285" s="197" t="s">
        <v>251</v>
      </c>
      <c r="D285" s="190"/>
      <c r="E285" s="194"/>
      <c r="F285" s="192"/>
      <c r="G285" s="193"/>
      <c r="H285" s="315"/>
      <c r="I285" s="315"/>
      <c r="J285" s="315"/>
      <c r="K285" s="315"/>
      <c r="L285" s="329"/>
    </row>
    <row r="286" spans="1:12" ht="30">
      <c r="A286" s="183"/>
      <c r="B286" s="190" t="s">
        <v>233</v>
      </c>
      <c r="C286" s="197" t="s">
        <v>252</v>
      </c>
      <c r="D286" s="190" t="s">
        <v>161</v>
      </c>
      <c r="E286" s="194">
        <v>1</v>
      </c>
      <c r="F286" s="192">
        <v>25500</v>
      </c>
      <c r="G286" s="193">
        <f>F286*E286</f>
        <v>25500</v>
      </c>
      <c r="H286" s="315">
        <f>'Measurement Sheet'!L283</f>
        <v>0</v>
      </c>
      <c r="I286" s="315">
        <f t="shared" ref="I286:I289" si="52">F286*H286</f>
        <v>0</v>
      </c>
      <c r="J286" s="309">
        <f t="shared" ref="J286:J289" si="53">H286-E286</f>
        <v>-1</v>
      </c>
      <c r="K286" s="315">
        <f t="shared" ref="K286:K289" si="54">J286*F286</f>
        <v>-25500</v>
      </c>
      <c r="L286" s="329" t="s">
        <v>614</v>
      </c>
    </row>
    <row r="287" spans="1:12" ht="30">
      <c r="A287" s="183"/>
      <c r="B287" s="190" t="s">
        <v>118</v>
      </c>
      <c r="C287" s="197" t="s">
        <v>253</v>
      </c>
      <c r="D287" s="190" t="s">
        <v>161</v>
      </c>
      <c r="E287" s="194">
        <v>1</v>
      </c>
      <c r="F287" s="192">
        <v>3550</v>
      </c>
      <c r="G287" s="193">
        <f>F287*E287</f>
        <v>3550</v>
      </c>
      <c r="H287" s="315">
        <f>'Measurement Sheet'!L284</f>
        <v>0</v>
      </c>
      <c r="I287" s="315">
        <f t="shared" si="52"/>
        <v>0</v>
      </c>
      <c r="J287" s="309">
        <f t="shared" si="53"/>
        <v>-1</v>
      </c>
      <c r="K287" s="315">
        <f t="shared" si="54"/>
        <v>-3550</v>
      </c>
      <c r="L287" s="329" t="s">
        <v>614</v>
      </c>
    </row>
    <row r="288" spans="1:12" ht="30">
      <c r="A288" s="183"/>
      <c r="B288" s="190" t="s">
        <v>120</v>
      </c>
      <c r="C288" s="197" t="s">
        <v>254</v>
      </c>
      <c r="D288" s="190" t="s">
        <v>161</v>
      </c>
      <c r="E288" s="194">
        <v>1</v>
      </c>
      <c r="F288" s="192">
        <v>17500</v>
      </c>
      <c r="G288" s="193">
        <f>F288*E288</f>
        <v>17500</v>
      </c>
      <c r="H288" s="315">
        <f>'Measurement Sheet'!L285</f>
        <v>0</v>
      </c>
      <c r="I288" s="315">
        <f t="shared" si="52"/>
        <v>0</v>
      </c>
      <c r="J288" s="309">
        <f t="shared" si="53"/>
        <v>-1</v>
      </c>
      <c r="K288" s="315">
        <f t="shared" si="54"/>
        <v>-17500</v>
      </c>
      <c r="L288" s="329" t="s">
        <v>614</v>
      </c>
    </row>
    <row r="289" spans="1:12" ht="30">
      <c r="A289" s="183"/>
      <c r="B289" s="190" t="s">
        <v>122</v>
      </c>
      <c r="C289" s="197" t="s">
        <v>255</v>
      </c>
      <c r="D289" s="190" t="s">
        <v>161</v>
      </c>
      <c r="E289" s="194">
        <v>1</v>
      </c>
      <c r="F289" s="192">
        <v>12500</v>
      </c>
      <c r="G289" s="193">
        <f>F289*E289</f>
        <v>12500</v>
      </c>
      <c r="H289" s="315">
        <f>'Measurement Sheet'!L286</f>
        <v>0</v>
      </c>
      <c r="I289" s="315">
        <f t="shared" si="52"/>
        <v>0</v>
      </c>
      <c r="J289" s="309">
        <f t="shared" si="53"/>
        <v>-1</v>
      </c>
      <c r="K289" s="315">
        <f t="shared" si="54"/>
        <v>-12500</v>
      </c>
      <c r="L289" s="329" t="s">
        <v>614</v>
      </c>
    </row>
    <row r="290" spans="1:12">
      <c r="A290" s="183"/>
      <c r="B290" s="190"/>
      <c r="C290" s="197"/>
      <c r="D290" s="190"/>
      <c r="E290" s="194"/>
      <c r="F290" s="192"/>
      <c r="G290" s="193"/>
      <c r="H290" s="315"/>
      <c r="I290" s="315"/>
      <c r="J290" s="315"/>
      <c r="K290" s="315"/>
      <c r="L290" s="329"/>
    </row>
    <row r="291" spans="1:12" ht="38.25">
      <c r="A291" s="183"/>
      <c r="B291" s="188">
        <v>6</v>
      </c>
      <c r="C291" s="195" t="s">
        <v>256</v>
      </c>
      <c r="D291" s="190"/>
      <c r="E291" s="194"/>
      <c r="F291" s="192"/>
      <c r="G291" s="193"/>
      <c r="H291" s="315"/>
      <c r="I291" s="315"/>
      <c r="J291" s="315"/>
      <c r="K291" s="315"/>
      <c r="L291" s="329"/>
    </row>
    <row r="292" spans="1:12" ht="30">
      <c r="A292" s="183"/>
      <c r="B292" s="190" t="s">
        <v>233</v>
      </c>
      <c r="C292" s="193" t="s">
        <v>257</v>
      </c>
      <c r="D292" s="190" t="s">
        <v>161</v>
      </c>
      <c r="E292" s="194">
        <v>16</v>
      </c>
      <c r="F292" s="192">
        <v>2550</v>
      </c>
      <c r="G292" s="193">
        <f>F292*E292</f>
        <v>40800</v>
      </c>
      <c r="H292" s="315">
        <f>'Measurement Sheet'!L289</f>
        <v>6</v>
      </c>
      <c r="I292" s="315">
        <f t="shared" ref="I292:I293" si="55">F292*H292</f>
        <v>15300</v>
      </c>
      <c r="J292" s="309">
        <f t="shared" ref="J292:J293" si="56">H292-E292</f>
        <v>-10</v>
      </c>
      <c r="K292" s="315">
        <f t="shared" ref="K292:K293" si="57">J292*F292</f>
        <v>-25500</v>
      </c>
      <c r="L292" s="329" t="s">
        <v>627</v>
      </c>
    </row>
    <row r="293" spans="1:12" ht="30">
      <c r="A293" s="183"/>
      <c r="B293" s="190" t="s">
        <v>236</v>
      </c>
      <c r="C293" s="193" t="s">
        <v>258</v>
      </c>
      <c r="D293" s="190" t="s">
        <v>161</v>
      </c>
      <c r="E293" s="194">
        <v>16</v>
      </c>
      <c r="F293" s="192">
        <v>2850</v>
      </c>
      <c r="G293" s="193">
        <f>F293*E293</f>
        <v>45600</v>
      </c>
      <c r="H293" s="315">
        <f>'Measurement Sheet'!L290</f>
        <v>6</v>
      </c>
      <c r="I293" s="315">
        <f t="shared" si="55"/>
        <v>17100</v>
      </c>
      <c r="J293" s="309">
        <f t="shared" si="56"/>
        <v>-10</v>
      </c>
      <c r="K293" s="315">
        <f t="shared" si="57"/>
        <v>-28500</v>
      </c>
      <c r="L293" s="329" t="s">
        <v>627</v>
      </c>
    </row>
    <row r="294" spans="1:12" ht="51">
      <c r="A294" s="183"/>
      <c r="B294" s="188">
        <v>7</v>
      </c>
      <c r="C294" s="195" t="s">
        <v>259</v>
      </c>
      <c r="D294" s="190"/>
      <c r="E294" s="194"/>
      <c r="F294" s="192"/>
      <c r="G294" s="193"/>
      <c r="H294" s="315"/>
      <c r="I294" s="315"/>
      <c r="J294" s="315"/>
      <c r="K294" s="315"/>
      <c r="L294" s="329"/>
    </row>
    <row r="295" spans="1:12">
      <c r="A295" s="183"/>
      <c r="B295" s="190" t="s">
        <v>233</v>
      </c>
      <c r="C295" s="193" t="s">
        <v>257</v>
      </c>
      <c r="D295" s="190" t="s">
        <v>161</v>
      </c>
      <c r="E295" s="194">
        <v>0</v>
      </c>
      <c r="F295" s="192"/>
      <c r="G295" s="193">
        <f>F295*E295</f>
        <v>0</v>
      </c>
      <c r="H295" s="315"/>
      <c r="I295" s="315"/>
      <c r="J295" s="315"/>
      <c r="K295" s="315"/>
      <c r="L295" s="329"/>
    </row>
    <row r="296" spans="1:12">
      <c r="A296" s="183"/>
      <c r="B296" s="190" t="s">
        <v>236</v>
      </c>
      <c r="C296" s="193" t="s">
        <v>258</v>
      </c>
      <c r="D296" s="190" t="s">
        <v>161</v>
      </c>
      <c r="E296" s="194">
        <v>0</v>
      </c>
      <c r="F296" s="192"/>
      <c r="G296" s="193">
        <f>F296*E296</f>
        <v>0</v>
      </c>
      <c r="H296" s="315"/>
      <c r="I296" s="315"/>
      <c r="J296" s="315"/>
      <c r="K296" s="315"/>
      <c r="L296" s="329"/>
    </row>
    <row r="297" spans="1:12">
      <c r="A297" s="183"/>
      <c r="B297" s="190"/>
      <c r="C297" s="195"/>
      <c r="D297" s="190"/>
      <c r="E297" s="194"/>
      <c r="F297" s="192"/>
      <c r="G297" s="193"/>
      <c r="H297" s="315"/>
      <c r="I297" s="315"/>
      <c r="J297" s="315"/>
      <c r="K297" s="315"/>
      <c r="L297" s="329"/>
    </row>
    <row r="298" spans="1:12">
      <c r="A298" s="183"/>
      <c r="B298" s="188">
        <v>8</v>
      </c>
      <c r="C298" s="195" t="s">
        <v>260</v>
      </c>
      <c r="D298" s="190"/>
      <c r="E298" s="194"/>
      <c r="F298" s="192"/>
      <c r="G298" s="193"/>
      <c r="H298" s="315"/>
      <c r="I298" s="315"/>
      <c r="J298" s="315"/>
      <c r="K298" s="315"/>
      <c r="L298" s="329"/>
    </row>
    <row r="299" spans="1:12" ht="30">
      <c r="A299" s="183"/>
      <c r="B299" s="190" t="s">
        <v>233</v>
      </c>
      <c r="C299" s="193" t="s">
        <v>261</v>
      </c>
      <c r="D299" s="190" t="s">
        <v>161</v>
      </c>
      <c r="E299" s="194">
        <v>16</v>
      </c>
      <c r="F299" s="405">
        <v>2650</v>
      </c>
      <c r="G299" s="193">
        <f>F299*E299</f>
        <v>42400</v>
      </c>
      <c r="H299" s="315">
        <f>'Measurement Sheet'!L296</f>
        <v>6</v>
      </c>
      <c r="I299" s="315">
        <f>F299*H299</f>
        <v>15900</v>
      </c>
      <c r="J299" s="309">
        <f>H299-E299</f>
        <v>-10</v>
      </c>
      <c r="K299" s="315">
        <f>J299*F299</f>
        <v>-26500</v>
      </c>
      <c r="L299" s="329" t="s">
        <v>627</v>
      </c>
    </row>
    <row r="300" spans="1:12">
      <c r="A300" s="183"/>
      <c r="B300" s="190" t="s">
        <v>236</v>
      </c>
      <c r="C300" s="193" t="s">
        <v>262</v>
      </c>
      <c r="D300" s="190" t="s">
        <v>161</v>
      </c>
      <c r="E300" s="194">
        <v>0</v>
      </c>
      <c r="F300" s="198"/>
      <c r="G300" s="193">
        <f>F300*E300</f>
        <v>0</v>
      </c>
      <c r="H300" s="315"/>
      <c r="I300" s="315"/>
      <c r="J300" s="315"/>
      <c r="K300" s="315"/>
      <c r="L300" s="329"/>
    </row>
    <row r="301" spans="1:12">
      <c r="A301" s="183"/>
      <c r="B301" s="190" t="s">
        <v>238</v>
      </c>
      <c r="C301" s="193" t="s">
        <v>263</v>
      </c>
      <c r="D301" s="190" t="s">
        <v>161</v>
      </c>
      <c r="E301" s="194">
        <v>0</v>
      </c>
      <c r="F301" s="198"/>
      <c r="G301" s="193">
        <f>F301*E301</f>
        <v>0</v>
      </c>
      <c r="H301" s="315"/>
      <c r="I301" s="315"/>
      <c r="J301" s="315"/>
      <c r="K301" s="315"/>
      <c r="L301" s="329"/>
    </row>
    <row r="302" spans="1:12">
      <c r="A302" s="183"/>
      <c r="B302" s="190"/>
      <c r="C302" s="193"/>
      <c r="D302" s="190"/>
      <c r="E302" s="194"/>
      <c r="F302" s="198"/>
      <c r="G302" s="193"/>
      <c r="H302" s="315"/>
      <c r="I302" s="315"/>
      <c r="J302" s="315"/>
      <c r="K302" s="315"/>
      <c r="L302" s="329"/>
    </row>
    <row r="303" spans="1:12">
      <c r="A303" s="183"/>
      <c r="B303" s="188">
        <v>9</v>
      </c>
      <c r="C303" s="199" t="s">
        <v>264</v>
      </c>
      <c r="D303" s="190" t="s">
        <v>161</v>
      </c>
      <c r="E303" s="194">
        <v>0</v>
      </c>
      <c r="F303" s="198"/>
      <c r="G303" s="193">
        <f>F303*E303</f>
        <v>0</v>
      </c>
      <c r="H303" s="315"/>
      <c r="I303" s="315"/>
      <c r="J303" s="315"/>
      <c r="K303" s="315"/>
      <c r="L303" s="329"/>
    </row>
    <row r="304" spans="1:12" ht="63.75">
      <c r="A304" s="183"/>
      <c r="B304" s="200"/>
      <c r="C304" s="201" t="s">
        <v>265</v>
      </c>
      <c r="D304" s="201"/>
      <c r="E304" s="201"/>
      <c r="F304" s="201"/>
      <c r="G304" s="201"/>
      <c r="H304" s="315"/>
      <c r="I304" s="315"/>
      <c r="J304" s="315"/>
      <c r="K304" s="315"/>
      <c r="L304" s="329"/>
    </row>
    <row r="305" spans="1:12" ht="15.75">
      <c r="A305" s="183"/>
      <c r="B305" s="460" t="s">
        <v>266</v>
      </c>
      <c r="C305" s="460"/>
      <c r="D305" s="460"/>
      <c r="E305" s="460"/>
      <c r="F305" s="460"/>
      <c r="G305" s="202">
        <f>SUM(G258:G303)</f>
        <v>258450</v>
      </c>
      <c r="H305" s="315"/>
      <c r="I305" s="308">
        <f>SUM(I258:I303)</f>
        <v>48300</v>
      </c>
      <c r="J305" s="315"/>
      <c r="K305" s="308">
        <f>SUM(K258:K303)</f>
        <v>-210150</v>
      </c>
      <c r="L305" s="329"/>
    </row>
    <row r="306" spans="1:12" ht="15.75">
      <c r="A306" s="203" t="s">
        <v>267</v>
      </c>
      <c r="B306" s="204" t="s">
        <v>268</v>
      </c>
      <c r="C306" s="203" t="s">
        <v>3</v>
      </c>
      <c r="D306" s="205" t="s">
        <v>4</v>
      </c>
      <c r="E306" s="203" t="s">
        <v>5</v>
      </c>
      <c r="F306" s="204" t="s">
        <v>6</v>
      </c>
      <c r="G306" s="206" t="s">
        <v>269</v>
      </c>
      <c r="H306" s="315"/>
      <c r="I306" s="315"/>
      <c r="J306" s="315"/>
      <c r="K306" s="315"/>
      <c r="L306" s="329"/>
    </row>
    <row r="307" spans="1:12">
      <c r="A307" s="190">
        <v>1</v>
      </c>
      <c r="B307" s="207"/>
      <c r="C307" s="208" t="s">
        <v>270</v>
      </c>
      <c r="D307" s="209"/>
      <c r="E307" s="209"/>
      <c r="F307" s="210"/>
      <c r="G307" s="211"/>
      <c r="H307" s="315"/>
      <c r="I307" s="315"/>
      <c r="J307" s="315"/>
      <c r="K307" s="315"/>
      <c r="L307" s="329"/>
    </row>
    <row r="308" spans="1:12" ht="76.5">
      <c r="A308" s="190"/>
      <c r="B308" s="207"/>
      <c r="C308" s="212" t="s">
        <v>271</v>
      </c>
      <c r="D308" s="213" t="s">
        <v>78</v>
      </c>
      <c r="E308" s="213">
        <v>9</v>
      </c>
      <c r="F308" s="210">
        <v>1550</v>
      </c>
      <c r="G308" s="192">
        <f>E308*F308</f>
        <v>13950</v>
      </c>
      <c r="H308" s="315">
        <f>'Measurement Sheet'!L305</f>
        <v>3</v>
      </c>
      <c r="I308" s="315">
        <f>F308*H308</f>
        <v>4650</v>
      </c>
      <c r="J308" s="309">
        <f>H308-E308</f>
        <v>-6</v>
      </c>
      <c r="K308" s="315">
        <f>J308*F308</f>
        <v>-9300</v>
      </c>
      <c r="L308" s="329" t="s">
        <v>618</v>
      </c>
    </row>
    <row r="309" spans="1:12">
      <c r="A309" s="190">
        <f>A307+1</f>
        <v>2</v>
      </c>
      <c r="B309" s="207"/>
      <c r="C309" s="208" t="s">
        <v>272</v>
      </c>
      <c r="D309" s="213"/>
      <c r="E309" s="213"/>
      <c r="F309" s="210"/>
      <c r="G309" s="211"/>
      <c r="H309" s="315"/>
      <c r="I309" s="315"/>
      <c r="J309" s="315"/>
      <c r="K309" s="315"/>
      <c r="L309" s="329"/>
    </row>
    <row r="310" spans="1:12" ht="89.25">
      <c r="A310" s="190"/>
      <c r="B310" s="207"/>
      <c r="C310" s="212" t="s">
        <v>273</v>
      </c>
      <c r="D310" s="213" t="s">
        <v>78</v>
      </c>
      <c r="E310" s="213">
        <v>2</v>
      </c>
      <c r="F310" s="210">
        <v>9100</v>
      </c>
      <c r="G310" s="192">
        <f>E310*F310</f>
        <v>18200</v>
      </c>
      <c r="H310" s="315">
        <f>'Measurement Sheet'!L307</f>
        <v>2</v>
      </c>
      <c r="I310" s="315">
        <f>F310*H310</f>
        <v>18200</v>
      </c>
      <c r="J310" s="309">
        <f>H310-E310</f>
        <v>0</v>
      </c>
      <c r="K310" s="315">
        <f>J310*F310</f>
        <v>0</v>
      </c>
      <c r="L310" s="329" t="s">
        <v>612</v>
      </c>
    </row>
    <row r="311" spans="1:12">
      <c r="A311" s="190">
        <f>A309+1</f>
        <v>3</v>
      </c>
      <c r="B311" s="207"/>
      <c r="C311" s="208" t="s">
        <v>274</v>
      </c>
      <c r="D311" s="213" t="s">
        <v>78</v>
      </c>
      <c r="E311" s="213" t="s">
        <v>275</v>
      </c>
      <c r="F311" s="210"/>
      <c r="G311" s="192"/>
      <c r="H311" s="315"/>
      <c r="I311" s="315"/>
      <c r="J311" s="315"/>
      <c r="K311" s="315"/>
      <c r="L311" s="329"/>
    </row>
    <row r="312" spans="1:12">
      <c r="A312" s="190">
        <f>A311+1</f>
        <v>4</v>
      </c>
      <c r="B312" s="207"/>
      <c r="C312" s="208" t="s">
        <v>276</v>
      </c>
      <c r="D312" s="213"/>
      <c r="E312" s="213"/>
      <c r="F312" s="210"/>
      <c r="G312" s="211"/>
      <c r="H312" s="315"/>
      <c r="I312" s="315"/>
      <c r="J312" s="315"/>
      <c r="K312" s="315"/>
      <c r="L312" s="329"/>
    </row>
    <row r="313" spans="1:12" ht="76.5">
      <c r="A313" s="190"/>
      <c r="B313" s="207"/>
      <c r="C313" s="212" t="s">
        <v>277</v>
      </c>
      <c r="D313" s="213" t="s">
        <v>78</v>
      </c>
      <c r="E313" s="213">
        <v>2</v>
      </c>
      <c r="F313" s="210">
        <v>8200</v>
      </c>
      <c r="G313" s="192">
        <f>E313*F313</f>
        <v>16400</v>
      </c>
      <c r="H313" s="315">
        <f>'Measurement Sheet'!L310</f>
        <v>1</v>
      </c>
      <c r="I313" s="315">
        <f>F313*H313</f>
        <v>8200</v>
      </c>
      <c r="J313" s="309">
        <f>H313-E313</f>
        <v>-1</v>
      </c>
      <c r="K313" s="315">
        <f>J313*F313</f>
        <v>-8200</v>
      </c>
      <c r="L313" s="329" t="s">
        <v>613</v>
      </c>
    </row>
    <row r="314" spans="1:12">
      <c r="A314" s="190">
        <f>A312+1</f>
        <v>5</v>
      </c>
      <c r="B314" s="207"/>
      <c r="C314" s="208" t="s">
        <v>278</v>
      </c>
      <c r="D314" s="213"/>
      <c r="E314" s="213"/>
      <c r="F314" s="210"/>
      <c r="G314" s="211"/>
      <c r="H314" s="315"/>
      <c r="I314" s="315"/>
      <c r="J314" s="315"/>
      <c r="K314" s="315"/>
      <c r="L314" s="329"/>
    </row>
    <row r="315" spans="1:12" ht="76.5">
      <c r="A315" s="190"/>
      <c r="B315" s="207"/>
      <c r="C315" s="212" t="s">
        <v>279</v>
      </c>
      <c r="D315" s="213" t="s">
        <v>78</v>
      </c>
      <c r="E315" s="213">
        <v>2</v>
      </c>
      <c r="F315" s="210">
        <v>9300</v>
      </c>
      <c r="G315" s="192">
        <f>E315*F315</f>
        <v>18600</v>
      </c>
      <c r="H315" s="315">
        <f>'Measurement Sheet'!L312</f>
        <v>1</v>
      </c>
      <c r="I315" s="315">
        <f>F315*H315</f>
        <v>9300</v>
      </c>
      <c r="J315" s="309">
        <f>H315-E315</f>
        <v>-1</v>
      </c>
      <c r="K315" s="315">
        <f>J315*F315</f>
        <v>-9300</v>
      </c>
      <c r="L315" s="329" t="s">
        <v>613</v>
      </c>
    </row>
    <row r="316" spans="1:12">
      <c r="A316" s="190">
        <f>A314+1</f>
        <v>6</v>
      </c>
      <c r="B316" s="207"/>
      <c r="C316" s="208" t="s">
        <v>280</v>
      </c>
      <c r="D316" s="213"/>
      <c r="E316" s="213"/>
      <c r="F316" s="210"/>
      <c r="G316" s="211"/>
      <c r="H316" s="315"/>
      <c r="I316" s="315"/>
      <c r="J316" s="315"/>
      <c r="K316" s="315"/>
      <c r="L316" s="329"/>
    </row>
    <row r="317" spans="1:12" ht="76.5">
      <c r="A317" s="190"/>
      <c r="B317" s="207"/>
      <c r="C317" s="212" t="s">
        <v>281</v>
      </c>
      <c r="D317" s="213" t="s">
        <v>282</v>
      </c>
      <c r="E317" s="213">
        <v>9</v>
      </c>
      <c r="F317" s="210">
        <v>6150</v>
      </c>
      <c r="G317" s="192">
        <f>E317*F317</f>
        <v>55350</v>
      </c>
      <c r="H317" s="315">
        <f>'Measurement Sheet'!L314</f>
        <v>3</v>
      </c>
      <c r="I317" s="315">
        <f>F317*H317</f>
        <v>18450</v>
      </c>
      <c r="J317" s="309">
        <f>H317-E317</f>
        <v>-6</v>
      </c>
      <c r="K317" s="315">
        <f>J317*F317</f>
        <v>-36900</v>
      </c>
      <c r="L317" s="329" t="s">
        <v>618</v>
      </c>
    </row>
    <row r="318" spans="1:12">
      <c r="A318" s="190">
        <v>7</v>
      </c>
      <c r="B318" s="207"/>
      <c r="C318" s="208" t="s">
        <v>283</v>
      </c>
      <c r="D318" s="213"/>
      <c r="E318" s="213"/>
      <c r="F318" s="210"/>
      <c r="G318" s="211"/>
      <c r="H318" s="315"/>
      <c r="I318" s="315"/>
      <c r="J318" s="315"/>
      <c r="K318" s="315"/>
      <c r="L318" s="329"/>
    </row>
    <row r="319" spans="1:12" ht="76.5">
      <c r="A319" s="190"/>
      <c r="B319" s="207"/>
      <c r="C319" s="212" t="s">
        <v>284</v>
      </c>
      <c r="D319" s="213" t="s">
        <v>282</v>
      </c>
      <c r="E319" s="213">
        <v>9</v>
      </c>
      <c r="F319" s="210">
        <v>6150</v>
      </c>
      <c r="G319" s="192">
        <f t="shared" ref="G319:G323" si="58">E319*F319</f>
        <v>55350</v>
      </c>
      <c r="H319" s="315">
        <f>'Measurement Sheet'!L316</f>
        <v>9</v>
      </c>
      <c r="I319" s="315">
        <f>F319*H319</f>
        <v>55350</v>
      </c>
      <c r="J319" s="309">
        <f>H319-E319</f>
        <v>0</v>
      </c>
      <c r="K319" s="315">
        <f>J319*F319</f>
        <v>0</v>
      </c>
      <c r="L319" s="329" t="s">
        <v>612</v>
      </c>
    </row>
    <row r="320" spans="1:12">
      <c r="A320" s="190">
        <v>8</v>
      </c>
      <c r="B320" s="207"/>
      <c r="C320" s="208" t="s">
        <v>285</v>
      </c>
      <c r="D320" s="213"/>
      <c r="E320" s="213"/>
      <c r="F320" s="210"/>
      <c r="G320" s="211"/>
      <c r="H320" s="315"/>
      <c r="I320" s="315"/>
      <c r="J320" s="315"/>
      <c r="K320" s="315"/>
      <c r="L320" s="329"/>
    </row>
    <row r="321" spans="1:12" ht="76.5">
      <c r="A321" s="190"/>
      <c r="B321" s="207"/>
      <c r="C321" s="212" t="s">
        <v>284</v>
      </c>
      <c r="D321" s="213" t="s">
        <v>282</v>
      </c>
      <c r="E321" s="213" t="s">
        <v>275</v>
      </c>
      <c r="F321" s="210"/>
      <c r="G321" s="192"/>
      <c r="H321" s="315"/>
      <c r="I321" s="315"/>
      <c r="J321" s="309"/>
      <c r="K321" s="315"/>
      <c r="L321" s="329"/>
    </row>
    <row r="322" spans="1:12" ht="30">
      <c r="A322" s="190">
        <v>9</v>
      </c>
      <c r="B322" s="207"/>
      <c r="C322" s="208" t="s">
        <v>286</v>
      </c>
      <c r="D322" s="213" t="s">
        <v>287</v>
      </c>
      <c r="E322" s="213">
        <v>50</v>
      </c>
      <c r="F322" s="210">
        <v>125</v>
      </c>
      <c r="G322" s="192">
        <f t="shared" si="58"/>
        <v>6250</v>
      </c>
      <c r="H322" s="315">
        <f>'Measurement Sheet'!L319</f>
        <v>45</v>
      </c>
      <c r="I322" s="315">
        <f>F322*H322</f>
        <v>5625</v>
      </c>
      <c r="J322" s="309">
        <f t="shared" ref="J322:J323" si="59">H322-E322</f>
        <v>-5</v>
      </c>
      <c r="K322" s="315">
        <f t="shared" ref="K322:K323" si="60">J322*F322</f>
        <v>-625</v>
      </c>
      <c r="L322" s="329" t="s">
        <v>658</v>
      </c>
    </row>
    <row r="323" spans="1:12" ht="30">
      <c r="A323" s="200">
        <v>10</v>
      </c>
      <c r="B323" s="183"/>
      <c r="C323" s="214" t="s">
        <v>288</v>
      </c>
      <c r="D323" s="213" t="s">
        <v>282</v>
      </c>
      <c r="E323" s="215">
        <v>2</v>
      </c>
      <c r="F323" s="216">
        <v>1250</v>
      </c>
      <c r="G323" s="192">
        <f t="shared" si="58"/>
        <v>2500</v>
      </c>
      <c r="H323" s="315">
        <f>'Measurement Sheet'!L320</f>
        <v>2</v>
      </c>
      <c r="I323" s="315">
        <f>F323*H323</f>
        <v>2500</v>
      </c>
      <c r="J323" s="309">
        <f t="shared" si="59"/>
        <v>0</v>
      </c>
      <c r="K323" s="315">
        <f t="shared" si="60"/>
        <v>0</v>
      </c>
      <c r="L323" s="329" t="s">
        <v>612</v>
      </c>
    </row>
    <row r="324" spans="1:12" ht="51">
      <c r="A324" s="200"/>
      <c r="B324" s="201"/>
      <c r="C324" s="201" t="s">
        <v>289</v>
      </c>
      <c r="D324" s="201"/>
      <c r="E324" s="201"/>
      <c r="F324" s="201"/>
      <c r="G324" s="201"/>
      <c r="H324" s="315"/>
      <c r="I324" s="315"/>
      <c r="J324" s="315"/>
      <c r="K324" s="315"/>
      <c r="L324" s="329"/>
    </row>
    <row r="325" spans="1:12" ht="15.75">
      <c r="A325" s="217"/>
      <c r="B325" s="218"/>
      <c r="C325" s="219" t="s">
        <v>269</v>
      </c>
      <c r="D325" s="209"/>
      <c r="E325" s="217"/>
      <c r="F325" s="220"/>
      <c r="G325" s="221">
        <f>SUM(G308:G323)</f>
        <v>186600</v>
      </c>
      <c r="H325" s="315"/>
      <c r="I325" s="308">
        <f>SUM(I308:I323)</f>
        <v>122275</v>
      </c>
      <c r="J325" s="315"/>
      <c r="K325" s="308">
        <f>SUM(K308:K323)</f>
        <v>-64325</v>
      </c>
      <c r="L325" s="329"/>
    </row>
    <row r="326" spans="1:12" ht="15.75">
      <c r="A326" s="222" t="s">
        <v>290</v>
      </c>
      <c r="B326" s="223" t="s">
        <v>291</v>
      </c>
      <c r="C326" s="135" t="s">
        <v>292</v>
      </c>
      <c r="D326" s="135" t="s">
        <v>4</v>
      </c>
      <c r="E326" s="224" t="s">
        <v>293</v>
      </c>
      <c r="F326" s="135" t="s">
        <v>95</v>
      </c>
      <c r="G326" s="224" t="s">
        <v>266</v>
      </c>
      <c r="H326" s="315"/>
      <c r="I326" s="315"/>
      <c r="J326" s="315"/>
      <c r="K326" s="315"/>
      <c r="L326" s="329"/>
    </row>
    <row r="327" spans="1:12">
      <c r="A327" s="225">
        <v>1</v>
      </c>
      <c r="B327" s="226" t="s">
        <v>294</v>
      </c>
      <c r="C327" s="227"/>
      <c r="D327" s="228"/>
      <c r="E327" s="229"/>
      <c r="F327" s="228"/>
      <c r="G327" s="229"/>
      <c r="H327" s="315"/>
      <c r="I327" s="315"/>
      <c r="J327" s="315"/>
      <c r="K327" s="315"/>
      <c r="L327" s="329"/>
    </row>
    <row r="328" spans="1:12" ht="30">
      <c r="A328" s="230">
        <v>1.1000000000000001</v>
      </c>
      <c r="B328" s="231" t="s">
        <v>295</v>
      </c>
      <c r="C328" s="232" t="s">
        <v>296</v>
      </c>
      <c r="D328" s="230" t="s">
        <v>84</v>
      </c>
      <c r="E328" s="233">
        <v>1</v>
      </c>
      <c r="F328" s="233">
        <v>30000</v>
      </c>
      <c r="G328" s="234">
        <f>F328*E328</f>
        <v>30000</v>
      </c>
      <c r="H328" s="315">
        <f>'Measurement Sheet'!L325</f>
        <v>1</v>
      </c>
      <c r="I328" s="315">
        <f>F328*H328</f>
        <v>30000</v>
      </c>
      <c r="J328" s="309">
        <f t="shared" ref="J328:J329" si="61">H328-E328</f>
        <v>0</v>
      </c>
      <c r="K328" s="315">
        <f t="shared" ref="K328:K329" si="62">J328*F328</f>
        <v>0</v>
      </c>
      <c r="L328" s="329" t="s">
        <v>612</v>
      </c>
    </row>
    <row r="329" spans="1:12" ht="30">
      <c r="A329" s="131">
        <v>1.2</v>
      </c>
      <c r="B329" s="235" t="s">
        <v>297</v>
      </c>
      <c r="C329" s="236" t="s">
        <v>298</v>
      </c>
      <c r="D329" s="131" t="s">
        <v>299</v>
      </c>
      <c r="E329" s="234">
        <v>4</v>
      </c>
      <c r="F329" s="234">
        <v>15500</v>
      </c>
      <c r="G329" s="234">
        <f>F329*E329</f>
        <v>62000</v>
      </c>
      <c r="H329" s="315">
        <f>'Measurement Sheet'!L326</f>
        <v>3</v>
      </c>
      <c r="I329" s="315">
        <f>F329*H329</f>
        <v>46500</v>
      </c>
      <c r="J329" s="309">
        <f t="shared" si="61"/>
        <v>-1</v>
      </c>
      <c r="K329" s="315">
        <f t="shared" si="62"/>
        <v>-15500</v>
      </c>
      <c r="L329" s="329" t="s">
        <v>616</v>
      </c>
    </row>
    <row r="330" spans="1:12">
      <c r="A330" s="131"/>
      <c r="B330" s="235"/>
      <c r="C330" s="236"/>
      <c r="D330" s="131"/>
      <c r="E330" s="234"/>
      <c r="F330" s="234"/>
      <c r="G330" s="234">
        <f>SUM(G328:G329)</f>
        <v>92000</v>
      </c>
      <c r="H330" s="315"/>
      <c r="I330" s="309">
        <f>SUM(I328:I329)</f>
        <v>76500</v>
      </c>
      <c r="J330" s="315"/>
      <c r="K330" s="309">
        <f>SUM(K328:K329)</f>
        <v>-15500</v>
      </c>
      <c r="L330" s="329"/>
    </row>
    <row r="331" spans="1:12">
      <c r="A331" s="131">
        <v>2</v>
      </c>
      <c r="B331" s="231" t="s">
        <v>300</v>
      </c>
      <c r="C331" s="232"/>
      <c r="D331" s="131"/>
      <c r="E331" s="234"/>
      <c r="F331" s="234"/>
      <c r="G331" s="234"/>
      <c r="H331" s="315"/>
      <c r="I331" s="315"/>
      <c r="J331" s="315"/>
      <c r="K331" s="315"/>
      <c r="L331" s="329"/>
    </row>
    <row r="332" spans="1:12" ht="135">
      <c r="A332" s="131">
        <v>2.1</v>
      </c>
      <c r="B332" s="235" t="s">
        <v>301</v>
      </c>
      <c r="C332" s="235" t="s">
        <v>302</v>
      </c>
      <c r="D332" s="131" t="s">
        <v>303</v>
      </c>
      <c r="E332" s="234">
        <v>92</v>
      </c>
      <c r="F332" s="234">
        <f>12*10.8</f>
        <v>129.60000000000002</v>
      </c>
      <c r="G332" s="234">
        <f>F332*E332</f>
        <v>11923.200000000003</v>
      </c>
      <c r="H332" s="315">
        <f>'Measurement Sheet'!L329</f>
        <v>91.989479999999986</v>
      </c>
      <c r="I332" s="315">
        <f>F332*H332</f>
        <v>11921.836608</v>
      </c>
      <c r="J332" s="309">
        <f>H332-E332</f>
        <v>-1.0520000000013852E-2</v>
      </c>
      <c r="K332" s="315">
        <f>J332*F332</f>
        <v>-1.3633920000017954</v>
      </c>
      <c r="L332" s="329" t="s">
        <v>612</v>
      </c>
    </row>
    <row r="333" spans="1:12">
      <c r="A333" s="131"/>
      <c r="B333" s="235"/>
      <c r="C333" s="235"/>
      <c r="D333" s="131"/>
      <c r="E333" s="234"/>
      <c r="F333" s="234"/>
      <c r="G333" s="234">
        <f>SUM(G332)</f>
        <v>11923.200000000003</v>
      </c>
      <c r="H333" s="315"/>
      <c r="I333" s="309">
        <f>SUM(I332)</f>
        <v>11921.836608</v>
      </c>
      <c r="J333" s="315"/>
      <c r="K333" s="309">
        <f>SUM(K332)</f>
        <v>-1.3633920000017954</v>
      </c>
      <c r="L333" s="329"/>
    </row>
    <row r="334" spans="1:12">
      <c r="A334" s="225">
        <v>3</v>
      </c>
      <c r="B334" s="226" t="s">
        <v>304</v>
      </c>
      <c r="C334" s="227"/>
      <c r="D334" s="228"/>
      <c r="E334" s="229"/>
      <c r="F334" s="228"/>
      <c r="G334" s="229"/>
      <c r="H334" s="315"/>
      <c r="I334" s="315"/>
      <c r="J334" s="315"/>
      <c r="K334" s="315"/>
      <c r="L334" s="329"/>
    </row>
    <row r="335" spans="1:12" ht="120">
      <c r="A335" s="131">
        <v>3.1</v>
      </c>
      <c r="B335" s="235" t="s">
        <v>305</v>
      </c>
      <c r="C335" s="236" t="s">
        <v>306</v>
      </c>
      <c r="D335" s="131" t="s">
        <v>303</v>
      </c>
      <c r="E335" s="234">
        <v>0</v>
      </c>
      <c r="F335" s="234">
        <v>1620</v>
      </c>
      <c r="G335" s="234">
        <f t="shared" ref="G335:G340" si="63">F335*E335</f>
        <v>0</v>
      </c>
      <c r="H335" s="315">
        <f>'Measurement Sheet'!L332</f>
        <v>0</v>
      </c>
      <c r="I335" s="315">
        <f t="shared" ref="I335:I337" si="64">F335*H335</f>
        <v>0</v>
      </c>
      <c r="J335" s="309">
        <f>H335-E335</f>
        <v>0</v>
      </c>
      <c r="K335" s="315">
        <f>J335*F335</f>
        <v>0</v>
      </c>
      <c r="L335" s="329"/>
    </row>
    <row r="336" spans="1:12" ht="120">
      <c r="A336" s="131" t="s">
        <v>307</v>
      </c>
      <c r="B336" s="235" t="s">
        <v>308</v>
      </c>
      <c r="C336" s="236" t="s">
        <v>309</v>
      </c>
      <c r="D336" s="131" t="s">
        <v>303</v>
      </c>
      <c r="E336" s="234">
        <v>0</v>
      </c>
      <c r="F336" s="234">
        <v>1836</v>
      </c>
      <c r="G336" s="234">
        <f t="shared" si="63"/>
        <v>0</v>
      </c>
      <c r="H336" s="315">
        <f>'Measurement Sheet'!L333</f>
        <v>0</v>
      </c>
      <c r="I336" s="315">
        <f t="shared" si="64"/>
        <v>0</v>
      </c>
      <c r="J336" s="309">
        <f t="shared" ref="J336:J340" si="65">H336-E336</f>
        <v>0</v>
      </c>
      <c r="K336" s="315">
        <f t="shared" ref="K336:K340" si="66">J336*F336</f>
        <v>0</v>
      </c>
      <c r="L336" s="329"/>
    </row>
    <row r="337" spans="1:12" ht="60">
      <c r="A337" s="131">
        <v>3.2</v>
      </c>
      <c r="B337" s="235" t="s">
        <v>310</v>
      </c>
      <c r="C337" s="236" t="s">
        <v>311</v>
      </c>
      <c r="D337" s="131" t="s">
        <v>75</v>
      </c>
      <c r="E337" s="234">
        <v>0</v>
      </c>
      <c r="F337" s="234">
        <v>700</v>
      </c>
      <c r="G337" s="234">
        <f t="shared" si="63"/>
        <v>0</v>
      </c>
      <c r="H337" s="315">
        <f>'Measurement Sheet'!L334</f>
        <v>0</v>
      </c>
      <c r="I337" s="315">
        <f t="shared" si="64"/>
        <v>0</v>
      </c>
      <c r="J337" s="309">
        <f t="shared" si="65"/>
        <v>0</v>
      </c>
      <c r="K337" s="315">
        <f t="shared" si="66"/>
        <v>0</v>
      </c>
      <c r="L337" s="329"/>
    </row>
    <row r="338" spans="1:12" ht="135">
      <c r="A338" s="131">
        <v>3.3</v>
      </c>
      <c r="B338" s="235" t="s">
        <v>312</v>
      </c>
      <c r="C338" s="236" t="s">
        <v>313</v>
      </c>
      <c r="D338" s="131" t="s">
        <v>303</v>
      </c>
      <c r="E338" s="234">
        <v>15</v>
      </c>
      <c r="F338" s="234">
        <v>702</v>
      </c>
      <c r="G338" s="234">
        <f t="shared" si="63"/>
        <v>10530</v>
      </c>
      <c r="H338" s="315">
        <f>'Measurement Sheet'!L335</f>
        <v>13</v>
      </c>
      <c r="I338" s="315">
        <f>F338*H338</f>
        <v>9126</v>
      </c>
      <c r="J338" s="309">
        <f t="shared" si="65"/>
        <v>-2</v>
      </c>
      <c r="K338" s="315">
        <f t="shared" si="66"/>
        <v>-1404</v>
      </c>
      <c r="L338" s="329" t="s">
        <v>657</v>
      </c>
    </row>
    <row r="339" spans="1:12" ht="90">
      <c r="A339" s="131">
        <v>3.4</v>
      </c>
      <c r="B339" s="235" t="s">
        <v>314</v>
      </c>
      <c r="C339" s="237" t="s">
        <v>315</v>
      </c>
      <c r="D339" s="131" t="s">
        <v>303</v>
      </c>
      <c r="E339" s="234">
        <v>0</v>
      </c>
      <c r="F339" s="234">
        <f>80*10.8</f>
        <v>864</v>
      </c>
      <c r="G339" s="234">
        <f t="shared" si="63"/>
        <v>0</v>
      </c>
      <c r="H339" s="315">
        <f>'Measurement Sheet'!L336</f>
        <v>0</v>
      </c>
      <c r="I339" s="315">
        <f t="shared" ref="I339:I340" si="67">F339*H339</f>
        <v>0</v>
      </c>
      <c r="J339" s="309">
        <f t="shared" si="65"/>
        <v>0</v>
      </c>
      <c r="K339" s="315">
        <f t="shared" si="66"/>
        <v>0</v>
      </c>
      <c r="L339" s="329"/>
    </row>
    <row r="340" spans="1:12" ht="300">
      <c r="A340" s="131">
        <v>3.5</v>
      </c>
      <c r="B340" s="235" t="s">
        <v>316</v>
      </c>
      <c r="C340" s="236" t="s">
        <v>317</v>
      </c>
      <c r="D340" s="131" t="s">
        <v>303</v>
      </c>
      <c r="E340" s="234">
        <v>0</v>
      </c>
      <c r="F340" s="234">
        <v>1850</v>
      </c>
      <c r="G340" s="234">
        <f t="shared" si="63"/>
        <v>0</v>
      </c>
      <c r="H340" s="315">
        <f>'Measurement Sheet'!L337</f>
        <v>0</v>
      </c>
      <c r="I340" s="315">
        <f t="shared" si="67"/>
        <v>0</v>
      </c>
      <c r="J340" s="309">
        <f t="shared" si="65"/>
        <v>0</v>
      </c>
      <c r="K340" s="315">
        <f t="shared" si="66"/>
        <v>0</v>
      </c>
      <c r="L340" s="329"/>
    </row>
    <row r="341" spans="1:12">
      <c r="A341" s="183"/>
      <c r="B341" s="226"/>
      <c r="C341" s="427" t="s">
        <v>269</v>
      </c>
      <c r="D341" s="427"/>
      <c r="E341" s="427"/>
      <c r="F341" s="225"/>
      <c r="G341" s="238">
        <f>SUM(G335:G340)</f>
        <v>10530</v>
      </c>
      <c r="H341" s="315"/>
      <c r="I341" s="310">
        <f>SUM(I335:I340)</f>
        <v>9126</v>
      </c>
      <c r="J341" s="315"/>
      <c r="K341" s="310">
        <f>SUM(K335:K340)</f>
        <v>-1404</v>
      </c>
      <c r="L341" s="329"/>
    </row>
    <row r="342" spans="1:12">
      <c r="A342" s="225">
        <v>4</v>
      </c>
      <c r="B342" s="226" t="s">
        <v>318</v>
      </c>
      <c r="C342" s="227"/>
      <c r="D342" s="228"/>
      <c r="E342" s="229"/>
      <c r="F342" s="228"/>
      <c r="G342" s="229"/>
      <c r="H342" s="315"/>
      <c r="I342" s="315"/>
      <c r="J342" s="315"/>
      <c r="K342" s="315"/>
      <c r="L342" s="329"/>
    </row>
    <row r="343" spans="1:12" ht="120">
      <c r="A343" s="131">
        <v>4.01</v>
      </c>
      <c r="B343" s="235" t="s">
        <v>319</v>
      </c>
      <c r="C343" s="236" t="s">
        <v>320</v>
      </c>
      <c r="D343" s="131" t="s">
        <v>303</v>
      </c>
      <c r="E343" s="234">
        <v>20</v>
      </c>
      <c r="F343" s="234">
        <v>2592</v>
      </c>
      <c r="G343" s="234">
        <f>F343*E343</f>
        <v>51840</v>
      </c>
      <c r="H343" s="315">
        <f>'Measurement Sheet'!L340</f>
        <v>20.000999999999998</v>
      </c>
      <c r="I343" s="315">
        <f t="shared" ref="I343:I344" si="68">F343*H343</f>
        <v>51842.591999999997</v>
      </c>
      <c r="J343" s="309">
        <f t="shared" ref="J343:J344" si="69">H343-E343</f>
        <v>9.9999999999766942E-4</v>
      </c>
      <c r="K343" s="315">
        <f t="shared" ref="K343:K344" si="70">J343*F343</f>
        <v>2.5919999999939591</v>
      </c>
      <c r="L343" s="329" t="s">
        <v>612</v>
      </c>
    </row>
    <row r="344" spans="1:12" ht="105">
      <c r="A344" s="131">
        <v>4.0199999999999996</v>
      </c>
      <c r="B344" s="235" t="s">
        <v>321</v>
      </c>
      <c r="C344" s="235" t="s">
        <v>322</v>
      </c>
      <c r="D344" s="131" t="s">
        <v>75</v>
      </c>
      <c r="E344" s="234">
        <v>10</v>
      </c>
      <c r="F344" s="234">
        <v>488</v>
      </c>
      <c r="G344" s="234">
        <f>F344*E344</f>
        <v>4880</v>
      </c>
      <c r="H344" s="315">
        <f>'Measurement Sheet'!L341</f>
        <v>10</v>
      </c>
      <c r="I344" s="315">
        <f t="shared" si="68"/>
        <v>4880</v>
      </c>
      <c r="J344" s="309">
        <f t="shared" si="69"/>
        <v>0</v>
      </c>
      <c r="K344" s="315">
        <f t="shared" si="70"/>
        <v>0</v>
      </c>
      <c r="L344" s="329" t="s">
        <v>612</v>
      </c>
    </row>
    <row r="345" spans="1:12" ht="45">
      <c r="A345" s="131">
        <v>4.03</v>
      </c>
      <c r="B345" s="239" t="s">
        <v>323</v>
      </c>
      <c r="C345" s="236" t="s">
        <v>324</v>
      </c>
      <c r="D345" s="131" t="s">
        <v>75</v>
      </c>
      <c r="E345" s="234" t="s">
        <v>159</v>
      </c>
      <c r="F345" s="234"/>
      <c r="G345" s="234"/>
      <c r="H345" s="315"/>
      <c r="I345" s="315"/>
      <c r="J345" s="315"/>
      <c r="K345" s="315"/>
      <c r="L345" s="329"/>
    </row>
    <row r="346" spans="1:12" ht="30">
      <c r="A346" s="131">
        <v>4.04</v>
      </c>
      <c r="B346" s="235" t="s">
        <v>325</v>
      </c>
      <c r="C346" s="236" t="s">
        <v>326</v>
      </c>
      <c r="D346" s="131" t="s">
        <v>303</v>
      </c>
      <c r="E346" s="234">
        <v>0</v>
      </c>
      <c r="F346" s="234">
        <v>2268</v>
      </c>
      <c r="G346" s="234">
        <f>F346*E346</f>
        <v>0</v>
      </c>
      <c r="H346" s="315">
        <f>'Measurement Sheet'!L343</f>
        <v>0</v>
      </c>
      <c r="I346" s="315">
        <f t="shared" ref="I346:I349" si="71">F346*H346</f>
        <v>0</v>
      </c>
      <c r="J346" s="315"/>
      <c r="K346" s="315"/>
      <c r="L346" s="329"/>
    </row>
    <row r="347" spans="1:12" ht="105">
      <c r="A347" s="131">
        <v>4.05</v>
      </c>
      <c r="B347" s="239" t="s">
        <v>327</v>
      </c>
      <c r="C347" s="236" t="s">
        <v>328</v>
      </c>
      <c r="D347" s="131" t="s">
        <v>303</v>
      </c>
      <c r="E347" s="240">
        <v>45</v>
      </c>
      <c r="F347" s="234">
        <v>2484</v>
      </c>
      <c r="G347" s="234">
        <f>F347*E347</f>
        <v>111780</v>
      </c>
      <c r="H347" s="315">
        <f>'Measurement Sheet'!L344</f>
        <v>44.524999999999999</v>
      </c>
      <c r="I347" s="315">
        <f t="shared" si="71"/>
        <v>110600.09999999999</v>
      </c>
      <c r="J347" s="309">
        <f t="shared" ref="J347:J349" si="72">H347-E347</f>
        <v>-0.47500000000000142</v>
      </c>
      <c r="K347" s="315">
        <f t="shared" ref="K347:K349" si="73">J347*F347</f>
        <v>-1179.9000000000035</v>
      </c>
      <c r="L347" s="329" t="s">
        <v>629</v>
      </c>
    </row>
    <row r="348" spans="1:12" ht="90">
      <c r="A348" s="131">
        <v>4.0599999999999996</v>
      </c>
      <c r="B348" s="239" t="s">
        <v>329</v>
      </c>
      <c r="C348" s="236" t="s">
        <v>330</v>
      </c>
      <c r="D348" s="131" t="s">
        <v>303</v>
      </c>
      <c r="E348" s="234">
        <v>30</v>
      </c>
      <c r="F348" s="234">
        <v>3370</v>
      </c>
      <c r="G348" s="234">
        <f>F348*E348</f>
        <v>101100</v>
      </c>
      <c r="H348" s="315">
        <f>'Measurement Sheet'!L349</f>
        <v>0</v>
      </c>
      <c r="I348" s="315">
        <f t="shared" si="71"/>
        <v>0</v>
      </c>
      <c r="J348" s="309">
        <f t="shared" si="72"/>
        <v>-30</v>
      </c>
      <c r="K348" s="315">
        <f t="shared" si="73"/>
        <v>-101100</v>
      </c>
      <c r="L348" s="329" t="s">
        <v>614</v>
      </c>
    </row>
    <row r="349" spans="1:12" ht="75">
      <c r="A349" s="234">
        <v>4.0999999999999996</v>
      </c>
      <c r="B349" s="235" t="s">
        <v>331</v>
      </c>
      <c r="C349" s="236" t="s">
        <v>332</v>
      </c>
      <c r="D349" s="131" t="s">
        <v>303</v>
      </c>
      <c r="E349" s="234">
        <v>6</v>
      </c>
      <c r="F349" s="234">
        <v>4850</v>
      </c>
      <c r="G349" s="234">
        <f>F349*E349</f>
        <v>29100</v>
      </c>
      <c r="H349" s="315">
        <f>'Measurement Sheet'!L350</f>
        <v>1.845</v>
      </c>
      <c r="I349" s="315">
        <f t="shared" si="71"/>
        <v>8948.25</v>
      </c>
      <c r="J349" s="309">
        <f t="shared" si="72"/>
        <v>-4.1550000000000002</v>
      </c>
      <c r="K349" s="315">
        <f t="shared" si="73"/>
        <v>-20151.75</v>
      </c>
      <c r="L349" s="329" t="s">
        <v>630</v>
      </c>
    </row>
    <row r="350" spans="1:12">
      <c r="A350" s="131"/>
      <c r="B350" s="226"/>
      <c r="C350" s="427"/>
      <c r="D350" s="427"/>
      <c r="E350" s="427"/>
      <c r="F350" s="225"/>
      <c r="G350" s="238">
        <f>SUM(G343:G349)</f>
        <v>298700</v>
      </c>
      <c r="H350" s="315"/>
      <c r="I350" s="310">
        <f>SUM(I343:I349)</f>
        <v>176270.94199999998</v>
      </c>
      <c r="J350" s="315"/>
      <c r="K350" s="310">
        <f>SUM(K343:K349)</f>
        <v>-122429.058</v>
      </c>
      <c r="L350" s="329"/>
    </row>
    <row r="351" spans="1:12">
      <c r="A351" s="131">
        <v>5</v>
      </c>
      <c r="B351" s="241" t="s">
        <v>333</v>
      </c>
      <c r="C351" s="227"/>
      <c r="D351" s="228"/>
      <c r="E351" s="229"/>
      <c r="F351" s="228"/>
      <c r="G351" s="229"/>
      <c r="H351" s="315"/>
      <c r="I351" s="315"/>
      <c r="J351" s="315"/>
      <c r="K351" s="315"/>
      <c r="L351" s="329"/>
    </row>
    <row r="352" spans="1:12" ht="150">
      <c r="A352" s="131">
        <v>5.1000000000000103</v>
      </c>
      <c r="B352" s="235" t="s">
        <v>334</v>
      </c>
      <c r="C352" s="242" t="s">
        <v>335</v>
      </c>
      <c r="D352" s="131" t="s">
        <v>303</v>
      </c>
      <c r="E352" s="243">
        <v>0</v>
      </c>
      <c r="F352" s="234">
        <v>5940</v>
      </c>
      <c r="G352" s="234">
        <f>F352*E352</f>
        <v>0</v>
      </c>
      <c r="H352" s="315">
        <f>'Measurement Sheet'!L353</f>
        <v>0</v>
      </c>
      <c r="I352" s="315">
        <f t="shared" ref="I352:I355" si="74">F352*H352</f>
        <v>0</v>
      </c>
      <c r="J352" s="309">
        <f t="shared" ref="J352:J355" si="75">H352-E352</f>
        <v>0</v>
      </c>
      <c r="K352" s="315">
        <f t="shared" ref="K352:K355" si="76">J352*F352</f>
        <v>0</v>
      </c>
      <c r="L352" s="329"/>
    </row>
    <row r="353" spans="1:12" ht="150">
      <c r="A353" s="131">
        <v>5.2</v>
      </c>
      <c r="B353" s="235" t="s">
        <v>334</v>
      </c>
      <c r="C353" s="242" t="s">
        <v>336</v>
      </c>
      <c r="D353" s="131" t="s">
        <v>303</v>
      </c>
      <c r="E353" s="243">
        <v>0</v>
      </c>
      <c r="F353" s="234">
        <v>9500</v>
      </c>
      <c r="G353" s="234">
        <f>F353*E353</f>
        <v>0</v>
      </c>
      <c r="H353" s="315">
        <f>'Measurement Sheet'!L354</f>
        <v>0</v>
      </c>
      <c r="I353" s="315">
        <f t="shared" si="74"/>
        <v>0</v>
      </c>
      <c r="J353" s="309">
        <f t="shared" si="75"/>
        <v>0</v>
      </c>
      <c r="K353" s="315">
        <f t="shared" si="76"/>
        <v>0</v>
      </c>
      <c r="L353" s="329"/>
    </row>
    <row r="354" spans="1:12" ht="135">
      <c r="A354" s="131">
        <v>5.3</v>
      </c>
      <c r="B354" s="235" t="s">
        <v>334</v>
      </c>
      <c r="C354" s="242" t="s">
        <v>337</v>
      </c>
      <c r="D354" s="131" t="s">
        <v>303</v>
      </c>
      <c r="E354" s="243">
        <v>10</v>
      </c>
      <c r="F354" s="234">
        <v>4320</v>
      </c>
      <c r="G354" s="234">
        <f>F354*E354</f>
        <v>43200</v>
      </c>
      <c r="H354" s="315">
        <f>'Measurement Sheet'!L355</f>
        <v>0</v>
      </c>
      <c r="I354" s="315">
        <f t="shared" si="74"/>
        <v>0</v>
      </c>
      <c r="J354" s="309">
        <f t="shared" si="75"/>
        <v>-10</v>
      </c>
      <c r="K354" s="315">
        <f t="shared" si="76"/>
        <v>-43200</v>
      </c>
      <c r="L354" s="329" t="s">
        <v>614</v>
      </c>
    </row>
    <row r="355" spans="1:12" ht="45">
      <c r="A355" s="131">
        <v>5.4</v>
      </c>
      <c r="B355" s="235" t="s">
        <v>338</v>
      </c>
      <c r="C355" s="244" t="s">
        <v>339</v>
      </c>
      <c r="D355" s="131" t="s">
        <v>303</v>
      </c>
      <c r="E355" s="234">
        <v>3</v>
      </c>
      <c r="F355" s="234">
        <v>3240</v>
      </c>
      <c r="G355" s="234">
        <f>F355*E355</f>
        <v>9720</v>
      </c>
      <c r="H355" s="315">
        <f>'Measurement Sheet'!L356</f>
        <v>0</v>
      </c>
      <c r="I355" s="315">
        <f t="shared" si="74"/>
        <v>0</v>
      </c>
      <c r="J355" s="309">
        <f t="shared" si="75"/>
        <v>-3</v>
      </c>
      <c r="K355" s="315">
        <f t="shared" si="76"/>
        <v>-9720</v>
      </c>
      <c r="L355" s="329" t="s">
        <v>612</v>
      </c>
    </row>
    <row r="356" spans="1:12">
      <c r="A356" s="183"/>
      <c r="B356" s="226"/>
      <c r="C356" s="427"/>
      <c r="D356" s="427"/>
      <c r="E356" s="427"/>
      <c r="F356" s="225"/>
      <c r="G356" s="238">
        <f>SUM(G352:G355)</f>
        <v>52920</v>
      </c>
      <c r="H356" s="315"/>
      <c r="I356" s="310">
        <f>SUM(I352:I355)</f>
        <v>0</v>
      </c>
      <c r="J356" s="315"/>
      <c r="K356" s="310">
        <f>SUM(K352:K355)</f>
        <v>-52920</v>
      </c>
      <c r="L356" s="329"/>
    </row>
    <row r="357" spans="1:12">
      <c r="A357" s="225">
        <v>6</v>
      </c>
      <c r="B357" s="241" t="s">
        <v>340</v>
      </c>
      <c r="C357" s="227"/>
      <c r="D357" s="228"/>
      <c r="E357" s="229"/>
      <c r="F357" s="228"/>
      <c r="G357" s="229"/>
      <c r="H357" s="315"/>
      <c r="I357" s="315"/>
      <c r="J357" s="315"/>
      <c r="K357" s="315"/>
      <c r="L357" s="329"/>
    </row>
    <row r="358" spans="1:12" ht="60">
      <c r="A358" s="131">
        <v>6.1</v>
      </c>
      <c r="B358" s="235" t="s">
        <v>341</v>
      </c>
      <c r="C358" s="245" t="s">
        <v>342</v>
      </c>
      <c r="D358" s="131" t="s">
        <v>303</v>
      </c>
      <c r="E358" s="234">
        <v>20</v>
      </c>
      <c r="F358" s="234">
        <v>2430</v>
      </c>
      <c r="G358" s="234">
        <f t="shared" ref="G358:G369" si="77">F358*E358</f>
        <v>48600</v>
      </c>
      <c r="H358" s="315">
        <f>'Measurement Sheet'!L359</f>
        <v>0</v>
      </c>
      <c r="I358" s="315">
        <f t="shared" ref="I358:I369" si="78">F358*H358</f>
        <v>0</v>
      </c>
      <c r="J358" s="309">
        <f t="shared" ref="J358:J369" si="79">H358-E358</f>
        <v>-20</v>
      </c>
      <c r="K358" s="315">
        <f t="shared" ref="K358:K369" si="80">J358*F358</f>
        <v>-48600</v>
      </c>
      <c r="L358" s="329" t="s">
        <v>614</v>
      </c>
    </row>
    <row r="359" spans="1:12" ht="60">
      <c r="A359" s="131">
        <v>6.2</v>
      </c>
      <c r="B359" s="235" t="s">
        <v>343</v>
      </c>
      <c r="C359" s="245" t="s">
        <v>344</v>
      </c>
      <c r="D359" s="131" t="s">
        <v>303</v>
      </c>
      <c r="E359" s="234">
        <v>30</v>
      </c>
      <c r="F359" s="234">
        <f>410*10.8</f>
        <v>4428</v>
      </c>
      <c r="G359" s="234">
        <f t="shared" si="77"/>
        <v>132840</v>
      </c>
      <c r="H359" s="315">
        <f>'Measurement Sheet'!L360</f>
        <v>0</v>
      </c>
      <c r="I359" s="315">
        <f t="shared" si="78"/>
        <v>0</v>
      </c>
      <c r="J359" s="309">
        <f t="shared" si="79"/>
        <v>-30</v>
      </c>
      <c r="K359" s="315">
        <f t="shared" si="80"/>
        <v>-132840</v>
      </c>
      <c r="L359" s="329" t="s">
        <v>614</v>
      </c>
    </row>
    <row r="360" spans="1:12" ht="75">
      <c r="A360" s="131">
        <v>6.4</v>
      </c>
      <c r="B360" s="235" t="s">
        <v>345</v>
      </c>
      <c r="C360" s="245" t="s">
        <v>346</v>
      </c>
      <c r="D360" s="131" t="s">
        <v>303</v>
      </c>
      <c r="E360" s="234">
        <v>13</v>
      </c>
      <c r="F360" s="234">
        <v>5670</v>
      </c>
      <c r="G360" s="234">
        <f t="shared" si="77"/>
        <v>73710</v>
      </c>
      <c r="H360" s="315">
        <f>'Measurement Sheet'!L361</f>
        <v>0</v>
      </c>
      <c r="I360" s="315">
        <f t="shared" si="78"/>
        <v>0</v>
      </c>
      <c r="J360" s="309">
        <f t="shared" si="79"/>
        <v>-13</v>
      </c>
      <c r="K360" s="315">
        <f t="shared" si="80"/>
        <v>-73710</v>
      </c>
      <c r="L360" s="329" t="s">
        <v>614</v>
      </c>
    </row>
    <row r="361" spans="1:12" ht="135">
      <c r="A361" s="131">
        <v>6.6</v>
      </c>
      <c r="B361" s="235" t="s">
        <v>347</v>
      </c>
      <c r="C361" s="246" t="s">
        <v>348</v>
      </c>
      <c r="D361" s="131" t="s">
        <v>75</v>
      </c>
      <c r="E361" s="234">
        <v>0</v>
      </c>
      <c r="F361" s="234">
        <v>1800</v>
      </c>
      <c r="G361" s="234">
        <f t="shared" si="77"/>
        <v>0</v>
      </c>
      <c r="H361" s="315">
        <f>'Measurement Sheet'!L362</f>
        <v>0</v>
      </c>
      <c r="I361" s="315">
        <f t="shared" si="78"/>
        <v>0</v>
      </c>
      <c r="J361" s="309">
        <f t="shared" si="79"/>
        <v>0</v>
      </c>
      <c r="K361" s="315">
        <f t="shared" si="80"/>
        <v>0</v>
      </c>
      <c r="L361" s="329"/>
    </row>
    <row r="362" spans="1:12" ht="135">
      <c r="A362" s="131">
        <v>6.7</v>
      </c>
      <c r="B362" s="247" t="s">
        <v>349</v>
      </c>
      <c r="C362" s="248" t="s">
        <v>350</v>
      </c>
      <c r="D362" s="249" t="s">
        <v>351</v>
      </c>
      <c r="E362" s="42">
        <v>1</v>
      </c>
      <c r="F362" s="234">
        <v>35000</v>
      </c>
      <c r="G362" s="234">
        <f t="shared" si="77"/>
        <v>35000</v>
      </c>
      <c r="H362" s="315">
        <f>'Measurement Sheet'!L363</f>
        <v>0</v>
      </c>
      <c r="I362" s="315">
        <f t="shared" si="78"/>
        <v>0</v>
      </c>
      <c r="J362" s="309">
        <f t="shared" si="79"/>
        <v>-1</v>
      </c>
      <c r="K362" s="315">
        <f t="shared" si="80"/>
        <v>-35000</v>
      </c>
      <c r="L362" s="329" t="s">
        <v>614</v>
      </c>
    </row>
    <row r="363" spans="1:12" ht="135">
      <c r="A363" s="131">
        <v>6.8</v>
      </c>
      <c r="B363" s="250" t="s">
        <v>352</v>
      </c>
      <c r="C363" s="251" t="s">
        <v>353</v>
      </c>
      <c r="D363" s="249" t="s">
        <v>351</v>
      </c>
      <c r="E363" s="42">
        <v>1</v>
      </c>
      <c r="F363" s="234">
        <v>35000</v>
      </c>
      <c r="G363" s="234">
        <f t="shared" si="77"/>
        <v>35000</v>
      </c>
      <c r="H363" s="315">
        <f>'Measurement Sheet'!L364</f>
        <v>0</v>
      </c>
      <c r="I363" s="315">
        <f t="shared" si="78"/>
        <v>0</v>
      </c>
      <c r="J363" s="309">
        <f t="shared" si="79"/>
        <v>-1</v>
      </c>
      <c r="K363" s="315">
        <f t="shared" si="80"/>
        <v>-35000</v>
      </c>
      <c r="L363" s="329" t="s">
        <v>614</v>
      </c>
    </row>
    <row r="364" spans="1:12" ht="120">
      <c r="A364" s="131">
        <v>6.9</v>
      </c>
      <c r="B364" s="250" t="s">
        <v>354</v>
      </c>
      <c r="C364" s="251" t="s">
        <v>355</v>
      </c>
      <c r="D364" s="249" t="s">
        <v>351</v>
      </c>
      <c r="E364" s="42">
        <v>1</v>
      </c>
      <c r="F364" s="234">
        <v>38000</v>
      </c>
      <c r="G364" s="234">
        <f t="shared" si="77"/>
        <v>38000</v>
      </c>
      <c r="H364" s="315">
        <f>'Measurement Sheet'!L365</f>
        <v>0</v>
      </c>
      <c r="I364" s="315">
        <f t="shared" si="78"/>
        <v>0</v>
      </c>
      <c r="J364" s="309">
        <f t="shared" si="79"/>
        <v>-1</v>
      </c>
      <c r="K364" s="315">
        <f t="shared" si="80"/>
        <v>-38000</v>
      </c>
      <c r="L364" s="329" t="s">
        <v>614</v>
      </c>
    </row>
    <row r="365" spans="1:12" ht="45">
      <c r="A365" s="234">
        <v>6.11</v>
      </c>
      <c r="B365" s="235" t="s">
        <v>356</v>
      </c>
      <c r="C365" s="232" t="s">
        <v>357</v>
      </c>
      <c r="D365" s="131" t="s">
        <v>303</v>
      </c>
      <c r="E365" s="234">
        <v>10</v>
      </c>
      <c r="F365" s="234">
        <v>15000</v>
      </c>
      <c r="G365" s="234">
        <f t="shared" si="77"/>
        <v>150000</v>
      </c>
      <c r="H365" s="315">
        <f>'Measurement Sheet'!L366</f>
        <v>3.956</v>
      </c>
      <c r="I365" s="315">
        <f t="shared" si="78"/>
        <v>59340</v>
      </c>
      <c r="J365" s="309">
        <f t="shared" si="79"/>
        <v>-6.0440000000000005</v>
      </c>
      <c r="K365" s="315">
        <f t="shared" si="80"/>
        <v>-90660</v>
      </c>
      <c r="L365" s="329" t="s">
        <v>617</v>
      </c>
    </row>
    <row r="366" spans="1:12" ht="135">
      <c r="A366" s="234">
        <v>6.12</v>
      </c>
      <c r="B366" s="235" t="s">
        <v>358</v>
      </c>
      <c r="C366" s="232" t="s">
        <v>359</v>
      </c>
      <c r="D366" s="131" t="s">
        <v>303</v>
      </c>
      <c r="E366" s="234">
        <v>3.5</v>
      </c>
      <c r="F366" s="234">
        <v>49140</v>
      </c>
      <c r="G366" s="234">
        <f t="shared" si="77"/>
        <v>171990</v>
      </c>
      <c r="H366" s="315">
        <f>'Measurement Sheet'!L367</f>
        <v>3.496</v>
      </c>
      <c r="I366" s="315">
        <f t="shared" si="78"/>
        <v>171793.44</v>
      </c>
      <c r="J366" s="309">
        <f t="shared" si="79"/>
        <v>-4.0000000000000036E-3</v>
      </c>
      <c r="K366" s="315">
        <f t="shared" si="80"/>
        <v>-196.56000000000017</v>
      </c>
      <c r="L366" s="329" t="s">
        <v>612</v>
      </c>
    </row>
    <row r="367" spans="1:12" ht="90">
      <c r="A367" s="234">
        <v>6.14</v>
      </c>
      <c r="B367" s="252" t="s">
        <v>360</v>
      </c>
      <c r="C367" s="253" t="s">
        <v>361</v>
      </c>
      <c r="D367" s="131" t="s">
        <v>303</v>
      </c>
      <c r="E367" s="42">
        <v>1</v>
      </c>
      <c r="F367" s="234">
        <v>24300</v>
      </c>
      <c r="G367" s="234">
        <f t="shared" si="77"/>
        <v>24300</v>
      </c>
      <c r="H367" s="315">
        <f>'Measurement Sheet'!L368</f>
        <v>0</v>
      </c>
      <c r="I367" s="315">
        <f t="shared" si="78"/>
        <v>0</v>
      </c>
      <c r="J367" s="309">
        <f t="shared" si="79"/>
        <v>-1</v>
      </c>
      <c r="K367" s="315">
        <f t="shared" si="80"/>
        <v>-24300</v>
      </c>
      <c r="L367" s="329" t="s">
        <v>614</v>
      </c>
    </row>
    <row r="368" spans="1:12" ht="90">
      <c r="A368" s="234">
        <v>6.15</v>
      </c>
      <c r="B368" s="252" t="s">
        <v>362</v>
      </c>
      <c r="C368" s="251" t="s">
        <v>363</v>
      </c>
      <c r="D368" s="131" t="s">
        <v>303</v>
      </c>
      <c r="E368" s="42">
        <v>0</v>
      </c>
      <c r="F368" s="234">
        <v>24300</v>
      </c>
      <c r="G368" s="234">
        <f t="shared" si="77"/>
        <v>0</v>
      </c>
      <c r="H368" s="315">
        <f>'Measurement Sheet'!L369</f>
        <v>0</v>
      </c>
      <c r="I368" s="315">
        <f t="shared" si="78"/>
        <v>0</v>
      </c>
      <c r="J368" s="309">
        <f t="shared" si="79"/>
        <v>0</v>
      </c>
      <c r="K368" s="315">
        <f t="shared" si="80"/>
        <v>0</v>
      </c>
      <c r="L368" s="329"/>
    </row>
    <row r="369" spans="1:12" ht="60">
      <c r="A369" s="234">
        <v>6.16</v>
      </c>
      <c r="B369" s="247" t="s">
        <v>364</v>
      </c>
      <c r="C369" s="251" t="s">
        <v>365</v>
      </c>
      <c r="D369" s="131" t="s">
        <v>303</v>
      </c>
      <c r="E369" s="42">
        <v>0</v>
      </c>
      <c r="F369" s="234">
        <v>3200</v>
      </c>
      <c r="G369" s="234">
        <f t="shared" si="77"/>
        <v>0</v>
      </c>
      <c r="H369" s="315">
        <f>'Measurement Sheet'!L370</f>
        <v>0</v>
      </c>
      <c r="I369" s="315">
        <f t="shared" si="78"/>
        <v>0</v>
      </c>
      <c r="J369" s="309">
        <f t="shared" si="79"/>
        <v>0</v>
      </c>
      <c r="K369" s="315">
        <f t="shared" si="80"/>
        <v>0</v>
      </c>
      <c r="L369" s="329"/>
    </row>
    <row r="370" spans="1:12">
      <c r="A370" s="183"/>
      <c r="B370" s="226"/>
      <c r="C370" s="427"/>
      <c r="D370" s="427"/>
      <c r="E370" s="427"/>
      <c r="F370" s="225"/>
      <c r="G370" s="238">
        <f>SUM(G358:G369)</f>
        <v>709440</v>
      </c>
      <c r="H370" s="315"/>
      <c r="I370" s="310">
        <f>SUM(I358:I369)</f>
        <v>231133.44</v>
      </c>
      <c r="J370" s="315"/>
      <c r="K370" s="310">
        <f>SUM(K358:K369)</f>
        <v>-478306.56</v>
      </c>
      <c r="L370" s="329"/>
    </row>
    <row r="371" spans="1:12">
      <c r="A371" s="225">
        <v>8</v>
      </c>
      <c r="B371" s="241" t="s">
        <v>366</v>
      </c>
      <c r="C371" s="227"/>
      <c r="D371" s="228"/>
      <c r="E371" s="229"/>
      <c r="F371" s="228"/>
      <c r="G371" s="229"/>
      <c r="H371" s="315"/>
      <c r="I371" s="315"/>
      <c r="J371" s="315"/>
      <c r="K371" s="315"/>
      <c r="L371" s="329"/>
    </row>
    <row r="372" spans="1:12" ht="75">
      <c r="A372" s="131">
        <v>8.1</v>
      </c>
      <c r="B372" s="235" t="s">
        <v>367</v>
      </c>
      <c r="C372" s="245" t="s">
        <v>368</v>
      </c>
      <c r="D372" s="131" t="s">
        <v>303</v>
      </c>
      <c r="E372" s="234">
        <v>86</v>
      </c>
      <c r="F372" s="234">
        <f>240*10.8</f>
        <v>2592</v>
      </c>
      <c r="G372" s="234">
        <f>F372*E372</f>
        <v>222912</v>
      </c>
      <c r="H372" s="315">
        <f>'Measurement Sheet'!L373</f>
        <v>0</v>
      </c>
      <c r="I372" s="315">
        <f t="shared" ref="I372:I373" si="81">F372*H372</f>
        <v>0</v>
      </c>
      <c r="J372" s="309">
        <f>H372-E372</f>
        <v>-86</v>
      </c>
      <c r="K372" s="315">
        <f>J372*F372</f>
        <v>-222912</v>
      </c>
      <c r="L372" s="329" t="s">
        <v>614</v>
      </c>
    </row>
    <row r="373" spans="1:12" ht="120">
      <c r="A373" s="131">
        <v>8.3000000000000007</v>
      </c>
      <c r="B373" s="239" t="s">
        <v>369</v>
      </c>
      <c r="C373" s="245" t="s">
        <v>370</v>
      </c>
      <c r="D373" s="131" t="s">
        <v>303</v>
      </c>
      <c r="E373" s="234">
        <v>90</v>
      </c>
      <c r="F373" s="234">
        <v>648</v>
      </c>
      <c r="G373" s="234">
        <f>F373*E373</f>
        <v>58320</v>
      </c>
      <c r="H373" s="315">
        <f>'Measurement Sheet'!L374</f>
        <v>0</v>
      </c>
      <c r="I373" s="315">
        <f t="shared" si="81"/>
        <v>0</v>
      </c>
      <c r="J373" s="309">
        <f>H373-E373</f>
        <v>-90</v>
      </c>
      <c r="K373" s="315">
        <f>J373*F373</f>
        <v>-58320</v>
      </c>
      <c r="L373" s="329" t="s">
        <v>614</v>
      </c>
    </row>
    <row r="374" spans="1:12">
      <c r="A374" s="183"/>
      <c r="B374" s="226"/>
      <c r="C374" s="427"/>
      <c r="D374" s="427"/>
      <c r="E374" s="427"/>
      <c r="F374" s="225"/>
      <c r="G374" s="238">
        <f>SUM(G372:G373)</f>
        <v>281232</v>
      </c>
      <c r="H374" s="315"/>
      <c r="I374" s="310">
        <f>SUM(I372:I373)</f>
        <v>0</v>
      </c>
      <c r="J374" s="315"/>
      <c r="K374" s="310">
        <f>SUM(K372:K373)</f>
        <v>-281232</v>
      </c>
      <c r="L374" s="329"/>
    </row>
    <row r="375" spans="1:12">
      <c r="A375" s="225">
        <v>9</v>
      </c>
      <c r="B375" s="226" t="s">
        <v>371</v>
      </c>
      <c r="C375" s="227"/>
      <c r="D375" s="228"/>
      <c r="E375" s="229"/>
      <c r="F375" s="228"/>
      <c r="G375" s="229"/>
      <c r="H375" s="315"/>
      <c r="I375" s="315"/>
      <c r="J375" s="315"/>
      <c r="K375" s="315"/>
      <c r="L375" s="329"/>
    </row>
    <row r="376" spans="1:12" ht="75">
      <c r="A376" s="254">
        <v>9.1</v>
      </c>
      <c r="B376" s="247" t="s">
        <v>372</v>
      </c>
      <c r="C376" s="255" t="s">
        <v>373</v>
      </c>
      <c r="D376" s="131" t="s">
        <v>303</v>
      </c>
      <c r="E376" s="256">
        <v>0</v>
      </c>
      <c r="F376" s="234">
        <v>9180</v>
      </c>
      <c r="G376" s="234">
        <f t="shared" ref="G376:G381" si="82">F376*E376</f>
        <v>0</v>
      </c>
      <c r="H376" s="315">
        <f>'Measurement Sheet'!L377</f>
        <v>0</v>
      </c>
      <c r="I376" s="315">
        <f t="shared" ref="I376:I381" si="83">F376*H376</f>
        <v>0</v>
      </c>
      <c r="J376" s="309">
        <f>H376-E376</f>
        <v>0</v>
      </c>
      <c r="K376" s="315">
        <f>J376*F376</f>
        <v>0</v>
      </c>
      <c r="L376" s="329"/>
    </row>
    <row r="377" spans="1:12" ht="60">
      <c r="A377" s="131">
        <v>9.1999999999999993</v>
      </c>
      <c r="B377" s="235" t="s">
        <v>374</v>
      </c>
      <c r="C377" s="236" t="s">
        <v>375</v>
      </c>
      <c r="D377" s="131" t="s">
        <v>75</v>
      </c>
      <c r="E377" s="234">
        <v>75</v>
      </c>
      <c r="F377" s="234">
        <v>750</v>
      </c>
      <c r="G377" s="234">
        <f t="shared" si="82"/>
        <v>56250</v>
      </c>
      <c r="H377" s="315">
        <f>'Measurement Sheet'!L378</f>
        <v>40</v>
      </c>
      <c r="I377" s="315">
        <f t="shared" si="83"/>
        <v>30000</v>
      </c>
      <c r="J377" s="309">
        <f t="shared" ref="J377:J381" si="84">H377-E377</f>
        <v>-35</v>
      </c>
      <c r="K377" s="315">
        <f t="shared" ref="K377:K381" si="85">J377*F377</f>
        <v>-26250</v>
      </c>
      <c r="L377" s="329" t="s">
        <v>656</v>
      </c>
    </row>
    <row r="378" spans="1:12" ht="225">
      <c r="A378" s="254">
        <v>9.3000000000000007</v>
      </c>
      <c r="B378" s="235" t="s">
        <v>376</v>
      </c>
      <c r="C378" s="257" t="s">
        <v>377</v>
      </c>
      <c r="D378" s="131" t="s">
        <v>78</v>
      </c>
      <c r="E378" s="234">
        <v>4</v>
      </c>
      <c r="F378" s="234">
        <v>18000</v>
      </c>
      <c r="G378" s="234">
        <f t="shared" si="82"/>
        <v>72000</v>
      </c>
      <c r="H378" s="315">
        <f>'Measurement Sheet'!L379</f>
        <v>0</v>
      </c>
      <c r="I378" s="315">
        <f t="shared" si="83"/>
        <v>0</v>
      </c>
      <c r="J378" s="309">
        <f t="shared" si="84"/>
        <v>-4</v>
      </c>
      <c r="K378" s="315">
        <f t="shared" si="85"/>
        <v>-72000</v>
      </c>
      <c r="L378" s="329" t="s">
        <v>614</v>
      </c>
    </row>
    <row r="379" spans="1:12" ht="30">
      <c r="A379" s="131">
        <v>9.4</v>
      </c>
      <c r="B379" s="231" t="s">
        <v>378</v>
      </c>
      <c r="C379" s="235" t="s">
        <v>379</v>
      </c>
      <c r="D379" s="131" t="s">
        <v>78</v>
      </c>
      <c r="E379" s="234">
        <v>1</v>
      </c>
      <c r="F379" s="234">
        <v>4500</v>
      </c>
      <c r="G379" s="234">
        <f t="shared" si="82"/>
        <v>4500</v>
      </c>
      <c r="H379" s="315">
        <f>'Measurement Sheet'!L380</f>
        <v>0</v>
      </c>
      <c r="I379" s="315">
        <f t="shared" si="83"/>
        <v>0</v>
      </c>
      <c r="J379" s="309">
        <f t="shared" si="84"/>
        <v>-1</v>
      </c>
      <c r="K379" s="315">
        <f t="shared" si="85"/>
        <v>-4500</v>
      </c>
      <c r="L379" s="329" t="s">
        <v>614</v>
      </c>
    </row>
    <row r="380" spans="1:12" ht="45">
      <c r="A380" s="131">
        <v>9.6</v>
      </c>
      <c r="B380" s="252" t="s">
        <v>380</v>
      </c>
      <c r="C380" s="258" t="s">
        <v>381</v>
      </c>
      <c r="D380" s="249" t="s">
        <v>351</v>
      </c>
      <c r="E380" s="42">
        <v>2</v>
      </c>
      <c r="F380" s="234">
        <v>2000</v>
      </c>
      <c r="G380" s="234">
        <f t="shared" si="82"/>
        <v>4000</v>
      </c>
      <c r="H380" s="315">
        <f>'Measurement Sheet'!L381</f>
        <v>0</v>
      </c>
      <c r="I380" s="315">
        <f t="shared" si="83"/>
        <v>0</v>
      </c>
      <c r="J380" s="309">
        <f t="shared" si="84"/>
        <v>-2</v>
      </c>
      <c r="K380" s="315">
        <f t="shared" si="85"/>
        <v>-4000</v>
      </c>
      <c r="L380" s="329" t="s">
        <v>614</v>
      </c>
    </row>
    <row r="381" spans="1:12" ht="30">
      <c r="A381" s="254">
        <v>9.9</v>
      </c>
      <c r="B381" s="247" t="s">
        <v>382</v>
      </c>
      <c r="C381" s="251" t="s">
        <v>383</v>
      </c>
      <c r="D381" s="259" t="s">
        <v>22</v>
      </c>
      <c r="E381" s="42">
        <v>1</v>
      </c>
      <c r="F381" s="234">
        <v>10000</v>
      </c>
      <c r="G381" s="234">
        <f t="shared" si="82"/>
        <v>10000</v>
      </c>
      <c r="H381" s="315">
        <f>'Measurement Sheet'!L382</f>
        <v>1</v>
      </c>
      <c r="I381" s="315">
        <f t="shared" si="83"/>
        <v>10000</v>
      </c>
      <c r="J381" s="309">
        <f t="shared" si="84"/>
        <v>0</v>
      </c>
      <c r="K381" s="315">
        <f t="shared" si="85"/>
        <v>0</v>
      </c>
      <c r="L381" s="329" t="s">
        <v>612</v>
      </c>
    </row>
    <row r="382" spans="1:12" ht="45">
      <c r="A382" s="131">
        <v>10</v>
      </c>
      <c r="B382" s="247" t="s">
        <v>384</v>
      </c>
      <c r="C382" s="248" t="s">
        <v>385</v>
      </c>
      <c r="D382" s="131" t="s">
        <v>303</v>
      </c>
      <c r="E382" s="42" t="s">
        <v>159</v>
      </c>
      <c r="F382" s="234"/>
      <c r="G382" s="234"/>
      <c r="H382" s="315"/>
      <c r="I382" s="315"/>
      <c r="J382" s="315"/>
      <c r="K382" s="315"/>
      <c r="L382" s="329"/>
    </row>
    <row r="383" spans="1:12">
      <c r="A383" s="131"/>
      <c r="B383" s="231"/>
      <c r="C383" s="427" t="s">
        <v>269</v>
      </c>
      <c r="D383" s="427"/>
      <c r="E383" s="427"/>
      <c r="F383" s="260"/>
      <c r="G383" s="234">
        <f>SUM(G376:G382)</f>
        <v>146750</v>
      </c>
      <c r="H383" s="315"/>
      <c r="I383" s="309">
        <f>SUM(I376:I382)</f>
        <v>40000</v>
      </c>
      <c r="J383" s="315"/>
      <c r="K383" s="309">
        <f>SUM(K376:K382)</f>
        <v>-106750</v>
      </c>
      <c r="L383" s="329"/>
    </row>
    <row r="384" spans="1:12">
      <c r="A384" s="183"/>
      <c r="B384" s="226"/>
      <c r="C384" s="427"/>
      <c r="D384" s="427"/>
      <c r="E384" s="427"/>
      <c r="F384" s="260"/>
      <c r="G384" s="234"/>
      <c r="H384" s="315"/>
      <c r="I384" s="309"/>
      <c r="J384" s="315"/>
      <c r="K384" s="309"/>
      <c r="L384" s="329"/>
    </row>
    <row r="385" spans="1:12">
      <c r="A385" s="183"/>
      <c r="B385" s="226"/>
      <c r="C385" s="427" t="s">
        <v>386</v>
      </c>
      <c r="D385" s="427"/>
      <c r="E385" s="427"/>
      <c r="F385" s="225"/>
      <c r="G385" s="238">
        <f>G330+G333+G341+G350+G356+G370+G374+G383</f>
        <v>1603495.2</v>
      </c>
      <c r="H385" s="315"/>
      <c r="I385" s="310">
        <f>I330+I333+I341+I350+I356+I370+I374+I383</f>
        <v>544952.21860799997</v>
      </c>
      <c r="J385" s="315"/>
      <c r="K385" s="310">
        <f>K330+K333+K341+K350+K356+K370+K374+K383</f>
        <v>-1058542.9813919999</v>
      </c>
      <c r="L385" s="329"/>
    </row>
    <row r="386" spans="1:12">
      <c r="A386" s="183"/>
      <c r="B386" s="107">
        <v>1</v>
      </c>
      <c r="C386" s="428" t="s">
        <v>387</v>
      </c>
      <c r="D386" s="428"/>
      <c r="E386" s="428"/>
      <c r="F386" s="428"/>
      <c r="G386" s="428"/>
      <c r="H386" s="315"/>
      <c r="I386" s="315"/>
      <c r="J386" s="315"/>
      <c r="K386" s="315"/>
      <c r="L386" s="329"/>
    </row>
    <row r="387" spans="1:12">
      <c r="A387" s="183"/>
      <c r="B387" s="108" t="s">
        <v>388</v>
      </c>
      <c r="C387" s="108" t="s">
        <v>92</v>
      </c>
      <c r="D387" s="109" t="s">
        <v>93</v>
      </c>
      <c r="E387" s="110" t="s">
        <v>389</v>
      </c>
      <c r="F387" s="111" t="s">
        <v>95</v>
      </c>
      <c r="G387" s="111" t="s">
        <v>96</v>
      </c>
      <c r="H387" s="315"/>
      <c r="I387" s="315"/>
      <c r="J387" s="315"/>
      <c r="K387" s="315"/>
      <c r="L387" s="329"/>
    </row>
    <row r="388" spans="1:12">
      <c r="A388" s="183"/>
      <c r="B388" s="261" t="s">
        <v>390</v>
      </c>
      <c r="C388" s="86" t="s">
        <v>391</v>
      </c>
      <c r="D388" s="262"/>
      <c r="E388" s="263"/>
      <c r="F388" s="264"/>
      <c r="G388" s="264"/>
      <c r="H388" s="315"/>
      <c r="I388" s="315"/>
      <c r="J388" s="315"/>
      <c r="K388" s="315"/>
      <c r="L388" s="329"/>
    </row>
    <row r="389" spans="1:12">
      <c r="A389" s="183"/>
      <c r="B389" s="112">
        <v>1</v>
      </c>
      <c r="C389" s="265" t="s">
        <v>392</v>
      </c>
      <c r="D389" s="113"/>
      <c r="E389" s="44"/>
      <c r="F389" s="45"/>
      <c r="G389" s="45"/>
      <c r="H389" s="315"/>
      <c r="I389" s="315"/>
      <c r="J389" s="315"/>
      <c r="K389" s="315"/>
      <c r="L389" s="329"/>
    </row>
    <row r="390" spans="1:12">
      <c r="A390" s="183"/>
      <c r="B390" s="71"/>
      <c r="C390" s="266"/>
      <c r="D390" s="43"/>
      <c r="E390" s="44"/>
      <c r="F390" s="45"/>
      <c r="G390" s="45"/>
      <c r="H390" s="315"/>
      <c r="I390" s="315"/>
      <c r="J390" s="315"/>
      <c r="K390" s="315"/>
      <c r="L390" s="329"/>
    </row>
    <row r="391" spans="1:12" ht="180">
      <c r="A391" s="183"/>
      <c r="B391" s="114" t="s">
        <v>393</v>
      </c>
      <c r="C391" s="63" t="s">
        <v>394</v>
      </c>
      <c r="D391" s="46"/>
      <c r="E391" s="47"/>
      <c r="F391" s="48"/>
      <c r="G391" s="54"/>
      <c r="H391" s="315"/>
      <c r="I391" s="315"/>
      <c r="J391" s="315"/>
      <c r="K391" s="315"/>
      <c r="L391" s="329"/>
    </row>
    <row r="392" spans="1:12">
      <c r="A392" s="183"/>
      <c r="B392" s="114" t="s">
        <v>111</v>
      </c>
      <c r="C392" s="55" t="s">
        <v>395</v>
      </c>
      <c r="D392" s="46"/>
      <c r="E392" s="47"/>
      <c r="F392" s="48"/>
      <c r="G392" s="54"/>
      <c r="H392" s="315"/>
      <c r="I392" s="315"/>
      <c r="J392" s="315"/>
      <c r="K392" s="315"/>
      <c r="L392" s="329"/>
    </row>
    <row r="393" spans="1:12" ht="30">
      <c r="A393" s="183"/>
      <c r="B393" s="114" t="s">
        <v>396</v>
      </c>
      <c r="C393" s="49" t="s">
        <v>397</v>
      </c>
      <c r="D393" s="50" t="s">
        <v>78</v>
      </c>
      <c r="E393" s="51">
        <v>1</v>
      </c>
      <c r="F393" s="48">
        <v>60900</v>
      </c>
      <c r="G393" s="48">
        <f>F393*E393</f>
        <v>60900</v>
      </c>
      <c r="H393" s="315">
        <f>'Measurement Sheet'!L392</f>
        <v>1</v>
      </c>
      <c r="I393" s="315">
        <f>F393*H393</f>
        <v>60900</v>
      </c>
      <c r="J393" s="309">
        <f>H393-E393</f>
        <v>0</v>
      </c>
      <c r="K393" s="315">
        <f>J393*F393</f>
        <v>0</v>
      </c>
      <c r="L393" s="329" t="s">
        <v>612</v>
      </c>
    </row>
    <row r="394" spans="1:12">
      <c r="A394" s="183"/>
      <c r="B394" s="115"/>
      <c r="C394" s="52"/>
      <c r="D394" s="50"/>
      <c r="E394" s="53"/>
      <c r="F394" s="54"/>
      <c r="G394" s="48"/>
      <c r="H394" s="315"/>
      <c r="I394" s="315"/>
      <c r="J394" s="315"/>
      <c r="K394" s="315"/>
      <c r="L394" s="329"/>
    </row>
    <row r="395" spans="1:12">
      <c r="A395" s="183"/>
      <c r="B395" s="114" t="s">
        <v>114</v>
      </c>
      <c r="C395" s="55" t="s">
        <v>398</v>
      </c>
      <c r="D395" s="46"/>
      <c r="E395" s="47"/>
      <c r="F395" s="48"/>
      <c r="G395" s="54"/>
      <c r="H395" s="315"/>
      <c r="I395" s="315"/>
      <c r="J395" s="315"/>
      <c r="K395" s="315"/>
      <c r="L395" s="329"/>
    </row>
    <row r="396" spans="1:12" ht="30">
      <c r="A396" s="183"/>
      <c r="B396" s="114" t="s">
        <v>399</v>
      </c>
      <c r="C396" s="49" t="s">
        <v>400</v>
      </c>
      <c r="D396" s="50" t="s">
        <v>78</v>
      </c>
      <c r="E396" s="51">
        <v>1</v>
      </c>
      <c r="F396" s="48">
        <v>282500</v>
      </c>
      <c r="G396" s="48">
        <f>F396*E396</f>
        <v>282500</v>
      </c>
      <c r="H396" s="315">
        <f>'Measurement Sheet'!L395</f>
        <v>1</v>
      </c>
      <c r="I396" s="315">
        <f>F396*H396</f>
        <v>282500</v>
      </c>
      <c r="J396" s="309">
        <f>H396-E396</f>
        <v>0</v>
      </c>
      <c r="K396" s="315">
        <f>J396*F396</f>
        <v>0</v>
      </c>
      <c r="L396" s="329" t="s">
        <v>612</v>
      </c>
    </row>
    <row r="397" spans="1:12">
      <c r="A397" s="183"/>
      <c r="B397" s="57"/>
      <c r="C397" s="56"/>
      <c r="D397" s="57"/>
      <c r="E397" s="58"/>
      <c r="F397" s="56"/>
      <c r="G397" s="56"/>
      <c r="H397" s="315"/>
      <c r="I397" s="315"/>
      <c r="J397" s="315"/>
      <c r="K397" s="315"/>
      <c r="L397" s="329"/>
    </row>
    <row r="398" spans="1:12">
      <c r="A398" s="183"/>
      <c r="B398" s="267"/>
      <c r="C398" s="86" t="s">
        <v>401</v>
      </c>
      <c r="D398" s="46"/>
      <c r="E398" s="53"/>
      <c r="F398" s="98"/>
      <c r="G398" s="119">
        <f>SUM(G390:G397)</f>
        <v>343400</v>
      </c>
      <c r="H398" s="315"/>
      <c r="I398" s="313">
        <f>SUM(I390:I397)</f>
        <v>343400</v>
      </c>
      <c r="J398" s="315"/>
      <c r="K398" s="313">
        <f>SUM(K390:K397)</f>
        <v>0</v>
      </c>
      <c r="L398" s="329"/>
    </row>
    <row r="399" spans="1:12">
      <c r="A399" s="183"/>
      <c r="B399" s="261" t="s">
        <v>402</v>
      </c>
      <c r="C399" s="86" t="s">
        <v>403</v>
      </c>
      <c r="D399" s="50"/>
      <c r="E399" s="53"/>
      <c r="F399" s="268"/>
      <c r="G399" s="268"/>
      <c r="H399" s="315"/>
      <c r="I399" s="315"/>
      <c r="J399" s="315"/>
      <c r="K399" s="315"/>
      <c r="L399" s="329"/>
    </row>
    <row r="400" spans="1:12">
      <c r="A400" s="183"/>
      <c r="B400" s="112">
        <v>1</v>
      </c>
      <c r="C400" s="265" t="s">
        <v>392</v>
      </c>
      <c r="D400" s="113"/>
      <c r="E400" s="44"/>
      <c r="F400" s="45"/>
      <c r="G400" s="45"/>
      <c r="H400" s="315"/>
      <c r="I400" s="315"/>
      <c r="J400" s="315"/>
      <c r="K400" s="315"/>
      <c r="L400" s="329"/>
    </row>
    <row r="401" spans="1:12">
      <c r="A401" s="183"/>
      <c r="B401" s="71"/>
      <c r="C401" s="266"/>
      <c r="D401" s="43"/>
      <c r="E401" s="44"/>
      <c r="F401" s="45"/>
      <c r="G401" s="45"/>
      <c r="H401" s="315"/>
      <c r="I401" s="315"/>
      <c r="J401" s="315"/>
      <c r="K401" s="315"/>
      <c r="L401" s="329"/>
    </row>
    <row r="402" spans="1:12" ht="165">
      <c r="A402" s="183"/>
      <c r="B402" s="114" t="s">
        <v>393</v>
      </c>
      <c r="C402" s="63" t="s">
        <v>404</v>
      </c>
      <c r="D402" s="46"/>
      <c r="E402" s="47"/>
      <c r="F402" s="54"/>
      <c r="G402" s="54"/>
      <c r="H402" s="315"/>
      <c r="I402" s="315"/>
      <c r="J402" s="315"/>
      <c r="K402" s="315"/>
      <c r="L402" s="329"/>
    </row>
    <row r="403" spans="1:12">
      <c r="A403" s="183"/>
      <c r="B403" s="114" t="s">
        <v>111</v>
      </c>
      <c r="C403" s="55" t="s">
        <v>395</v>
      </c>
      <c r="D403" s="46"/>
      <c r="E403" s="47"/>
      <c r="F403" s="48"/>
      <c r="G403" s="54"/>
      <c r="H403" s="315"/>
      <c r="I403" s="315"/>
      <c r="J403" s="315"/>
      <c r="K403" s="315"/>
      <c r="L403" s="329"/>
    </row>
    <row r="404" spans="1:12" ht="30">
      <c r="A404" s="183"/>
      <c r="B404" s="114" t="s">
        <v>396</v>
      </c>
      <c r="C404" s="49" t="s">
        <v>397</v>
      </c>
      <c r="D404" s="50" t="s">
        <v>78</v>
      </c>
      <c r="E404" s="51">
        <v>1</v>
      </c>
      <c r="F404" s="48">
        <v>2000</v>
      </c>
      <c r="G404" s="48">
        <f>F404*E404</f>
        <v>2000</v>
      </c>
      <c r="H404" s="315">
        <f>'Measurement Sheet'!L403</f>
        <v>1</v>
      </c>
      <c r="I404" s="315">
        <f>F404*H404</f>
        <v>2000</v>
      </c>
      <c r="J404" s="309">
        <f>H404-E404</f>
        <v>0</v>
      </c>
      <c r="K404" s="315">
        <f>J404*F404</f>
        <v>0</v>
      </c>
      <c r="L404" s="329" t="s">
        <v>612</v>
      </c>
    </row>
    <row r="405" spans="1:12">
      <c r="A405" s="183"/>
      <c r="B405" s="115"/>
      <c r="C405" s="52"/>
      <c r="D405" s="50"/>
      <c r="E405" s="53"/>
      <c r="F405" s="54"/>
      <c r="G405" s="48"/>
      <c r="H405" s="315"/>
      <c r="I405" s="315"/>
      <c r="J405" s="315"/>
      <c r="K405" s="315"/>
      <c r="L405" s="329"/>
    </row>
    <row r="406" spans="1:12">
      <c r="A406" s="183"/>
      <c r="B406" s="114" t="s">
        <v>114</v>
      </c>
      <c r="C406" s="55" t="s">
        <v>398</v>
      </c>
      <c r="D406" s="46"/>
      <c r="E406" s="47"/>
      <c r="F406" s="48"/>
      <c r="G406" s="54"/>
      <c r="H406" s="315"/>
      <c r="I406" s="315"/>
      <c r="J406" s="315"/>
      <c r="K406" s="315"/>
      <c r="L406" s="329"/>
    </row>
    <row r="407" spans="1:12" ht="30">
      <c r="A407" s="183"/>
      <c r="B407" s="114" t="s">
        <v>399</v>
      </c>
      <c r="C407" s="49" t="s">
        <v>400</v>
      </c>
      <c r="D407" s="50" t="s">
        <v>78</v>
      </c>
      <c r="E407" s="51">
        <v>1</v>
      </c>
      <c r="F407" s="48">
        <v>15000</v>
      </c>
      <c r="G407" s="48">
        <f>F407*E407</f>
        <v>15000</v>
      </c>
      <c r="H407" s="315">
        <f>'Measurement Sheet'!L406</f>
        <v>1</v>
      </c>
      <c r="I407" s="315">
        <f>F407*H407</f>
        <v>15000</v>
      </c>
      <c r="J407" s="309">
        <f>H407-E407</f>
        <v>0</v>
      </c>
      <c r="K407" s="315">
        <f>J407*F407</f>
        <v>0</v>
      </c>
      <c r="L407" s="329" t="s">
        <v>612</v>
      </c>
    </row>
    <row r="408" spans="1:12">
      <c r="A408" s="183"/>
      <c r="B408" s="57"/>
      <c r="C408" s="61"/>
      <c r="D408" s="57"/>
      <c r="E408" s="51"/>
      <c r="F408" s="48"/>
      <c r="G408" s="48"/>
      <c r="H408" s="315"/>
      <c r="I408" s="315"/>
      <c r="J408" s="315"/>
      <c r="K408" s="315"/>
      <c r="L408" s="329"/>
    </row>
    <row r="409" spans="1:12">
      <c r="A409" s="183"/>
      <c r="B409" s="267"/>
      <c r="C409" s="86" t="s">
        <v>405</v>
      </c>
      <c r="D409" s="46"/>
      <c r="E409" s="53"/>
      <c r="F409" s="98"/>
      <c r="G409" s="119">
        <f>SUM(G401:G408)</f>
        <v>17000</v>
      </c>
      <c r="H409" s="315"/>
      <c r="I409" s="313">
        <f>SUM(I401:I408)</f>
        <v>17000</v>
      </c>
      <c r="J409" s="315"/>
      <c r="K409" s="313">
        <f>SUM(K401:K408)</f>
        <v>0</v>
      </c>
      <c r="L409" s="329"/>
    </row>
    <row r="410" spans="1:12">
      <c r="A410" s="183"/>
      <c r="B410" s="57"/>
      <c r="C410" s="116"/>
      <c r="D410" s="50"/>
      <c r="E410" s="51"/>
      <c r="F410" s="48"/>
      <c r="G410" s="48"/>
      <c r="H410" s="315"/>
      <c r="I410" s="315"/>
      <c r="J410" s="315"/>
      <c r="K410" s="315"/>
      <c r="L410" s="329"/>
    </row>
    <row r="411" spans="1:12">
      <c r="A411" s="183"/>
      <c r="B411" s="261" t="s">
        <v>406</v>
      </c>
      <c r="C411" s="60" t="s">
        <v>407</v>
      </c>
      <c r="D411" s="50"/>
      <c r="E411" s="53"/>
      <c r="F411" s="268"/>
      <c r="G411" s="268"/>
      <c r="H411" s="315"/>
      <c r="I411" s="315"/>
      <c r="J411" s="315"/>
      <c r="K411" s="315"/>
      <c r="L411" s="329"/>
    </row>
    <row r="412" spans="1:12">
      <c r="A412" s="183"/>
      <c r="B412" s="59">
        <v>1</v>
      </c>
      <c r="C412" s="60" t="s">
        <v>408</v>
      </c>
      <c r="D412" s="61"/>
      <c r="E412" s="62"/>
      <c r="F412" s="62"/>
      <c r="G412" s="62"/>
      <c r="H412" s="315"/>
      <c r="I412" s="315"/>
      <c r="J412" s="315"/>
      <c r="K412" s="315"/>
      <c r="L412" s="329"/>
    </row>
    <row r="413" spans="1:12">
      <c r="A413" s="183"/>
      <c r="B413" s="57"/>
      <c r="C413" s="60"/>
      <c r="D413" s="61"/>
      <c r="E413" s="62"/>
      <c r="F413" s="62"/>
      <c r="G413" s="62"/>
      <c r="H413" s="315"/>
      <c r="I413" s="315"/>
      <c r="J413" s="315"/>
      <c r="K413" s="315"/>
      <c r="L413" s="329"/>
    </row>
    <row r="414" spans="1:12" ht="105">
      <c r="A414" s="183"/>
      <c r="B414" s="57"/>
      <c r="C414" s="63" t="s">
        <v>409</v>
      </c>
      <c r="D414" s="61"/>
      <c r="E414" s="62"/>
      <c r="F414" s="62"/>
      <c r="G414" s="62"/>
      <c r="H414" s="315"/>
      <c r="I414" s="315"/>
      <c r="J414" s="315"/>
      <c r="K414" s="315"/>
      <c r="L414" s="329"/>
    </row>
    <row r="415" spans="1:12">
      <c r="A415" s="183"/>
      <c r="B415" s="57"/>
      <c r="C415" s="60"/>
      <c r="D415" s="61"/>
      <c r="E415" s="62"/>
      <c r="F415" s="62"/>
      <c r="G415" s="62"/>
      <c r="H415" s="315"/>
      <c r="I415" s="315"/>
      <c r="J415" s="315"/>
      <c r="K415" s="315"/>
      <c r="L415" s="329"/>
    </row>
    <row r="416" spans="1:12" ht="30">
      <c r="A416" s="183"/>
      <c r="B416" s="57">
        <v>1.1000000000000001</v>
      </c>
      <c r="C416" s="63" t="s">
        <v>410</v>
      </c>
      <c r="D416" s="57" t="s">
        <v>22</v>
      </c>
      <c r="E416" s="57">
        <v>1</v>
      </c>
      <c r="F416" s="64">
        <v>146000</v>
      </c>
      <c r="G416" s="48">
        <f>F416*E416</f>
        <v>146000</v>
      </c>
      <c r="H416" s="315">
        <f>'Measurement Sheet'!L415</f>
        <v>1</v>
      </c>
      <c r="I416" s="315">
        <f>F416*H416</f>
        <v>146000</v>
      </c>
      <c r="J416" s="309">
        <f>H416-E416</f>
        <v>0</v>
      </c>
      <c r="K416" s="315">
        <f>J416*F416</f>
        <v>0</v>
      </c>
      <c r="L416" s="329" t="s">
        <v>612</v>
      </c>
    </row>
    <row r="417" spans="1:12">
      <c r="A417" s="183"/>
      <c r="B417" s="117"/>
      <c r="C417" s="52"/>
      <c r="D417" s="57"/>
      <c r="E417" s="57"/>
      <c r="F417" s="65"/>
      <c r="G417" s="71"/>
      <c r="H417" s="315"/>
      <c r="I417" s="315"/>
      <c r="J417" s="315"/>
      <c r="K417" s="315"/>
      <c r="L417" s="329"/>
    </row>
    <row r="418" spans="1:12">
      <c r="A418" s="183"/>
      <c r="B418" s="108">
        <v>2</v>
      </c>
      <c r="C418" s="60" t="s">
        <v>411</v>
      </c>
      <c r="D418" s="61"/>
      <c r="E418" s="62"/>
      <c r="F418" s="62"/>
      <c r="G418" s="62"/>
      <c r="H418" s="315"/>
      <c r="I418" s="315"/>
      <c r="J418" s="315"/>
      <c r="K418" s="315"/>
      <c r="L418" s="329"/>
    </row>
    <row r="419" spans="1:12" ht="150">
      <c r="A419" s="183"/>
      <c r="B419" s="57"/>
      <c r="C419" s="63" t="s">
        <v>412</v>
      </c>
      <c r="D419" s="61"/>
      <c r="E419" s="62"/>
      <c r="F419" s="62"/>
      <c r="G419" s="62"/>
      <c r="H419" s="315"/>
      <c r="I419" s="315"/>
      <c r="J419" s="315"/>
      <c r="K419" s="315"/>
      <c r="L419" s="329"/>
    </row>
    <row r="420" spans="1:12" ht="30">
      <c r="A420" s="183"/>
      <c r="B420" s="57">
        <v>2.1</v>
      </c>
      <c r="C420" s="66" t="s">
        <v>413</v>
      </c>
      <c r="D420" s="57" t="s">
        <v>78</v>
      </c>
      <c r="E420" s="67">
        <v>1</v>
      </c>
      <c r="F420" s="48">
        <v>220000</v>
      </c>
      <c r="G420" s="75">
        <f>F420*E420</f>
        <v>220000</v>
      </c>
      <c r="H420" s="315">
        <f>'Measurement Sheet'!L419</f>
        <v>1</v>
      </c>
      <c r="I420" s="315">
        <f>F420*H420</f>
        <v>220000</v>
      </c>
      <c r="J420" s="309">
        <f>H420-E420</f>
        <v>0</v>
      </c>
      <c r="K420" s="315">
        <f>J420*F420</f>
        <v>0</v>
      </c>
      <c r="L420" s="329" t="s">
        <v>612</v>
      </c>
    </row>
    <row r="421" spans="1:12">
      <c r="A421" s="183"/>
      <c r="B421" s="71"/>
      <c r="C421" s="74"/>
      <c r="D421" s="71"/>
      <c r="E421" s="51"/>
      <c r="F421" s="48"/>
      <c r="G421" s="48"/>
      <c r="H421" s="315"/>
      <c r="I421" s="315"/>
      <c r="J421" s="315"/>
      <c r="K421" s="315"/>
      <c r="L421" s="329"/>
    </row>
    <row r="422" spans="1:12">
      <c r="A422" s="183"/>
      <c r="B422" s="118"/>
      <c r="C422" s="86" t="s">
        <v>414</v>
      </c>
      <c r="D422" s="71"/>
      <c r="E422" s="269"/>
      <c r="F422" s="98"/>
      <c r="G422" s="119">
        <f>SUM(G411:G421)</f>
        <v>366000</v>
      </c>
      <c r="H422" s="315"/>
      <c r="I422" s="313">
        <f>SUM(I411:I421)</f>
        <v>366000</v>
      </c>
      <c r="J422" s="315"/>
      <c r="K422" s="313">
        <f>SUM(K411:K421)</f>
        <v>0</v>
      </c>
      <c r="L422" s="329"/>
    </row>
    <row r="423" spans="1:12">
      <c r="A423" s="183"/>
      <c r="B423" s="118"/>
      <c r="C423" s="86"/>
      <c r="D423" s="71"/>
      <c r="E423" s="51"/>
      <c r="F423" s="98"/>
      <c r="G423" s="119"/>
      <c r="H423" s="315"/>
      <c r="I423" s="315"/>
      <c r="J423" s="315"/>
      <c r="K423" s="315"/>
      <c r="L423" s="329"/>
    </row>
    <row r="424" spans="1:12">
      <c r="A424" s="183"/>
      <c r="B424" s="120" t="s">
        <v>415</v>
      </c>
      <c r="C424" s="60" t="s">
        <v>416</v>
      </c>
      <c r="D424" s="50"/>
      <c r="E424" s="53"/>
      <c r="F424" s="268"/>
      <c r="G424" s="268"/>
      <c r="H424" s="315"/>
      <c r="I424" s="315"/>
      <c r="J424" s="315"/>
      <c r="K424" s="315"/>
      <c r="L424" s="329"/>
    </row>
    <row r="425" spans="1:12">
      <c r="A425" s="183"/>
      <c r="B425" s="120"/>
      <c r="C425" s="60"/>
      <c r="D425" s="50"/>
      <c r="E425" s="53"/>
      <c r="F425" s="54"/>
      <c r="G425" s="54"/>
      <c r="H425" s="315"/>
      <c r="I425" s="315"/>
      <c r="J425" s="315"/>
      <c r="K425" s="315"/>
      <c r="L425" s="329"/>
    </row>
    <row r="426" spans="1:12">
      <c r="A426" s="183"/>
      <c r="B426" s="112">
        <v>1</v>
      </c>
      <c r="C426" s="68" t="s">
        <v>417</v>
      </c>
      <c r="D426" s="46"/>
      <c r="E426" s="69"/>
      <c r="F426" s="54"/>
      <c r="G426" s="54"/>
      <c r="H426" s="315"/>
      <c r="I426" s="315"/>
      <c r="J426" s="315"/>
      <c r="K426" s="315"/>
      <c r="L426" s="329"/>
    </row>
    <row r="427" spans="1:12">
      <c r="A427" s="183"/>
      <c r="B427" s="113"/>
      <c r="C427" s="61"/>
      <c r="D427" s="46"/>
      <c r="E427" s="69"/>
      <c r="F427" s="54"/>
      <c r="G427" s="54"/>
      <c r="H427" s="315"/>
      <c r="I427" s="315"/>
      <c r="J427" s="315"/>
      <c r="K427" s="315"/>
      <c r="L427" s="329"/>
    </row>
    <row r="428" spans="1:12">
      <c r="A428" s="183"/>
      <c r="B428" s="71">
        <v>1.1000000000000001</v>
      </c>
      <c r="C428" s="68" t="s">
        <v>418</v>
      </c>
      <c r="D428" s="46"/>
      <c r="E428" s="69"/>
      <c r="F428" s="54"/>
      <c r="G428" s="54"/>
      <c r="H428" s="315"/>
      <c r="I428" s="315"/>
      <c r="J428" s="315"/>
      <c r="K428" s="315"/>
      <c r="L428" s="329"/>
    </row>
    <row r="429" spans="1:12">
      <c r="A429" s="183"/>
      <c r="B429" s="71"/>
      <c r="C429" s="68"/>
      <c r="D429" s="46"/>
      <c r="E429" s="69"/>
      <c r="F429" s="54"/>
      <c r="G429" s="54"/>
      <c r="H429" s="315"/>
      <c r="I429" s="315"/>
      <c r="J429" s="315"/>
      <c r="K429" s="315"/>
      <c r="L429" s="329"/>
    </row>
    <row r="430" spans="1:12">
      <c r="A430" s="183"/>
      <c r="B430" s="114" t="s">
        <v>396</v>
      </c>
      <c r="C430" s="265" t="s">
        <v>419</v>
      </c>
      <c r="D430" s="270"/>
      <c r="E430" s="57"/>
      <c r="F430" s="271"/>
      <c r="G430" s="271"/>
      <c r="H430" s="315"/>
      <c r="I430" s="315"/>
      <c r="J430" s="315"/>
      <c r="K430" s="315"/>
      <c r="L430" s="329"/>
    </row>
    <row r="431" spans="1:12" ht="30">
      <c r="A431" s="183"/>
      <c r="B431" s="117"/>
      <c r="C431" s="63" t="s">
        <v>420</v>
      </c>
      <c r="D431" s="57"/>
      <c r="E431" s="57"/>
      <c r="F431" s="271"/>
      <c r="G431" s="271"/>
      <c r="H431" s="315"/>
      <c r="I431" s="315"/>
      <c r="J431" s="315"/>
      <c r="K431" s="315"/>
      <c r="L431" s="329"/>
    </row>
    <row r="432" spans="1:12" ht="30">
      <c r="A432" s="183"/>
      <c r="B432" s="50" t="s">
        <v>233</v>
      </c>
      <c r="C432" s="63" t="s">
        <v>421</v>
      </c>
      <c r="D432" s="50" t="s">
        <v>422</v>
      </c>
      <c r="E432" s="50">
        <v>15</v>
      </c>
      <c r="F432" s="70">
        <v>1050</v>
      </c>
      <c r="G432" s="75">
        <f>F432*E432</f>
        <v>15750</v>
      </c>
      <c r="H432" s="315">
        <f>'Measurement Sheet'!L431</f>
        <v>15</v>
      </c>
      <c r="I432" s="315">
        <f>F432*H432</f>
        <v>15750</v>
      </c>
      <c r="J432" s="309">
        <f t="shared" ref="J432:J433" si="86">H432-E432</f>
        <v>0</v>
      </c>
      <c r="K432" s="315">
        <f t="shared" ref="K432:K433" si="87">J432*F432</f>
        <v>0</v>
      </c>
      <c r="L432" s="329" t="s">
        <v>612</v>
      </c>
    </row>
    <row r="433" spans="1:12" ht="30">
      <c r="A433" s="183"/>
      <c r="B433" s="50" t="s">
        <v>236</v>
      </c>
      <c r="C433" s="63" t="s">
        <v>423</v>
      </c>
      <c r="D433" s="50" t="s">
        <v>422</v>
      </c>
      <c r="E433" s="50">
        <v>10</v>
      </c>
      <c r="F433" s="70">
        <v>1450</v>
      </c>
      <c r="G433" s="75">
        <f>F433*E433</f>
        <v>14500</v>
      </c>
      <c r="H433" s="315">
        <f>'Measurement Sheet'!L432</f>
        <v>10</v>
      </c>
      <c r="I433" s="315">
        <f>F433*H433</f>
        <v>14500</v>
      </c>
      <c r="J433" s="309">
        <f t="shared" si="86"/>
        <v>0</v>
      </c>
      <c r="K433" s="315">
        <f t="shared" si="87"/>
        <v>0</v>
      </c>
      <c r="L433" s="329" t="s">
        <v>612</v>
      </c>
    </row>
    <row r="434" spans="1:12">
      <c r="A434" s="183"/>
      <c r="B434" s="117"/>
      <c r="C434" s="272" t="s">
        <v>424</v>
      </c>
      <c r="D434" s="273"/>
      <c r="E434" s="58"/>
      <c r="F434" s="70"/>
      <c r="G434" s="75"/>
      <c r="H434" s="315"/>
      <c r="I434" s="315"/>
      <c r="J434" s="315"/>
      <c r="K434" s="315"/>
      <c r="L434" s="329"/>
    </row>
    <row r="435" spans="1:12">
      <c r="A435" s="183"/>
      <c r="B435" s="61"/>
      <c r="C435" s="61"/>
      <c r="D435" s="71"/>
      <c r="E435" s="51"/>
      <c r="F435" s="54"/>
      <c r="G435" s="54"/>
      <c r="H435" s="315"/>
      <c r="I435" s="315"/>
      <c r="J435" s="315"/>
      <c r="K435" s="315"/>
      <c r="L435" s="329"/>
    </row>
    <row r="436" spans="1:12">
      <c r="A436" s="183"/>
      <c r="B436" s="71">
        <v>1.2</v>
      </c>
      <c r="C436" s="68" t="s">
        <v>425</v>
      </c>
      <c r="D436" s="46"/>
      <c r="E436" s="69"/>
      <c r="F436" s="54"/>
      <c r="G436" s="54"/>
      <c r="H436" s="315"/>
      <c r="I436" s="315"/>
      <c r="J436" s="315"/>
      <c r="K436" s="315"/>
      <c r="L436" s="329"/>
    </row>
    <row r="437" spans="1:12">
      <c r="A437" s="183"/>
      <c r="B437" s="71"/>
      <c r="C437" s="68"/>
      <c r="D437" s="46"/>
      <c r="E437" s="69"/>
      <c r="F437" s="54"/>
      <c r="G437" s="54"/>
      <c r="H437" s="315"/>
      <c r="I437" s="315"/>
      <c r="J437" s="315"/>
      <c r="K437" s="315"/>
      <c r="L437" s="329"/>
    </row>
    <row r="438" spans="1:12" ht="30">
      <c r="A438" s="183"/>
      <c r="B438" s="71" t="s">
        <v>426</v>
      </c>
      <c r="C438" s="61" t="s">
        <v>427</v>
      </c>
      <c r="D438" s="46" t="s">
        <v>428</v>
      </c>
      <c r="E438" s="51">
        <v>5</v>
      </c>
      <c r="F438" s="72">
        <v>175</v>
      </c>
      <c r="G438" s="48">
        <f>F438*E438</f>
        <v>875</v>
      </c>
      <c r="H438" s="315">
        <f>'Measurement Sheet'!L437</f>
        <v>5</v>
      </c>
      <c r="I438" s="315">
        <f>F438*H438</f>
        <v>875</v>
      </c>
      <c r="J438" s="309">
        <f>H438-E438</f>
        <v>0</v>
      </c>
      <c r="K438" s="315">
        <f>J438*F438</f>
        <v>0</v>
      </c>
      <c r="L438" s="329" t="s">
        <v>612</v>
      </c>
    </row>
    <row r="439" spans="1:12">
      <c r="A439" s="183"/>
      <c r="B439" s="71" t="s">
        <v>429</v>
      </c>
      <c r="C439" s="61" t="s">
        <v>430</v>
      </c>
      <c r="D439" s="46" t="s">
        <v>428</v>
      </c>
      <c r="E439" s="51" t="s">
        <v>159</v>
      </c>
      <c r="F439" s="72"/>
      <c r="G439" s="48"/>
      <c r="H439" s="315"/>
      <c r="I439" s="315"/>
      <c r="J439" s="315"/>
      <c r="K439" s="315"/>
      <c r="L439" s="329"/>
    </row>
    <row r="440" spans="1:12" ht="30">
      <c r="A440" s="183"/>
      <c r="B440" s="71" t="s">
        <v>431</v>
      </c>
      <c r="C440" s="61" t="s">
        <v>432</v>
      </c>
      <c r="D440" s="46" t="s">
        <v>428</v>
      </c>
      <c r="E440" s="51">
        <v>5</v>
      </c>
      <c r="F440" s="72">
        <v>160</v>
      </c>
      <c r="G440" s="48">
        <f>F440*E440</f>
        <v>800</v>
      </c>
      <c r="H440" s="315">
        <f>'Measurement Sheet'!L439</f>
        <v>5</v>
      </c>
      <c r="I440" s="315">
        <f>F440*H440</f>
        <v>800</v>
      </c>
      <c r="J440" s="309">
        <f>H440-E440</f>
        <v>0</v>
      </c>
      <c r="K440" s="315">
        <f>J440*F440</f>
        <v>0</v>
      </c>
      <c r="L440" s="329" t="s">
        <v>612</v>
      </c>
    </row>
    <row r="441" spans="1:12">
      <c r="A441" s="183"/>
      <c r="B441" s="71"/>
      <c r="C441" s="68"/>
      <c r="D441" s="46"/>
      <c r="E441" s="69"/>
      <c r="F441" s="54"/>
      <c r="G441" s="54"/>
      <c r="H441" s="315"/>
      <c r="I441" s="315"/>
      <c r="J441" s="315"/>
      <c r="K441" s="315"/>
      <c r="L441" s="329"/>
    </row>
    <row r="442" spans="1:12">
      <c r="A442" s="183"/>
      <c r="B442" s="112">
        <v>2</v>
      </c>
      <c r="C442" s="73" t="s">
        <v>433</v>
      </c>
      <c r="D442" s="71"/>
      <c r="E442" s="51"/>
      <c r="F442" s="48"/>
      <c r="G442" s="48"/>
      <c r="H442" s="315"/>
      <c r="I442" s="315"/>
      <c r="J442" s="315"/>
      <c r="K442" s="315"/>
      <c r="L442" s="329"/>
    </row>
    <row r="443" spans="1:12">
      <c r="A443" s="183"/>
      <c r="B443" s="71"/>
      <c r="C443" s="73"/>
      <c r="D443" s="71"/>
      <c r="E443" s="51"/>
      <c r="F443" s="48"/>
      <c r="G443" s="48"/>
      <c r="H443" s="315"/>
      <c r="I443" s="315"/>
      <c r="J443" s="315"/>
      <c r="K443" s="315"/>
      <c r="L443" s="329"/>
    </row>
    <row r="444" spans="1:12">
      <c r="A444" s="183"/>
      <c r="B444" s="71">
        <v>2.1</v>
      </c>
      <c r="C444" s="73" t="s">
        <v>434</v>
      </c>
      <c r="D444" s="71"/>
      <c r="E444" s="51"/>
      <c r="F444" s="48"/>
      <c r="G444" s="48"/>
      <c r="H444" s="315"/>
      <c r="I444" s="315"/>
      <c r="J444" s="315"/>
      <c r="K444" s="315"/>
      <c r="L444" s="329"/>
    </row>
    <row r="445" spans="1:12" ht="90">
      <c r="A445" s="183"/>
      <c r="B445" s="61"/>
      <c r="C445" s="74" t="s">
        <v>435</v>
      </c>
      <c r="D445" s="71"/>
      <c r="E445" s="51"/>
      <c r="F445" s="48"/>
      <c r="G445" s="48"/>
      <c r="H445" s="315"/>
      <c r="I445" s="315"/>
      <c r="J445" s="315"/>
      <c r="K445" s="315"/>
      <c r="L445" s="329"/>
    </row>
    <row r="446" spans="1:12">
      <c r="A446" s="183"/>
      <c r="B446" s="61"/>
      <c r="C446" s="62"/>
      <c r="D446" s="71"/>
      <c r="E446" s="51"/>
      <c r="F446" s="48"/>
      <c r="G446" s="48"/>
      <c r="H446" s="315"/>
      <c r="I446" s="315"/>
      <c r="J446" s="315"/>
      <c r="K446" s="315"/>
      <c r="L446" s="329"/>
    </row>
    <row r="447" spans="1:12" ht="30">
      <c r="A447" s="183"/>
      <c r="B447" s="71" t="s">
        <v>436</v>
      </c>
      <c r="C447" s="62" t="s">
        <v>437</v>
      </c>
      <c r="D447" s="71" t="s">
        <v>438</v>
      </c>
      <c r="E447" s="51">
        <v>100</v>
      </c>
      <c r="F447" s="70">
        <v>1450</v>
      </c>
      <c r="G447" s="48">
        <f>F447*E447</f>
        <v>145000</v>
      </c>
      <c r="H447" s="315">
        <f>'Measurement Sheet'!L446</f>
        <v>85</v>
      </c>
      <c r="I447" s="315">
        <f>F447*H447</f>
        <v>123250</v>
      </c>
      <c r="J447" s="309">
        <f t="shared" ref="J447:J449" si="88">H447-E447</f>
        <v>-15</v>
      </c>
      <c r="K447" s="315">
        <f t="shared" ref="K447:K449" si="89">J447*F447</f>
        <v>-21750</v>
      </c>
      <c r="L447" s="329" t="s">
        <v>655</v>
      </c>
    </row>
    <row r="448" spans="1:12" ht="30">
      <c r="A448" s="183"/>
      <c r="B448" s="71" t="s">
        <v>439</v>
      </c>
      <c r="C448" s="62" t="s">
        <v>440</v>
      </c>
      <c r="D448" s="71" t="s">
        <v>438</v>
      </c>
      <c r="E448" s="51">
        <v>10</v>
      </c>
      <c r="F448" s="70">
        <v>1850</v>
      </c>
      <c r="G448" s="48">
        <f>F448*E448</f>
        <v>18500</v>
      </c>
      <c r="H448" s="315">
        <f>'Measurement Sheet'!L447</f>
        <v>10</v>
      </c>
      <c r="I448" s="315">
        <f>F448*H448</f>
        <v>18500</v>
      </c>
      <c r="J448" s="309">
        <f t="shared" si="88"/>
        <v>0</v>
      </c>
      <c r="K448" s="315">
        <f t="shared" si="89"/>
        <v>0</v>
      </c>
      <c r="L448" s="329" t="s">
        <v>612</v>
      </c>
    </row>
    <row r="449" spans="1:12" ht="30">
      <c r="A449" s="183"/>
      <c r="B449" s="71" t="s">
        <v>441</v>
      </c>
      <c r="C449" s="56" t="s">
        <v>442</v>
      </c>
      <c r="D449" s="71" t="s">
        <v>438</v>
      </c>
      <c r="E449" s="51">
        <v>10</v>
      </c>
      <c r="F449" s="70">
        <v>2200</v>
      </c>
      <c r="G449" s="48">
        <f>F449*E449</f>
        <v>22000</v>
      </c>
      <c r="H449" s="315">
        <f>'Measurement Sheet'!L448</f>
        <v>10</v>
      </c>
      <c r="I449" s="315">
        <f>F449*H449</f>
        <v>22000</v>
      </c>
      <c r="J449" s="309">
        <f t="shared" si="88"/>
        <v>0</v>
      </c>
      <c r="K449" s="315">
        <f t="shared" si="89"/>
        <v>0</v>
      </c>
      <c r="L449" s="329" t="s">
        <v>612</v>
      </c>
    </row>
    <row r="450" spans="1:12">
      <c r="A450" s="183"/>
      <c r="B450" s="71"/>
      <c r="C450" s="62"/>
      <c r="D450" s="71"/>
      <c r="E450" s="51"/>
      <c r="F450" s="75"/>
      <c r="G450" s="48"/>
      <c r="H450" s="315"/>
      <c r="I450" s="315"/>
      <c r="J450" s="315"/>
      <c r="K450" s="315"/>
      <c r="L450" s="329"/>
    </row>
    <row r="451" spans="1:12">
      <c r="A451" s="183"/>
      <c r="B451" s="57"/>
      <c r="C451" s="56"/>
      <c r="D451" s="71"/>
      <c r="E451" s="51"/>
      <c r="F451" s="54"/>
      <c r="G451" s="54"/>
      <c r="H451" s="315"/>
      <c r="I451" s="315"/>
      <c r="J451" s="315"/>
      <c r="K451" s="315"/>
      <c r="L451" s="329"/>
    </row>
    <row r="452" spans="1:12">
      <c r="A452" s="183"/>
      <c r="B452" s="71">
        <v>2.2000000000000002</v>
      </c>
      <c r="C452" s="73" t="s">
        <v>443</v>
      </c>
      <c r="D452" s="71"/>
      <c r="E452" s="51"/>
      <c r="F452" s="48"/>
      <c r="G452" s="48"/>
      <c r="H452" s="315"/>
      <c r="I452" s="315"/>
      <c r="J452" s="315"/>
      <c r="K452" s="315"/>
      <c r="L452" s="329"/>
    </row>
    <row r="453" spans="1:12">
      <c r="A453" s="183"/>
      <c r="B453" s="57"/>
      <c r="C453" s="56"/>
      <c r="D453" s="71"/>
      <c r="E453" s="51"/>
      <c r="F453" s="54"/>
      <c r="G453" s="54"/>
      <c r="H453" s="315"/>
      <c r="I453" s="315"/>
      <c r="J453" s="315"/>
      <c r="K453" s="315"/>
      <c r="L453" s="329"/>
    </row>
    <row r="454" spans="1:12" ht="90">
      <c r="A454" s="183"/>
      <c r="B454" s="57"/>
      <c r="C454" s="74" t="s">
        <v>444</v>
      </c>
      <c r="D454" s="71"/>
      <c r="E454" s="51"/>
      <c r="F454" s="54"/>
      <c r="G454" s="54"/>
      <c r="H454" s="315"/>
      <c r="I454" s="315"/>
      <c r="J454" s="315"/>
      <c r="K454" s="315"/>
      <c r="L454" s="329"/>
    </row>
    <row r="455" spans="1:12" ht="30">
      <c r="A455" s="183"/>
      <c r="B455" s="71" t="s">
        <v>445</v>
      </c>
      <c r="C455" s="62" t="s">
        <v>437</v>
      </c>
      <c r="D455" s="71" t="s">
        <v>438</v>
      </c>
      <c r="E455" s="51">
        <v>10</v>
      </c>
      <c r="F455" s="70">
        <v>1450</v>
      </c>
      <c r="G455" s="48">
        <f>F455*E455</f>
        <v>14500</v>
      </c>
      <c r="H455" s="315">
        <f>'Measurement Sheet'!L454</f>
        <v>10</v>
      </c>
      <c r="I455" s="315">
        <f t="shared" ref="I455:I456" si="90">F455*H455</f>
        <v>14500</v>
      </c>
      <c r="J455" s="309">
        <f t="shared" ref="J455:J456" si="91">H455-E455</f>
        <v>0</v>
      </c>
      <c r="K455" s="315">
        <f t="shared" ref="K455:K456" si="92">J455*F455</f>
        <v>0</v>
      </c>
      <c r="L455" s="329" t="s">
        <v>612</v>
      </c>
    </row>
    <row r="456" spans="1:12" ht="30">
      <c r="A456" s="183"/>
      <c r="B456" s="71" t="s">
        <v>446</v>
      </c>
      <c r="C456" s="62" t="s">
        <v>440</v>
      </c>
      <c r="D456" s="71" t="s">
        <v>438</v>
      </c>
      <c r="E456" s="51">
        <v>5</v>
      </c>
      <c r="F456" s="70">
        <v>1850</v>
      </c>
      <c r="G456" s="48">
        <f>F456*E456</f>
        <v>9250</v>
      </c>
      <c r="H456" s="315">
        <f>'Measurement Sheet'!L455</f>
        <v>5</v>
      </c>
      <c r="I456" s="315">
        <f t="shared" si="90"/>
        <v>9250</v>
      </c>
      <c r="J456" s="309">
        <f t="shared" si="91"/>
        <v>0</v>
      </c>
      <c r="K456" s="315">
        <f t="shared" si="92"/>
        <v>0</v>
      </c>
      <c r="L456" s="329" t="s">
        <v>612</v>
      </c>
    </row>
    <row r="457" spans="1:12">
      <c r="A457" s="183"/>
      <c r="B457" s="57"/>
      <c r="C457" s="56"/>
      <c r="D457" s="71"/>
      <c r="E457" s="51"/>
      <c r="F457" s="54"/>
      <c r="G457" s="54"/>
      <c r="H457" s="315"/>
      <c r="I457" s="315"/>
      <c r="J457" s="315"/>
      <c r="K457" s="315"/>
      <c r="L457" s="329"/>
    </row>
    <row r="458" spans="1:12">
      <c r="A458" s="183"/>
      <c r="B458" s="71">
        <v>3</v>
      </c>
      <c r="C458" s="73" t="s">
        <v>447</v>
      </c>
      <c r="D458" s="71"/>
      <c r="E458" s="51"/>
      <c r="F458" s="48"/>
      <c r="G458" s="48"/>
      <c r="H458" s="315"/>
      <c r="I458" s="315"/>
      <c r="J458" s="315"/>
      <c r="K458" s="315"/>
      <c r="L458" s="329"/>
    </row>
    <row r="459" spans="1:12">
      <c r="A459" s="183"/>
      <c r="B459" s="71"/>
      <c r="C459" s="73"/>
      <c r="D459" s="71"/>
      <c r="E459" s="51"/>
      <c r="F459" s="48"/>
      <c r="G459" s="48"/>
      <c r="H459" s="315"/>
      <c r="I459" s="315"/>
      <c r="J459" s="315"/>
      <c r="K459" s="315"/>
      <c r="L459" s="329"/>
    </row>
    <row r="460" spans="1:12">
      <c r="A460" s="183"/>
      <c r="B460" s="71">
        <v>3.1</v>
      </c>
      <c r="C460" s="76" t="s">
        <v>448</v>
      </c>
      <c r="D460" s="71"/>
      <c r="E460" s="51"/>
      <c r="F460" s="54"/>
      <c r="G460" s="54"/>
      <c r="H460" s="315"/>
      <c r="I460" s="315"/>
      <c r="J460" s="315"/>
      <c r="K460" s="315"/>
      <c r="L460" s="329"/>
    </row>
    <row r="461" spans="1:12" ht="45">
      <c r="A461" s="183"/>
      <c r="B461" s="71"/>
      <c r="C461" s="77" t="s">
        <v>449</v>
      </c>
      <c r="D461" s="71"/>
      <c r="E461" s="51"/>
      <c r="F461" s="54"/>
      <c r="G461" s="54"/>
      <c r="H461" s="315"/>
      <c r="I461" s="315"/>
      <c r="J461" s="315"/>
      <c r="K461" s="315"/>
      <c r="L461" s="329"/>
    </row>
    <row r="462" spans="1:12">
      <c r="A462" s="183"/>
      <c r="B462" s="112"/>
      <c r="C462" s="78"/>
      <c r="D462" s="79"/>
      <c r="E462" s="51"/>
      <c r="F462" s="54"/>
      <c r="G462" s="54"/>
      <c r="H462" s="315"/>
      <c r="I462" s="315"/>
      <c r="J462" s="315"/>
      <c r="K462" s="315"/>
      <c r="L462" s="329"/>
    </row>
    <row r="463" spans="1:12" ht="30">
      <c r="A463" s="183"/>
      <c r="B463" s="71" t="s">
        <v>450</v>
      </c>
      <c r="C463" s="80" t="s">
        <v>451</v>
      </c>
      <c r="D463" s="71" t="s">
        <v>452</v>
      </c>
      <c r="E463" s="51">
        <v>15</v>
      </c>
      <c r="F463" s="70">
        <v>950</v>
      </c>
      <c r="G463" s="48">
        <f>E463*F463</f>
        <v>14250</v>
      </c>
      <c r="H463" s="315">
        <f>'Measurement Sheet'!L462</f>
        <v>15</v>
      </c>
      <c r="I463" s="315">
        <f>F463*H463</f>
        <v>14250</v>
      </c>
      <c r="J463" s="309">
        <f>H463-E463</f>
        <v>0</v>
      </c>
      <c r="K463" s="315">
        <f>J463*F463</f>
        <v>0</v>
      </c>
      <c r="L463" s="329" t="s">
        <v>612</v>
      </c>
    </row>
    <row r="464" spans="1:12">
      <c r="A464" s="183"/>
      <c r="B464" s="71"/>
      <c r="C464" s="80"/>
      <c r="D464" s="71"/>
      <c r="E464" s="51"/>
      <c r="F464" s="48"/>
      <c r="G464" s="48"/>
      <c r="H464" s="315"/>
      <c r="I464" s="315"/>
      <c r="J464" s="315"/>
      <c r="K464" s="315"/>
      <c r="L464" s="329"/>
    </row>
    <row r="465" spans="1:12">
      <c r="A465" s="183"/>
      <c r="B465" s="71">
        <v>3.2</v>
      </c>
      <c r="C465" s="73" t="s">
        <v>453</v>
      </c>
      <c r="D465" s="71"/>
      <c r="E465" s="51"/>
      <c r="F465" s="48"/>
      <c r="G465" s="48"/>
      <c r="H465" s="315"/>
      <c r="I465" s="315"/>
      <c r="J465" s="315"/>
      <c r="K465" s="315"/>
      <c r="L465" s="329"/>
    </row>
    <row r="466" spans="1:12" ht="60">
      <c r="A466" s="183"/>
      <c r="B466" s="71"/>
      <c r="C466" s="52" t="s">
        <v>454</v>
      </c>
      <c r="D466" s="71"/>
      <c r="E466" s="51"/>
      <c r="F466" s="48"/>
      <c r="G466" s="48"/>
      <c r="H466" s="315"/>
      <c r="I466" s="315"/>
      <c r="J466" s="315"/>
      <c r="K466" s="315"/>
      <c r="L466" s="329"/>
    </row>
    <row r="467" spans="1:12">
      <c r="A467" s="183"/>
      <c r="B467" s="71" t="s">
        <v>455</v>
      </c>
      <c r="C467" s="62" t="s">
        <v>456</v>
      </c>
      <c r="D467" s="71" t="s">
        <v>452</v>
      </c>
      <c r="E467" s="51" t="s">
        <v>159</v>
      </c>
      <c r="F467" s="48"/>
      <c r="G467" s="121"/>
      <c r="H467" s="315"/>
      <c r="I467" s="315"/>
      <c r="J467" s="315"/>
      <c r="K467" s="315"/>
      <c r="L467" s="329"/>
    </row>
    <row r="468" spans="1:12" ht="30">
      <c r="A468" s="183"/>
      <c r="B468" s="71" t="s">
        <v>457</v>
      </c>
      <c r="C468" s="62" t="s">
        <v>458</v>
      </c>
      <c r="D468" s="71" t="s">
        <v>452</v>
      </c>
      <c r="E468" s="51">
        <v>80</v>
      </c>
      <c r="F468" s="48">
        <v>1350</v>
      </c>
      <c r="G468" s="121">
        <f>F468*E468</f>
        <v>108000</v>
      </c>
      <c r="H468" s="315">
        <f>'Measurement Sheet'!L467</f>
        <v>70</v>
      </c>
      <c r="I468" s="315">
        <f t="shared" ref="I468:I469" si="93">F468*H468</f>
        <v>94500</v>
      </c>
      <c r="J468" s="309">
        <f t="shared" ref="J468:J469" si="94">H468-E468</f>
        <v>-10</v>
      </c>
      <c r="K468" s="315">
        <f t="shared" ref="K468:K469" si="95">J468*F468</f>
        <v>-13500</v>
      </c>
      <c r="L468" s="329" t="s">
        <v>653</v>
      </c>
    </row>
    <row r="469" spans="1:12" ht="30">
      <c r="A469" s="183"/>
      <c r="B469" s="71" t="s">
        <v>459</v>
      </c>
      <c r="C469" s="62" t="s">
        <v>460</v>
      </c>
      <c r="D469" s="71" t="s">
        <v>452</v>
      </c>
      <c r="E469" s="51">
        <v>35</v>
      </c>
      <c r="F469" s="70">
        <v>1650</v>
      </c>
      <c r="G469" s="121">
        <f>F469*E469</f>
        <v>57750</v>
      </c>
      <c r="H469" s="315">
        <f>'Measurement Sheet'!L468</f>
        <v>30</v>
      </c>
      <c r="I469" s="315">
        <f t="shared" si="93"/>
        <v>49500</v>
      </c>
      <c r="J469" s="309">
        <f t="shared" si="94"/>
        <v>-5</v>
      </c>
      <c r="K469" s="315">
        <f t="shared" si="95"/>
        <v>-8250</v>
      </c>
      <c r="L469" s="329" t="s">
        <v>654</v>
      </c>
    </row>
    <row r="470" spans="1:12">
      <c r="A470" s="183"/>
      <c r="B470" s="71"/>
      <c r="C470" s="62"/>
      <c r="D470" s="71"/>
      <c r="E470" s="51"/>
      <c r="F470" s="54"/>
      <c r="G470" s="122"/>
      <c r="H470" s="315"/>
      <c r="I470" s="315"/>
      <c r="J470" s="315"/>
      <c r="K470" s="315"/>
      <c r="L470" s="329"/>
    </row>
    <row r="471" spans="1:12">
      <c r="A471" s="183"/>
      <c r="B471" s="123">
        <v>4</v>
      </c>
      <c r="C471" s="81" t="s">
        <v>461</v>
      </c>
      <c r="D471" s="71"/>
      <c r="E471" s="51"/>
      <c r="F471" s="54"/>
      <c r="G471" s="54"/>
      <c r="H471" s="315"/>
      <c r="I471" s="315"/>
      <c r="J471" s="315"/>
      <c r="K471" s="315"/>
      <c r="L471" s="329"/>
    </row>
    <row r="472" spans="1:12" ht="60">
      <c r="A472" s="183"/>
      <c r="B472" s="57">
        <v>4.0999999999999996</v>
      </c>
      <c r="C472" s="82" t="s">
        <v>462</v>
      </c>
      <c r="D472" s="57" t="s">
        <v>463</v>
      </c>
      <c r="E472" s="57">
        <v>1</v>
      </c>
      <c r="F472" s="70">
        <v>8250</v>
      </c>
      <c r="G472" s="121">
        <f>F472*E472</f>
        <v>8250</v>
      </c>
      <c r="H472" s="315">
        <f>'Measurement Sheet'!L471</f>
        <v>0</v>
      </c>
      <c r="I472" s="315">
        <f t="shared" ref="I472:I480" si="96">F472*H472</f>
        <v>0</v>
      </c>
      <c r="J472" s="309">
        <f>H472-E472</f>
        <v>-1</v>
      </c>
      <c r="K472" s="315">
        <f>J472*F472</f>
        <v>-8250</v>
      </c>
      <c r="L472" s="329" t="s">
        <v>614</v>
      </c>
    </row>
    <row r="473" spans="1:12" ht="90">
      <c r="A473" s="183"/>
      <c r="B473" s="57">
        <v>4.2</v>
      </c>
      <c r="C473" s="82" t="s">
        <v>464</v>
      </c>
      <c r="D473" s="57" t="s">
        <v>463</v>
      </c>
      <c r="E473" s="57">
        <v>0.5</v>
      </c>
      <c r="F473" s="70">
        <v>8250</v>
      </c>
      <c r="G473" s="121">
        <f>F473*E473</f>
        <v>4125</v>
      </c>
      <c r="H473" s="315">
        <f>'Measurement Sheet'!L472</f>
        <v>0</v>
      </c>
      <c r="I473" s="315">
        <f t="shared" si="96"/>
        <v>0</v>
      </c>
      <c r="J473" s="309">
        <f>H473-E473</f>
        <v>-0.5</v>
      </c>
      <c r="K473" s="315">
        <f>J473*F473</f>
        <v>-4125</v>
      </c>
      <c r="L473" s="329" t="s">
        <v>614</v>
      </c>
    </row>
    <row r="474" spans="1:12" ht="45">
      <c r="A474" s="183"/>
      <c r="B474" s="124">
        <v>4.3</v>
      </c>
      <c r="C474" s="82" t="s">
        <v>465</v>
      </c>
      <c r="D474" s="57" t="s">
        <v>463</v>
      </c>
      <c r="E474" s="57">
        <v>1</v>
      </c>
      <c r="F474" s="70">
        <v>8850</v>
      </c>
      <c r="G474" s="121">
        <f>F474*E474</f>
        <v>8850</v>
      </c>
      <c r="H474" s="315">
        <f>'Measurement Sheet'!L473</f>
        <v>0</v>
      </c>
      <c r="I474" s="315">
        <f t="shared" si="96"/>
        <v>0</v>
      </c>
      <c r="J474" s="309">
        <f>H474-E474</f>
        <v>-1</v>
      </c>
      <c r="K474" s="315">
        <f>J474*F474</f>
        <v>-8850</v>
      </c>
      <c r="L474" s="329" t="s">
        <v>614</v>
      </c>
    </row>
    <row r="475" spans="1:12" ht="45">
      <c r="A475" s="183"/>
      <c r="B475" s="124">
        <v>4.4000000000000004</v>
      </c>
      <c r="C475" s="83" t="s">
        <v>466</v>
      </c>
      <c r="D475" s="57"/>
      <c r="E475" s="57"/>
      <c r="F475" s="70"/>
      <c r="G475" s="121"/>
      <c r="H475" s="315"/>
      <c r="I475" s="315">
        <f t="shared" si="96"/>
        <v>0</v>
      </c>
      <c r="J475" s="315"/>
      <c r="K475" s="315"/>
      <c r="L475" s="329"/>
    </row>
    <row r="476" spans="1:12" ht="30">
      <c r="A476" s="183"/>
      <c r="B476" s="124" t="s">
        <v>467</v>
      </c>
      <c r="C476" s="83" t="s">
        <v>468</v>
      </c>
      <c r="D476" s="57" t="s">
        <v>428</v>
      </c>
      <c r="E476" s="57">
        <v>5</v>
      </c>
      <c r="F476" s="70">
        <v>1400</v>
      </c>
      <c r="G476" s="121">
        <f>F476*E476</f>
        <v>7000</v>
      </c>
      <c r="H476" s="315">
        <f>'Measurement Sheet'!L475</f>
        <v>0</v>
      </c>
      <c r="I476" s="315">
        <f t="shared" si="96"/>
        <v>0</v>
      </c>
      <c r="J476" s="309">
        <f>H476-E476</f>
        <v>-5</v>
      </c>
      <c r="K476" s="315">
        <f>J476*F476</f>
        <v>-7000</v>
      </c>
      <c r="L476" s="329" t="s">
        <v>614</v>
      </c>
    </row>
    <row r="477" spans="1:12" ht="30">
      <c r="A477" s="183"/>
      <c r="B477" s="124" t="s">
        <v>469</v>
      </c>
      <c r="C477" s="83" t="s">
        <v>470</v>
      </c>
      <c r="D477" s="57" t="s">
        <v>428</v>
      </c>
      <c r="E477" s="57">
        <v>25</v>
      </c>
      <c r="F477" s="70">
        <v>1250</v>
      </c>
      <c r="G477" s="121">
        <f>F477*E477</f>
        <v>31250</v>
      </c>
      <c r="H477" s="315">
        <f>'Measurement Sheet'!L476</f>
        <v>0</v>
      </c>
      <c r="I477" s="315">
        <f t="shared" si="96"/>
        <v>0</v>
      </c>
      <c r="J477" s="309">
        <f>H477-E477</f>
        <v>-25</v>
      </c>
      <c r="K477" s="315">
        <f>J477*F477</f>
        <v>-31250</v>
      </c>
      <c r="L477" s="329" t="s">
        <v>614</v>
      </c>
    </row>
    <row r="478" spans="1:12" ht="30">
      <c r="A478" s="183"/>
      <c r="B478" s="124" t="s">
        <v>471</v>
      </c>
      <c r="C478" s="83" t="s">
        <v>472</v>
      </c>
      <c r="D478" s="57" t="s">
        <v>428</v>
      </c>
      <c r="E478" s="57">
        <v>10</v>
      </c>
      <c r="F478" s="70">
        <v>1050</v>
      </c>
      <c r="G478" s="121">
        <f>F478*E478</f>
        <v>10500</v>
      </c>
      <c r="H478" s="315">
        <f>'Measurement Sheet'!L477</f>
        <v>0</v>
      </c>
      <c r="I478" s="315">
        <f t="shared" si="96"/>
        <v>0</v>
      </c>
      <c r="J478" s="309">
        <f>H478-E478</f>
        <v>-10</v>
      </c>
      <c r="K478" s="315">
        <f>J478*F478</f>
        <v>-10500</v>
      </c>
      <c r="L478" s="329" t="s">
        <v>614</v>
      </c>
    </row>
    <row r="479" spans="1:12" ht="60">
      <c r="A479" s="183"/>
      <c r="B479" s="124">
        <v>4.5</v>
      </c>
      <c r="C479" s="83" t="s">
        <v>473</v>
      </c>
      <c r="D479" s="57"/>
      <c r="E479" s="57"/>
      <c r="F479" s="70"/>
      <c r="G479" s="121"/>
      <c r="H479" s="315"/>
      <c r="I479" s="315">
        <f t="shared" si="96"/>
        <v>0</v>
      </c>
      <c r="J479" s="315"/>
      <c r="K479" s="315"/>
      <c r="L479" s="329"/>
    </row>
    <row r="480" spans="1:12" ht="30">
      <c r="A480" s="183"/>
      <c r="B480" s="124" t="s">
        <v>474</v>
      </c>
      <c r="C480" s="83" t="s">
        <v>475</v>
      </c>
      <c r="D480" s="57" t="s">
        <v>463</v>
      </c>
      <c r="E480" s="57">
        <v>1</v>
      </c>
      <c r="F480" s="70">
        <v>8500</v>
      </c>
      <c r="G480" s="121">
        <f>F480*E480</f>
        <v>8500</v>
      </c>
      <c r="H480" s="315">
        <f>'Measurement Sheet'!L479</f>
        <v>0</v>
      </c>
      <c r="I480" s="315">
        <f t="shared" si="96"/>
        <v>0</v>
      </c>
      <c r="J480" s="309">
        <f>H480-E480</f>
        <v>-1</v>
      </c>
      <c r="K480" s="315">
        <f>J480*F480</f>
        <v>-8500</v>
      </c>
      <c r="L480" s="329" t="s">
        <v>614</v>
      </c>
    </row>
    <row r="481" spans="1:12">
      <c r="A481" s="183"/>
      <c r="B481" s="125"/>
      <c r="C481" s="126"/>
      <c r="D481" s="57"/>
      <c r="E481" s="51"/>
      <c r="F481" s="84"/>
      <c r="G481" s="127"/>
      <c r="H481" s="315"/>
      <c r="I481" s="315"/>
      <c r="J481" s="315"/>
      <c r="K481" s="315"/>
      <c r="L481" s="329"/>
    </row>
    <row r="482" spans="1:12">
      <c r="A482" s="183"/>
      <c r="B482" s="118"/>
      <c r="C482" s="86" t="s">
        <v>476</v>
      </c>
      <c r="D482" s="71"/>
      <c r="E482" s="269"/>
      <c r="F482" s="98"/>
      <c r="G482" s="119">
        <f>SUM(G426:G480)</f>
        <v>499650</v>
      </c>
      <c r="H482" s="315"/>
      <c r="I482" s="313">
        <f>SUM(I426:I480)</f>
        <v>377675</v>
      </c>
      <c r="J482" s="315"/>
      <c r="K482" s="313">
        <f>SUM(K426:K480)</f>
        <v>-121975</v>
      </c>
      <c r="L482" s="329"/>
    </row>
    <row r="483" spans="1:12">
      <c r="A483" s="183"/>
      <c r="B483" s="118"/>
      <c r="C483" s="56"/>
      <c r="D483" s="71"/>
      <c r="E483" s="51"/>
      <c r="F483" s="54"/>
      <c r="G483" s="54"/>
      <c r="H483" s="315"/>
      <c r="I483" s="315"/>
      <c r="J483" s="315"/>
      <c r="K483" s="315"/>
      <c r="L483" s="329"/>
    </row>
    <row r="484" spans="1:12">
      <c r="A484" s="183"/>
      <c r="B484" s="261" t="s">
        <v>477</v>
      </c>
      <c r="C484" s="60" t="s">
        <v>478</v>
      </c>
      <c r="D484" s="71"/>
      <c r="E484" s="269"/>
      <c r="F484" s="268"/>
      <c r="G484" s="268"/>
      <c r="H484" s="315"/>
      <c r="I484" s="315"/>
      <c r="J484" s="315"/>
      <c r="K484" s="315"/>
      <c r="L484" s="329"/>
    </row>
    <row r="485" spans="1:12">
      <c r="A485" s="183"/>
      <c r="B485" s="57"/>
      <c r="C485" s="56"/>
      <c r="D485" s="71"/>
      <c r="E485" s="51"/>
      <c r="F485" s="54"/>
      <c r="G485" s="54"/>
      <c r="H485" s="315"/>
      <c r="I485" s="315"/>
      <c r="J485" s="315"/>
      <c r="K485" s="315"/>
      <c r="L485" s="329"/>
    </row>
    <row r="486" spans="1:12">
      <c r="A486" s="183"/>
      <c r="B486" s="71"/>
      <c r="C486" s="68" t="s">
        <v>479</v>
      </c>
      <c r="D486" s="71"/>
      <c r="E486" s="51"/>
      <c r="F486" s="54"/>
      <c r="G486" s="54"/>
      <c r="H486" s="315"/>
      <c r="I486" s="315"/>
      <c r="J486" s="315"/>
      <c r="K486" s="315"/>
      <c r="L486" s="329"/>
    </row>
    <row r="487" spans="1:12">
      <c r="A487" s="183"/>
      <c r="B487" s="125"/>
      <c r="C487" s="63"/>
      <c r="D487" s="57"/>
      <c r="E487" s="57"/>
      <c r="F487" s="84"/>
      <c r="G487" s="84"/>
      <c r="H487" s="315"/>
      <c r="I487" s="315"/>
      <c r="J487" s="315"/>
      <c r="K487" s="315"/>
      <c r="L487" s="329"/>
    </row>
    <row r="488" spans="1:12">
      <c r="A488" s="183"/>
      <c r="B488" s="123">
        <v>1</v>
      </c>
      <c r="C488" s="81" t="s">
        <v>480</v>
      </c>
      <c r="D488" s="71"/>
      <c r="E488" s="51"/>
      <c r="F488" s="54"/>
      <c r="G488" s="54"/>
      <c r="H488" s="315"/>
      <c r="I488" s="315"/>
      <c r="J488" s="315"/>
      <c r="K488" s="315"/>
      <c r="L488" s="329"/>
    </row>
    <row r="489" spans="1:12" ht="150">
      <c r="A489" s="183"/>
      <c r="B489" s="125"/>
      <c r="C489" s="85" t="s">
        <v>481</v>
      </c>
      <c r="D489" s="57"/>
      <c r="E489" s="57"/>
      <c r="F489" s="84"/>
      <c r="G489" s="84"/>
      <c r="H489" s="315"/>
      <c r="I489" s="315"/>
      <c r="J489" s="315"/>
      <c r="K489" s="315"/>
      <c r="L489" s="329"/>
    </row>
    <row r="490" spans="1:12">
      <c r="A490" s="183"/>
      <c r="B490" s="123">
        <v>1.1000000000000001</v>
      </c>
      <c r="C490" s="81" t="s">
        <v>482</v>
      </c>
      <c r="D490" s="71"/>
      <c r="E490" s="51"/>
      <c r="F490" s="54"/>
      <c r="G490" s="54"/>
      <c r="H490" s="315"/>
      <c r="I490" s="315"/>
      <c r="J490" s="315"/>
      <c r="K490" s="315"/>
      <c r="L490" s="329"/>
    </row>
    <row r="491" spans="1:12" ht="30">
      <c r="A491" s="183"/>
      <c r="B491" s="87"/>
      <c r="C491" s="86" t="s">
        <v>483</v>
      </c>
      <c r="D491" s="57" t="s">
        <v>78</v>
      </c>
      <c r="E491" s="57">
        <v>1</v>
      </c>
      <c r="F491" s="70">
        <v>22500</v>
      </c>
      <c r="G491" s="121">
        <f>F491*E491</f>
        <v>22500</v>
      </c>
      <c r="H491" s="315">
        <f>'Measurement Sheet'!L490</f>
        <v>1</v>
      </c>
      <c r="I491" s="315">
        <f>F491*H491</f>
        <v>22500</v>
      </c>
      <c r="J491" s="309">
        <f>H491-E491</f>
        <v>0</v>
      </c>
      <c r="K491" s="315">
        <f>J491*F491</f>
        <v>0</v>
      </c>
      <c r="L491" s="329" t="s">
        <v>612</v>
      </c>
    </row>
    <row r="492" spans="1:12">
      <c r="A492" s="183"/>
      <c r="B492" s="87"/>
      <c r="C492" s="60" t="s">
        <v>484</v>
      </c>
      <c r="D492" s="87"/>
      <c r="E492" s="87"/>
      <c r="F492" s="88"/>
      <c r="G492" s="88"/>
      <c r="H492" s="315"/>
      <c r="I492" s="315"/>
      <c r="J492" s="315"/>
      <c r="K492" s="315"/>
      <c r="L492" s="329"/>
    </row>
    <row r="493" spans="1:12">
      <c r="A493" s="183"/>
      <c r="B493" s="57" t="s">
        <v>485</v>
      </c>
      <c r="C493" s="52" t="s">
        <v>486</v>
      </c>
      <c r="D493" s="87"/>
      <c r="E493" s="87"/>
      <c r="F493" s="88"/>
      <c r="G493" s="88"/>
      <c r="H493" s="315"/>
      <c r="I493" s="315"/>
      <c r="J493" s="315"/>
      <c r="K493" s="315"/>
      <c r="L493" s="329"/>
    </row>
    <row r="494" spans="1:12" ht="30">
      <c r="A494" s="183"/>
      <c r="B494" s="114" t="s">
        <v>485</v>
      </c>
      <c r="C494" s="89" t="s">
        <v>487</v>
      </c>
      <c r="D494" s="87"/>
      <c r="E494" s="87"/>
      <c r="F494" s="88"/>
      <c r="G494" s="88"/>
      <c r="H494" s="315"/>
      <c r="I494" s="315"/>
      <c r="J494" s="315"/>
      <c r="K494" s="315"/>
      <c r="L494" s="329"/>
    </row>
    <row r="495" spans="1:12">
      <c r="A495" s="183"/>
      <c r="B495" s="114" t="s">
        <v>485</v>
      </c>
      <c r="C495" s="52" t="s">
        <v>488</v>
      </c>
      <c r="D495" s="87"/>
      <c r="E495" s="87"/>
      <c r="F495" s="88"/>
      <c r="G495" s="88"/>
      <c r="H495" s="315"/>
      <c r="I495" s="315"/>
      <c r="J495" s="315"/>
      <c r="K495" s="315"/>
      <c r="L495" s="329"/>
    </row>
    <row r="496" spans="1:12">
      <c r="A496" s="183"/>
      <c r="B496" s="114" t="s">
        <v>485</v>
      </c>
      <c r="C496" s="52" t="s">
        <v>489</v>
      </c>
      <c r="D496" s="87"/>
      <c r="E496" s="87"/>
      <c r="F496" s="88"/>
      <c r="G496" s="88"/>
      <c r="H496" s="315"/>
      <c r="I496" s="315"/>
      <c r="J496" s="315"/>
      <c r="K496" s="315"/>
      <c r="L496" s="329"/>
    </row>
    <row r="497" spans="1:12" ht="30">
      <c r="A497" s="183"/>
      <c r="B497" s="114" t="s">
        <v>485</v>
      </c>
      <c r="C497" s="52" t="s">
        <v>490</v>
      </c>
      <c r="D497" s="87"/>
      <c r="E497" s="87"/>
      <c r="F497" s="88"/>
      <c r="G497" s="88"/>
      <c r="H497" s="315"/>
      <c r="I497" s="315"/>
      <c r="J497" s="315"/>
      <c r="K497" s="315"/>
      <c r="L497" s="329"/>
    </row>
    <row r="498" spans="1:12">
      <c r="A498" s="183"/>
      <c r="B498" s="87"/>
      <c r="C498" s="60" t="s">
        <v>491</v>
      </c>
      <c r="D498" s="87"/>
      <c r="E498" s="87"/>
      <c r="F498" s="88"/>
      <c r="G498" s="88"/>
      <c r="H498" s="315"/>
      <c r="I498" s="315"/>
      <c r="J498" s="315"/>
      <c r="K498" s="315"/>
      <c r="L498" s="329"/>
    </row>
    <row r="499" spans="1:12">
      <c r="A499" s="183"/>
      <c r="B499" s="57"/>
      <c r="C499" s="52" t="s">
        <v>492</v>
      </c>
      <c r="D499" s="87"/>
      <c r="E499" s="87"/>
      <c r="F499" s="88"/>
      <c r="G499" s="88"/>
      <c r="H499" s="315"/>
      <c r="I499" s="315"/>
      <c r="J499" s="315"/>
      <c r="K499" s="315"/>
      <c r="L499" s="329"/>
    </row>
    <row r="500" spans="1:12">
      <c r="A500" s="183"/>
      <c r="B500" s="57"/>
      <c r="C500" s="52" t="s">
        <v>493</v>
      </c>
      <c r="D500" s="87"/>
      <c r="E500" s="87"/>
      <c r="F500" s="88"/>
      <c r="G500" s="88"/>
      <c r="H500" s="315"/>
      <c r="I500" s="315"/>
      <c r="J500" s="315"/>
      <c r="K500" s="315"/>
      <c r="L500" s="329"/>
    </row>
    <row r="501" spans="1:12">
      <c r="A501" s="183"/>
      <c r="B501" s="57"/>
      <c r="C501" s="52" t="s">
        <v>494</v>
      </c>
      <c r="D501" s="87"/>
      <c r="E501" s="87"/>
      <c r="F501" s="88"/>
      <c r="G501" s="88"/>
      <c r="H501" s="315"/>
      <c r="I501" s="315"/>
      <c r="J501" s="315"/>
      <c r="K501" s="315"/>
      <c r="L501" s="329"/>
    </row>
    <row r="502" spans="1:12">
      <c r="A502" s="183"/>
      <c r="B502" s="57"/>
      <c r="C502" s="89" t="s">
        <v>495</v>
      </c>
      <c r="D502" s="87"/>
      <c r="E502" s="87"/>
      <c r="F502" s="88"/>
      <c r="G502" s="88"/>
      <c r="H502" s="315"/>
      <c r="I502" s="315"/>
      <c r="J502" s="315"/>
      <c r="K502" s="315"/>
      <c r="L502" s="329"/>
    </row>
    <row r="503" spans="1:12">
      <c r="A503" s="183"/>
      <c r="B503" s="57"/>
      <c r="C503" s="52" t="s">
        <v>496</v>
      </c>
      <c r="D503" s="87"/>
      <c r="E503" s="87"/>
      <c r="F503" s="90"/>
      <c r="G503" s="90"/>
      <c r="H503" s="315"/>
      <c r="I503" s="315"/>
      <c r="J503" s="315"/>
      <c r="K503" s="315"/>
      <c r="L503" s="329"/>
    </row>
    <row r="504" spans="1:12" ht="45">
      <c r="A504" s="183"/>
      <c r="B504" s="57"/>
      <c r="C504" s="52" t="s">
        <v>497</v>
      </c>
      <c r="D504" s="57" t="s">
        <v>140</v>
      </c>
      <c r="E504" s="57">
        <v>1</v>
      </c>
      <c r="F504" s="91">
        <v>12600</v>
      </c>
      <c r="G504" s="64">
        <f>F504*E504</f>
        <v>12600</v>
      </c>
      <c r="H504" s="315">
        <f>'Measurement Sheet'!L503</f>
        <v>0</v>
      </c>
      <c r="I504" s="315">
        <f>F504*H504</f>
        <v>0</v>
      </c>
      <c r="J504" s="309">
        <f>H504-E504</f>
        <v>-1</v>
      </c>
      <c r="K504" s="315">
        <f>J504*F504</f>
        <v>-12600</v>
      </c>
      <c r="L504" s="329" t="s">
        <v>614</v>
      </c>
    </row>
    <row r="505" spans="1:12">
      <c r="A505" s="183"/>
      <c r="B505" s="57"/>
      <c r="C505" s="52"/>
      <c r="D505" s="57"/>
      <c r="E505" s="57"/>
      <c r="F505" s="91"/>
      <c r="G505" s="64"/>
      <c r="H505" s="315"/>
      <c r="I505" s="315"/>
      <c r="J505" s="315"/>
      <c r="K505" s="315"/>
      <c r="L505" s="329"/>
    </row>
    <row r="506" spans="1:12">
      <c r="A506" s="183"/>
      <c r="B506" s="128">
        <v>2</v>
      </c>
      <c r="C506" s="92" t="s">
        <v>498</v>
      </c>
      <c r="D506" s="46"/>
      <c r="E506" s="51"/>
      <c r="F506" s="54"/>
      <c r="G506" s="54"/>
      <c r="H506" s="315"/>
      <c r="I506" s="315"/>
      <c r="J506" s="315"/>
      <c r="K506" s="315"/>
      <c r="L506" s="329"/>
    </row>
    <row r="507" spans="1:12">
      <c r="A507" s="183"/>
      <c r="B507" s="129"/>
      <c r="C507" s="92"/>
      <c r="D507" s="46"/>
      <c r="E507" s="51"/>
      <c r="F507" s="54"/>
      <c r="G507" s="54"/>
      <c r="H507" s="315"/>
      <c r="I507" s="315"/>
      <c r="J507" s="315"/>
      <c r="K507" s="315"/>
      <c r="L507" s="329"/>
    </row>
    <row r="508" spans="1:12" ht="60">
      <c r="A508" s="183"/>
      <c r="B508" s="128">
        <v>2.1</v>
      </c>
      <c r="C508" s="93" t="s">
        <v>499</v>
      </c>
      <c r="D508" s="50" t="s">
        <v>428</v>
      </c>
      <c r="E508" s="51">
        <v>25</v>
      </c>
      <c r="F508" s="64">
        <v>350</v>
      </c>
      <c r="G508" s="75">
        <f>F508*E508</f>
        <v>8750</v>
      </c>
      <c r="H508" s="315">
        <f>'Measurement Sheet'!L507</f>
        <v>22</v>
      </c>
      <c r="I508" s="315">
        <f>F508*H508</f>
        <v>7700</v>
      </c>
      <c r="J508" s="309">
        <f>H508-E508</f>
        <v>-3</v>
      </c>
      <c r="K508" s="315">
        <f>J508*F508</f>
        <v>-1050</v>
      </c>
      <c r="L508" s="329" t="s">
        <v>653</v>
      </c>
    </row>
    <row r="509" spans="1:12">
      <c r="A509" s="183"/>
      <c r="B509" s="71"/>
      <c r="C509" s="93"/>
      <c r="D509" s="71"/>
      <c r="E509" s="51"/>
      <c r="F509" s="54"/>
      <c r="G509" s="54"/>
      <c r="H509" s="315"/>
      <c r="I509" s="315"/>
      <c r="J509" s="315"/>
      <c r="K509" s="315"/>
      <c r="L509" s="329"/>
    </row>
    <row r="510" spans="1:12">
      <c r="A510" s="183"/>
      <c r="B510" s="128">
        <v>3</v>
      </c>
      <c r="C510" s="92" t="s">
        <v>500</v>
      </c>
      <c r="D510" s="46"/>
      <c r="E510" s="51"/>
      <c r="F510" s="54"/>
      <c r="G510" s="54"/>
      <c r="H510" s="315"/>
      <c r="I510" s="315"/>
      <c r="J510" s="315"/>
      <c r="K510" s="315"/>
      <c r="L510" s="329"/>
    </row>
    <row r="511" spans="1:12">
      <c r="A511" s="183"/>
      <c r="B511" s="128"/>
      <c r="C511" s="92"/>
      <c r="D511" s="46"/>
      <c r="E511" s="51"/>
      <c r="F511" s="54"/>
      <c r="G511" s="54"/>
      <c r="H511" s="315"/>
      <c r="I511" s="315"/>
      <c r="J511" s="315"/>
      <c r="K511" s="315"/>
      <c r="L511" s="329"/>
    </row>
    <row r="512" spans="1:12">
      <c r="A512" s="183"/>
      <c r="B512" s="128">
        <v>3.1</v>
      </c>
      <c r="C512" s="92" t="s">
        <v>501</v>
      </c>
      <c r="D512" s="46"/>
      <c r="E512" s="51"/>
      <c r="F512" s="54"/>
      <c r="G512" s="54"/>
      <c r="H512" s="315"/>
      <c r="I512" s="315"/>
      <c r="J512" s="315"/>
      <c r="K512" s="315"/>
      <c r="L512" s="329"/>
    </row>
    <row r="513" spans="1:12">
      <c r="A513" s="183"/>
      <c r="B513" s="128"/>
      <c r="C513" s="92"/>
      <c r="D513" s="46"/>
      <c r="E513" s="51"/>
      <c r="F513" s="54"/>
      <c r="G513" s="54"/>
      <c r="H513" s="315"/>
      <c r="I513" s="315"/>
      <c r="J513" s="315"/>
      <c r="K513" s="315"/>
      <c r="L513" s="329"/>
    </row>
    <row r="514" spans="1:12" ht="30">
      <c r="A514" s="183"/>
      <c r="B514" s="128" t="s">
        <v>450</v>
      </c>
      <c r="C514" s="93" t="s">
        <v>502</v>
      </c>
      <c r="D514" s="50" t="s">
        <v>428</v>
      </c>
      <c r="E514" s="51">
        <v>5</v>
      </c>
      <c r="F514" s="48">
        <v>145</v>
      </c>
      <c r="G514" s="75">
        <f>F514*E514</f>
        <v>725</v>
      </c>
      <c r="H514" s="315">
        <f>'Measurement Sheet'!L513</f>
        <v>5</v>
      </c>
      <c r="I514" s="315">
        <f t="shared" ref="I514:I515" si="97">F514*H514</f>
        <v>725</v>
      </c>
      <c r="J514" s="309">
        <f>H514-E514</f>
        <v>0</v>
      </c>
      <c r="K514" s="315">
        <f>J514*F514</f>
        <v>0</v>
      </c>
      <c r="L514" s="329" t="s">
        <v>612</v>
      </c>
    </row>
    <row r="515" spans="1:12" ht="30">
      <c r="A515" s="183"/>
      <c r="B515" s="128" t="s">
        <v>503</v>
      </c>
      <c r="C515" s="93" t="s">
        <v>504</v>
      </c>
      <c r="D515" s="50" t="s">
        <v>428</v>
      </c>
      <c r="E515" s="51">
        <v>5</v>
      </c>
      <c r="F515" s="48">
        <v>145</v>
      </c>
      <c r="G515" s="75">
        <f>F515*E515</f>
        <v>725</v>
      </c>
      <c r="H515" s="315">
        <f>'Measurement Sheet'!L514</f>
        <v>5</v>
      </c>
      <c r="I515" s="315">
        <f t="shared" si="97"/>
        <v>725</v>
      </c>
      <c r="J515" s="309">
        <f>H515-E515</f>
        <v>0</v>
      </c>
      <c r="K515" s="315">
        <f>J515*F515</f>
        <v>0</v>
      </c>
      <c r="L515" s="329" t="s">
        <v>612</v>
      </c>
    </row>
    <row r="516" spans="1:12">
      <c r="A516" s="183"/>
      <c r="B516" s="128"/>
      <c r="C516" s="93"/>
      <c r="D516" s="46"/>
      <c r="E516" s="51"/>
      <c r="F516" s="54"/>
      <c r="G516" s="54"/>
      <c r="H516" s="315"/>
      <c r="I516" s="315"/>
      <c r="J516" s="315"/>
      <c r="K516" s="315"/>
      <c r="L516" s="329"/>
    </row>
    <row r="517" spans="1:12">
      <c r="A517" s="183"/>
      <c r="B517" s="125">
        <v>4</v>
      </c>
      <c r="C517" s="94" t="s">
        <v>505</v>
      </c>
      <c r="D517" s="71"/>
      <c r="E517" s="95"/>
      <c r="F517" s="96"/>
      <c r="G517" s="96"/>
      <c r="H517" s="315"/>
      <c r="I517" s="315"/>
      <c r="J517" s="315"/>
      <c r="K517" s="315"/>
      <c r="L517" s="329"/>
    </row>
    <row r="518" spans="1:12">
      <c r="A518" s="183"/>
      <c r="B518" s="112"/>
      <c r="C518" s="94"/>
      <c r="D518" s="71"/>
      <c r="E518" s="95"/>
      <c r="F518" s="96"/>
      <c r="G518" s="96"/>
      <c r="H518" s="315"/>
      <c r="I518" s="315"/>
      <c r="J518" s="315"/>
      <c r="K518" s="315"/>
      <c r="L518" s="329"/>
    </row>
    <row r="519" spans="1:12" ht="45">
      <c r="A519" s="183"/>
      <c r="B519" s="125">
        <v>4.0999999999999996</v>
      </c>
      <c r="C519" s="93" t="s">
        <v>506</v>
      </c>
      <c r="D519" s="71"/>
      <c r="E519" s="95"/>
      <c r="F519" s="96"/>
      <c r="G519" s="96"/>
      <c r="H519" s="315"/>
      <c r="I519" s="315"/>
      <c r="J519" s="315"/>
      <c r="K519" s="315"/>
      <c r="L519" s="329"/>
    </row>
    <row r="520" spans="1:12">
      <c r="A520" s="183"/>
      <c r="B520" s="125" t="s">
        <v>507</v>
      </c>
      <c r="C520" s="93" t="s">
        <v>508</v>
      </c>
      <c r="D520" s="71" t="s">
        <v>22</v>
      </c>
      <c r="E520" s="95" t="s">
        <v>159</v>
      </c>
      <c r="F520" s="97"/>
      <c r="G520" s="75"/>
      <c r="H520" s="315"/>
      <c r="I520" s="315"/>
      <c r="J520" s="315"/>
      <c r="K520" s="315"/>
      <c r="L520" s="329"/>
    </row>
    <row r="521" spans="1:12">
      <c r="A521" s="183"/>
      <c r="B521" s="125" t="s">
        <v>509</v>
      </c>
      <c r="C521" s="93" t="s">
        <v>510</v>
      </c>
      <c r="D521" s="71" t="s">
        <v>511</v>
      </c>
      <c r="E521" s="95" t="s">
        <v>159</v>
      </c>
      <c r="F521" s="97"/>
      <c r="G521" s="75"/>
      <c r="H521" s="315"/>
      <c r="I521" s="315"/>
      <c r="J521" s="315"/>
      <c r="K521" s="315"/>
      <c r="L521" s="329"/>
    </row>
    <row r="522" spans="1:12">
      <c r="A522" s="183"/>
      <c r="B522" s="130"/>
      <c r="C522" s="93"/>
      <c r="D522" s="50"/>
      <c r="E522" s="51"/>
      <c r="F522" s="48"/>
      <c r="G522" s="48"/>
      <c r="H522" s="315"/>
      <c r="I522" s="315"/>
      <c r="J522" s="315"/>
      <c r="K522" s="315"/>
      <c r="L522" s="329"/>
    </row>
    <row r="523" spans="1:12">
      <c r="A523" s="183"/>
      <c r="B523" s="125">
        <v>5</v>
      </c>
      <c r="C523" s="94" t="s">
        <v>512</v>
      </c>
      <c r="D523" s="71"/>
      <c r="E523" s="62"/>
      <c r="F523" s="62"/>
      <c r="G523" s="62"/>
      <c r="H523" s="315"/>
      <c r="I523" s="315"/>
      <c r="J523" s="315"/>
      <c r="K523" s="315"/>
      <c r="L523" s="329"/>
    </row>
    <row r="524" spans="1:12" ht="90">
      <c r="A524" s="183"/>
      <c r="B524" s="112"/>
      <c r="C524" s="93" t="s">
        <v>513</v>
      </c>
      <c r="D524" s="71"/>
      <c r="E524" s="62"/>
      <c r="F524" s="62"/>
      <c r="G524" s="62"/>
      <c r="H524" s="315"/>
      <c r="I524" s="315"/>
      <c r="J524" s="315"/>
      <c r="K524" s="315"/>
      <c r="L524" s="329"/>
    </row>
    <row r="525" spans="1:12" ht="30">
      <c r="A525" s="183"/>
      <c r="B525" s="117">
        <v>5.0999999999999996</v>
      </c>
      <c r="C525" s="93" t="s">
        <v>514</v>
      </c>
      <c r="D525" s="71" t="s">
        <v>428</v>
      </c>
      <c r="E525" s="95">
        <v>40</v>
      </c>
      <c r="F525" s="97">
        <v>335</v>
      </c>
      <c r="G525" s="75">
        <f>F525*E525</f>
        <v>13400</v>
      </c>
      <c r="H525" s="315">
        <f>'Measurement Sheet'!L524</f>
        <v>38</v>
      </c>
      <c r="I525" s="315">
        <f>F525*H525</f>
        <v>12730</v>
      </c>
      <c r="J525" s="309">
        <f>H525-E525</f>
        <v>-2</v>
      </c>
      <c r="K525" s="315">
        <f>J525*F525</f>
        <v>-670</v>
      </c>
      <c r="L525" s="329" t="s">
        <v>652</v>
      </c>
    </row>
    <row r="526" spans="1:12">
      <c r="A526" s="183"/>
      <c r="B526" s="117">
        <v>5.2</v>
      </c>
      <c r="C526" s="93" t="s">
        <v>515</v>
      </c>
      <c r="D526" s="71" t="s">
        <v>428</v>
      </c>
      <c r="E526" s="95" t="s">
        <v>159</v>
      </c>
      <c r="F526" s="97"/>
      <c r="G526" s="75"/>
      <c r="H526" s="315"/>
      <c r="I526" s="315"/>
      <c r="J526" s="315"/>
      <c r="K526" s="315"/>
      <c r="L526" s="329"/>
    </row>
    <row r="527" spans="1:12">
      <c r="A527" s="183"/>
      <c r="B527" s="118"/>
      <c r="C527" s="86"/>
      <c r="D527" s="71"/>
      <c r="E527" s="51"/>
      <c r="F527" s="98"/>
      <c r="G527" s="119"/>
      <c r="H527" s="315"/>
      <c r="I527" s="315"/>
      <c r="J527" s="315"/>
      <c r="K527" s="315"/>
      <c r="L527" s="329"/>
    </row>
    <row r="528" spans="1:12">
      <c r="A528" s="183"/>
      <c r="B528" s="125">
        <v>6</v>
      </c>
      <c r="C528" s="94" t="s">
        <v>516</v>
      </c>
      <c r="D528" s="71"/>
      <c r="E528" s="62"/>
      <c r="F528" s="62"/>
      <c r="G528" s="62"/>
      <c r="H528" s="315"/>
      <c r="I528" s="315"/>
      <c r="J528" s="315"/>
      <c r="K528" s="315"/>
      <c r="L528" s="329"/>
    </row>
    <row r="529" spans="1:12" ht="90">
      <c r="A529" s="183"/>
      <c r="B529" s="112"/>
      <c r="C529" s="93" t="s">
        <v>517</v>
      </c>
      <c r="D529" s="71"/>
      <c r="E529" s="62"/>
      <c r="F529" s="62"/>
      <c r="G529" s="62"/>
      <c r="H529" s="315"/>
      <c r="I529" s="315"/>
      <c r="J529" s="315"/>
      <c r="K529" s="315"/>
      <c r="L529" s="329"/>
    </row>
    <row r="530" spans="1:12">
      <c r="A530" s="183"/>
      <c r="B530" s="117">
        <v>6.1</v>
      </c>
      <c r="C530" s="93" t="s">
        <v>518</v>
      </c>
      <c r="D530" s="71" t="s">
        <v>428</v>
      </c>
      <c r="E530" s="95" t="s">
        <v>159</v>
      </c>
      <c r="F530" s="97"/>
      <c r="G530" s="97"/>
      <c r="H530" s="315"/>
      <c r="I530" s="315"/>
      <c r="J530" s="315"/>
      <c r="K530" s="315"/>
      <c r="L530" s="329"/>
    </row>
    <row r="531" spans="1:12">
      <c r="A531" s="183"/>
      <c r="B531" s="117">
        <v>6.2</v>
      </c>
      <c r="C531" s="93" t="s">
        <v>519</v>
      </c>
      <c r="D531" s="50" t="s">
        <v>428</v>
      </c>
      <c r="E531" s="95" t="s">
        <v>159</v>
      </c>
      <c r="F531" s="48"/>
      <c r="G531" s="97"/>
      <c r="H531" s="315"/>
      <c r="I531" s="315"/>
      <c r="J531" s="315"/>
      <c r="K531" s="315"/>
      <c r="L531" s="329"/>
    </row>
    <row r="532" spans="1:12">
      <c r="A532" s="183"/>
      <c r="B532" s="117">
        <v>6.3</v>
      </c>
      <c r="C532" s="93" t="s">
        <v>520</v>
      </c>
      <c r="D532" s="71" t="s">
        <v>428</v>
      </c>
      <c r="E532" s="95" t="s">
        <v>159</v>
      </c>
      <c r="F532" s="97"/>
      <c r="G532" s="97"/>
      <c r="H532" s="315"/>
      <c r="I532" s="315"/>
      <c r="J532" s="315"/>
      <c r="K532" s="315"/>
      <c r="L532" s="329"/>
    </row>
    <row r="533" spans="1:12">
      <c r="A533" s="183"/>
      <c r="B533" s="117"/>
      <c r="C533" s="93"/>
      <c r="D533" s="71"/>
      <c r="E533" s="95"/>
      <c r="F533" s="97"/>
      <c r="G533" s="97"/>
      <c r="H533" s="315"/>
      <c r="I533" s="315"/>
      <c r="J533" s="315"/>
      <c r="K533" s="315"/>
      <c r="L533" s="329"/>
    </row>
    <row r="534" spans="1:12">
      <c r="A534" s="183"/>
      <c r="B534" s="125">
        <v>7</v>
      </c>
      <c r="C534" s="94" t="s">
        <v>521</v>
      </c>
      <c r="D534" s="71"/>
      <c r="E534" s="62"/>
      <c r="F534" s="62"/>
      <c r="G534" s="62"/>
      <c r="H534" s="315"/>
      <c r="I534" s="315"/>
      <c r="J534" s="315"/>
      <c r="K534" s="315"/>
      <c r="L534" s="329"/>
    </row>
    <row r="535" spans="1:12" ht="90">
      <c r="A535" s="183"/>
      <c r="B535" s="112"/>
      <c r="C535" s="93" t="s">
        <v>522</v>
      </c>
      <c r="D535" s="71"/>
      <c r="E535" s="62"/>
      <c r="F535" s="62"/>
      <c r="G535" s="62"/>
      <c r="H535" s="315"/>
      <c r="I535" s="315"/>
      <c r="J535" s="315"/>
      <c r="K535" s="315"/>
      <c r="L535" s="329"/>
    </row>
    <row r="536" spans="1:12">
      <c r="A536" s="183"/>
      <c r="B536" s="125"/>
      <c r="C536" s="63"/>
      <c r="D536" s="57"/>
      <c r="E536" s="57"/>
      <c r="F536" s="70"/>
      <c r="G536" s="48"/>
      <c r="H536" s="315"/>
      <c r="I536" s="315"/>
      <c r="J536" s="315"/>
      <c r="K536" s="315"/>
      <c r="L536" s="329"/>
    </row>
    <row r="537" spans="1:12" ht="30">
      <c r="A537" s="183"/>
      <c r="B537" s="117">
        <v>7.1</v>
      </c>
      <c r="C537" s="93" t="s">
        <v>523</v>
      </c>
      <c r="D537" s="71" t="s">
        <v>428</v>
      </c>
      <c r="E537" s="95">
        <v>10</v>
      </c>
      <c r="F537" s="97">
        <v>650</v>
      </c>
      <c r="G537" s="97">
        <f>F537*E537</f>
        <v>6500</v>
      </c>
      <c r="H537" s="315">
        <f>'Measurement Sheet'!L536</f>
        <v>0</v>
      </c>
      <c r="I537" s="315">
        <f t="shared" ref="I537:I538" si="98">F537*H537</f>
        <v>0</v>
      </c>
      <c r="J537" s="309">
        <f t="shared" ref="J537:J538" si="99">H537-E537</f>
        <v>-10</v>
      </c>
      <c r="K537" s="315">
        <f t="shared" ref="K537:K538" si="100">J537*F537</f>
        <v>-6500</v>
      </c>
      <c r="L537" s="329" t="s">
        <v>614</v>
      </c>
    </row>
    <row r="538" spans="1:12" ht="30">
      <c r="A538" s="183"/>
      <c r="B538" s="117">
        <v>7.2</v>
      </c>
      <c r="C538" s="93" t="s">
        <v>183</v>
      </c>
      <c r="D538" s="71" t="s">
        <v>428</v>
      </c>
      <c r="E538" s="95">
        <v>10</v>
      </c>
      <c r="F538" s="97">
        <v>550</v>
      </c>
      <c r="G538" s="97">
        <f>F538*E538</f>
        <v>5500</v>
      </c>
      <c r="H538" s="315">
        <f>'Measurement Sheet'!L537</f>
        <v>0</v>
      </c>
      <c r="I538" s="315">
        <f t="shared" si="98"/>
        <v>0</v>
      </c>
      <c r="J538" s="309">
        <f t="shared" si="99"/>
        <v>-10</v>
      </c>
      <c r="K538" s="315">
        <f t="shared" si="100"/>
        <v>-5500</v>
      </c>
      <c r="L538" s="329" t="s">
        <v>614</v>
      </c>
    </row>
    <row r="539" spans="1:12">
      <c r="A539" s="183"/>
      <c r="B539" s="118"/>
      <c r="C539" s="86" t="s">
        <v>524</v>
      </c>
      <c r="D539" s="71"/>
      <c r="E539" s="269"/>
      <c r="F539" s="98"/>
      <c r="G539" s="119">
        <f>SUM(G488:G538)</f>
        <v>70700</v>
      </c>
      <c r="H539" s="315"/>
      <c r="I539" s="313">
        <f>SUM(I488:I538)</f>
        <v>44380</v>
      </c>
      <c r="J539" s="315"/>
      <c r="K539" s="313">
        <f>SUM(K488:K538)</f>
        <v>-26320</v>
      </c>
      <c r="L539" s="329"/>
    </row>
    <row r="540" spans="1:12">
      <c r="A540" s="183"/>
      <c r="B540" s="118"/>
      <c r="C540" s="86" t="s">
        <v>266</v>
      </c>
      <c r="D540" s="71"/>
      <c r="E540" s="269"/>
      <c r="F540" s="98"/>
      <c r="G540" s="119">
        <f>G539+G482+G422+G409</f>
        <v>953350</v>
      </c>
      <c r="H540" s="315"/>
      <c r="I540" s="313">
        <f>I539+I482+I422+I409</f>
        <v>805055</v>
      </c>
      <c r="J540" s="315"/>
      <c r="K540" s="313">
        <f>K539+K482+K422+K409</f>
        <v>-148295</v>
      </c>
      <c r="L540" s="329"/>
    </row>
    <row r="541" spans="1:12" ht="21">
      <c r="A541" s="183"/>
      <c r="B541" s="458" t="s">
        <v>525</v>
      </c>
      <c r="C541" s="458"/>
      <c r="D541" s="458"/>
      <c r="E541" s="458"/>
      <c r="F541" s="458"/>
      <c r="G541" s="458"/>
      <c r="H541" s="315"/>
      <c r="I541" s="315"/>
      <c r="J541" s="315"/>
      <c r="K541" s="315"/>
      <c r="L541" s="329"/>
    </row>
    <row r="542" spans="1:12" ht="31.5">
      <c r="A542" s="183"/>
      <c r="B542" s="135" t="s">
        <v>290</v>
      </c>
      <c r="C542" s="135" t="s">
        <v>3</v>
      </c>
      <c r="D542" s="135" t="s">
        <v>4</v>
      </c>
      <c r="E542" s="135" t="s">
        <v>5</v>
      </c>
      <c r="F542" s="274" t="s">
        <v>526</v>
      </c>
      <c r="G542" s="135" t="s">
        <v>96</v>
      </c>
      <c r="H542" s="315"/>
      <c r="I542" s="315"/>
      <c r="J542" s="315"/>
      <c r="K542" s="315"/>
      <c r="L542" s="329"/>
    </row>
    <row r="543" spans="1:12" ht="105">
      <c r="A543" s="183"/>
      <c r="B543" s="275">
        <v>1</v>
      </c>
      <c r="C543" s="276" t="s">
        <v>527</v>
      </c>
      <c r="D543" s="276" t="s">
        <v>528</v>
      </c>
      <c r="E543" s="277">
        <v>14</v>
      </c>
      <c r="F543" s="278">
        <v>1550</v>
      </c>
      <c r="G543" s="278">
        <f>F543*E543</f>
        <v>21700</v>
      </c>
      <c r="H543" s="315">
        <f>'Measurement Sheet'!L542</f>
        <v>0</v>
      </c>
      <c r="I543" s="315">
        <f t="shared" ref="I543:I545" si="101">F543*H543</f>
        <v>0</v>
      </c>
      <c r="J543" s="309">
        <f>H543-E543</f>
        <v>-14</v>
      </c>
      <c r="K543" s="315">
        <f>J543*F543</f>
        <v>-21700</v>
      </c>
      <c r="L543" s="329" t="s">
        <v>614</v>
      </c>
    </row>
    <row r="544" spans="1:12" ht="30">
      <c r="A544" s="183"/>
      <c r="B544" s="275">
        <v>2</v>
      </c>
      <c r="C544" s="276" t="s">
        <v>529</v>
      </c>
      <c r="D544" s="276" t="s">
        <v>528</v>
      </c>
      <c r="E544" s="277">
        <v>30</v>
      </c>
      <c r="F544" s="278">
        <v>750</v>
      </c>
      <c r="G544" s="278">
        <f>F544*E544</f>
        <v>22500</v>
      </c>
      <c r="H544" s="315">
        <f>'Measurement Sheet'!L543</f>
        <v>0</v>
      </c>
      <c r="I544" s="315">
        <f t="shared" si="101"/>
        <v>0</v>
      </c>
      <c r="J544" s="309">
        <f t="shared" ref="J544:J545" si="102">H544-E544</f>
        <v>-30</v>
      </c>
      <c r="K544" s="315">
        <f t="shared" ref="K544:K545" si="103">J544*F544</f>
        <v>-22500</v>
      </c>
      <c r="L544" s="329" t="s">
        <v>614</v>
      </c>
    </row>
    <row r="545" spans="1:12" ht="60">
      <c r="A545" s="183"/>
      <c r="B545" s="275">
        <v>3</v>
      </c>
      <c r="C545" s="276" t="s">
        <v>530</v>
      </c>
      <c r="D545" s="276" t="s">
        <v>528</v>
      </c>
      <c r="E545" s="277">
        <v>15</v>
      </c>
      <c r="F545" s="278">
        <v>550</v>
      </c>
      <c r="G545" s="278">
        <f>F545*E545</f>
        <v>8250</v>
      </c>
      <c r="H545" s="315">
        <f>'Measurement Sheet'!L544</f>
        <v>0</v>
      </c>
      <c r="I545" s="315">
        <f t="shared" si="101"/>
        <v>0</v>
      </c>
      <c r="J545" s="309">
        <f t="shared" si="102"/>
        <v>-15</v>
      </c>
      <c r="K545" s="315">
        <f t="shared" si="103"/>
        <v>-8250</v>
      </c>
      <c r="L545" s="329" t="s">
        <v>614</v>
      </c>
    </row>
    <row r="546" spans="1:12" ht="15.75">
      <c r="A546" s="183"/>
      <c r="B546" s="137"/>
      <c r="C546" s="455" t="s">
        <v>269</v>
      </c>
      <c r="D546" s="455"/>
      <c r="E546" s="455"/>
      <c r="F546" s="279"/>
      <c r="G546" s="279">
        <f>SUM(G543:G545)</f>
        <v>52450</v>
      </c>
      <c r="H546" s="315"/>
      <c r="I546" s="314">
        <f>SUM(I543:I545)</f>
        <v>0</v>
      </c>
      <c r="J546" s="315"/>
      <c r="K546" s="314">
        <f>SUM(K543:K545)</f>
        <v>-52450</v>
      </c>
      <c r="L546" s="329"/>
    </row>
    <row r="547" spans="1:12" ht="15.75">
      <c r="A547" s="280" t="s">
        <v>531</v>
      </c>
      <c r="B547" s="281" t="s">
        <v>532</v>
      </c>
      <c r="C547" s="281" t="s">
        <v>533</v>
      </c>
      <c r="D547" s="280" t="s">
        <v>534</v>
      </c>
      <c r="E547" s="280" t="s">
        <v>389</v>
      </c>
      <c r="F547" s="281" t="s">
        <v>535</v>
      </c>
      <c r="G547" s="281" t="s">
        <v>536</v>
      </c>
      <c r="H547" s="315"/>
      <c r="I547" s="315"/>
      <c r="J547" s="315"/>
      <c r="K547" s="315"/>
      <c r="L547" s="329"/>
    </row>
    <row r="548" spans="1:12" ht="30">
      <c r="A548" s="282">
        <v>1</v>
      </c>
      <c r="B548" s="283" t="s">
        <v>537</v>
      </c>
      <c r="C548" s="284" t="s">
        <v>538</v>
      </c>
      <c r="D548" s="282" t="s">
        <v>539</v>
      </c>
      <c r="E548" s="282">
        <v>9</v>
      </c>
      <c r="F548" s="285">
        <v>6500</v>
      </c>
      <c r="G548" s="286">
        <f t="shared" ref="G548:G554" si="104">E548*F548</f>
        <v>58500</v>
      </c>
      <c r="H548" s="315">
        <f>'Measurement Sheet'!L547</f>
        <v>0</v>
      </c>
      <c r="I548" s="315">
        <f t="shared" ref="I548:I554" si="105">F548*H548</f>
        <v>0</v>
      </c>
      <c r="J548" s="309">
        <f t="shared" ref="J548:J554" si="106">H548-E548</f>
        <v>-9</v>
      </c>
      <c r="K548" s="315">
        <f t="shared" ref="K548:K554" si="107">J548*F548</f>
        <v>-58500</v>
      </c>
      <c r="L548" s="329" t="s">
        <v>614</v>
      </c>
    </row>
    <row r="549" spans="1:12" ht="30">
      <c r="A549" s="282">
        <v>2</v>
      </c>
      <c r="B549" s="287" t="s">
        <v>540</v>
      </c>
      <c r="C549" s="284" t="s">
        <v>541</v>
      </c>
      <c r="D549" s="288" t="s">
        <v>542</v>
      </c>
      <c r="E549" s="288">
        <v>1</v>
      </c>
      <c r="F549" s="285">
        <v>6550</v>
      </c>
      <c r="G549" s="286">
        <f t="shared" si="104"/>
        <v>6550</v>
      </c>
      <c r="H549" s="315">
        <f>'Measurement Sheet'!L548</f>
        <v>0</v>
      </c>
      <c r="I549" s="315">
        <f t="shared" si="105"/>
        <v>0</v>
      </c>
      <c r="J549" s="309">
        <f t="shared" si="106"/>
        <v>-1</v>
      </c>
      <c r="K549" s="315">
        <f t="shared" si="107"/>
        <v>-6550</v>
      </c>
      <c r="L549" s="329" t="s">
        <v>614</v>
      </c>
    </row>
    <row r="550" spans="1:12" ht="30">
      <c r="A550" s="282">
        <v>3</v>
      </c>
      <c r="B550" s="287" t="s">
        <v>543</v>
      </c>
      <c r="C550" s="284"/>
      <c r="D550" s="288" t="s">
        <v>544</v>
      </c>
      <c r="E550" s="282">
        <v>130</v>
      </c>
      <c r="F550" s="285">
        <v>175</v>
      </c>
      <c r="G550" s="286">
        <f t="shared" si="104"/>
        <v>22750</v>
      </c>
      <c r="H550" s="315">
        <f>'Measurement Sheet'!L549</f>
        <v>120</v>
      </c>
      <c r="I550" s="315">
        <f t="shared" si="105"/>
        <v>21000</v>
      </c>
      <c r="J550" s="309">
        <f t="shared" si="106"/>
        <v>-10</v>
      </c>
      <c r="K550" s="315">
        <f t="shared" si="107"/>
        <v>-1750</v>
      </c>
      <c r="L550" s="329" t="s">
        <v>651</v>
      </c>
    </row>
    <row r="551" spans="1:12" ht="30">
      <c r="A551" s="282">
        <v>4</v>
      </c>
      <c r="B551" s="283" t="s">
        <v>545</v>
      </c>
      <c r="C551" s="284" t="s">
        <v>546</v>
      </c>
      <c r="D551" s="284" t="s">
        <v>547</v>
      </c>
      <c r="E551" s="282">
        <v>1</v>
      </c>
      <c r="F551" s="285">
        <v>10500</v>
      </c>
      <c r="G551" s="286">
        <f t="shared" si="104"/>
        <v>10500</v>
      </c>
      <c r="H551" s="315">
        <f>'Measurement Sheet'!L550</f>
        <v>0</v>
      </c>
      <c r="I551" s="315">
        <f t="shared" si="105"/>
        <v>0</v>
      </c>
      <c r="J551" s="309">
        <f t="shared" si="106"/>
        <v>-1</v>
      </c>
      <c r="K551" s="315">
        <f t="shared" si="107"/>
        <v>-10500</v>
      </c>
      <c r="L551" s="329" t="s">
        <v>614</v>
      </c>
    </row>
    <row r="552" spans="1:12" ht="48">
      <c r="A552" s="282">
        <v>5</v>
      </c>
      <c r="B552" s="283" t="s">
        <v>548</v>
      </c>
      <c r="C552" s="283" t="s">
        <v>549</v>
      </c>
      <c r="D552" s="284" t="s">
        <v>550</v>
      </c>
      <c r="E552" s="283">
        <v>1</v>
      </c>
      <c r="F552" s="285">
        <v>1850</v>
      </c>
      <c r="G552" s="286">
        <f t="shared" si="104"/>
        <v>1850</v>
      </c>
      <c r="H552" s="315">
        <f>'Measurement Sheet'!L551</f>
        <v>0</v>
      </c>
      <c r="I552" s="315">
        <f t="shared" si="105"/>
        <v>0</v>
      </c>
      <c r="J552" s="309">
        <f t="shared" si="106"/>
        <v>-1</v>
      </c>
      <c r="K552" s="315">
        <f t="shared" si="107"/>
        <v>-1850</v>
      </c>
      <c r="L552" s="329" t="s">
        <v>614</v>
      </c>
    </row>
    <row r="553" spans="1:12" ht="30">
      <c r="A553" s="282">
        <v>6</v>
      </c>
      <c r="B553" s="283" t="s">
        <v>551</v>
      </c>
      <c r="C553" s="283" t="s">
        <v>552</v>
      </c>
      <c r="D553" s="284" t="s">
        <v>553</v>
      </c>
      <c r="E553" s="283">
        <v>1</v>
      </c>
      <c r="F553" s="285">
        <v>6500</v>
      </c>
      <c r="G553" s="286">
        <f t="shared" si="104"/>
        <v>6500</v>
      </c>
      <c r="H553" s="315">
        <f>'Measurement Sheet'!L552</f>
        <v>0</v>
      </c>
      <c r="I553" s="315">
        <f t="shared" si="105"/>
        <v>0</v>
      </c>
      <c r="J553" s="309">
        <f t="shared" si="106"/>
        <v>-1</v>
      </c>
      <c r="K553" s="315">
        <f t="shared" si="107"/>
        <v>-6500</v>
      </c>
      <c r="L553" s="329" t="s">
        <v>614</v>
      </c>
    </row>
    <row r="554" spans="1:12" ht="30">
      <c r="A554" s="282">
        <f t="shared" ref="A554" si="108">A553+1</f>
        <v>7</v>
      </c>
      <c r="B554" s="283" t="s">
        <v>554</v>
      </c>
      <c r="C554" s="284" t="s">
        <v>555</v>
      </c>
      <c r="D554" s="289" t="s">
        <v>539</v>
      </c>
      <c r="E554" s="282">
        <v>1</v>
      </c>
      <c r="F554" s="285">
        <f>9*750</f>
        <v>6750</v>
      </c>
      <c r="G554" s="286">
        <f t="shared" si="104"/>
        <v>6750</v>
      </c>
      <c r="H554" s="315">
        <f>'Measurement Sheet'!L553</f>
        <v>0</v>
      </c>
      <c r="I554" s="315">
        <f t="shared" si="105"/>
        <v>0</v>
      </c>
      <c r="J554" s="309">
        <f t="shared" si="106"/>
        <v>-1</v>
      </c>
      <c r="K554" s="315">
        <f t="shared" si="107"/>
        <v>-6750</v>
      </c>
      <c r="L554" s="329" t="s">
        <v>614</v>
      </c>
    </row>
    <row r="555" spans="1:12">
      <c r="A555" s="290" t="s">
        <v>556</v>
      </c>
      <c r="B555" s="290"/>
      <c r="C555" s="290"/>
      <c r="D555" s="290"/>
      <c r="E555" s="291"/>
      <c r="F555" s="292"/>
      <c r="G555" s="293">
        <f>SUM(G548:G554)</f>
        <v>113400</v>
      </c>
      <c r="H555" s="315"/>
      <c r="I555" s="311">
        <f>SUM(I548:I554)</f>
        <v>21000</v>
      </c>
      <c r="J555" s="315"/>
      <c r="K555" s="311">
        <f>SUM(K548:K554)</f>
        <v>-92400</v>
      </c>
      <c r="L555" s="329"/>
    </row>
  </sheetData>
  <mergeCells count="36">
    <mergeCell ref="J6:K6"/>
    <mergeCell ref="J7:J8"/>
    <mergeCell ref="K7:K8"/>
    <mergeCell ref="L6:L8"/>
    <mergeCell ref="L11:L12"/>
    <mergeCell ref="C356:E356"/>
    <mergeCell ref="C370:E370"/>
    <mergeCell ref="A6:G6"/>
    <mergeCell ref="B34:B36"/>
    <mergeCell ref="B56:F56"/>
    <mergeCell ref="B57:G57"/>
    <mergeCell ref="B58:G58"/>
    <mergeCell ref="B59:G59"/>
    <mergeCell ref="G7:G8"/>
    <mergeCell ref="F7:F8"/>
    <mergeCell ref="E7:E8"/>
    <mergeCell ref="D7:D8"/>
    <mergeCell ref="C7:C8"/>
    <mergeCell ref="B7:B8"/>
    <mergeCell ref="A7:A8"/>
    <mergeCell ref="A1:J1"/>
    <mergeCell ref="A4:J4"/>
    <mergeCell ref="C546:E546"/>
    <mergeCell ref="H6:I6"/>
    <mergeCell ref="H7:H8"/>
    <mergeCell ref="I7:I8"/>
    <mergeCell ref="C374:E374"/>
    <mergeCell ref="C383:E383"/>
    <mergeCell ref="C384:E384"/>
    <mergeCell ref="C385:E385"/>
    <mergeCell ref="C386:G386"/>
    <mergeCell ref="B541:G541"/>
    <mergeCell ref="B255:F255"/>
    <mergeCell ref="B305:F305"/>
    <mergeCell ref="C341:E341"/>
    <mergeCell ref="C350:E350"/>
  </mergeCells>
  <printOptions horizontalCentered="1"/>
  <pageMargins left="0.31496062992125984" right="0.27559055118110237" top="0.27559055118110237" bottom="0.31496062992125984" header="0.31496062992125984" footer="0.31496062992125984"/>
  <pageSetup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zoomScale="115" zoomScaleNormal="115" workbookViewId="0">
      <selection activeCell="D1" sqref="D1"/>
    </sheetView>
  </sheetViews>
  <sheetFormatPr defaultRowHeight="15"/>
  <sheetData>
    <row r="1" spans="1:1">
      <c r="A1" t="s">
        <v>631</v>
      </c>
    </row>
    <row r="2" spans="1:1">
      <c r="A2" t="s">
        <v>632</v>
      </c>
    </row>
    <row r="3" spans="1:1">
      <c r="A3" t="s">
        <v>633</v>
      </c>
    </row>
    <row r="4" spans="1:1">
      <c r="A4" t="s">
        <v>634</v>
      </c>
    </row>
    <row r="5" spans="1:1">
      <c r="A5" t="s">
        <v>635</v>
      </c>
    </row>
    <row r="6" spans="1:1">
      <c r="A6" t="s">
        <v>636</v>
      </c>
    </row>
    <row r="7" spans="1:1">
      <c r="A7" t="s">
        <v>637</v>
      </c>
    </row>
    <row r="8" spans="1:1">
      <c r="A8" t="s">
        <v>638</v>
      </c>
    </row>
    <row r="9" spans="1:1">
      <c r="A9" t="s">
        <v>639</v>
      </c>
    </row>
    <row r="11" spans="1:1">
      <c r="A11" t="s">
        <v>640</v>
      </c>
    </row>
    <row r="12" spans="1:1">
      <c r="A12" t="s">
        <v>641</v>
      </c>
    </row>
    <row r="13" spans="1:1">
      <c r="A13" t="s">
        <v>642</v>
      </c>
    </row>
    <row r="14" spans="1:1">
      <c r="A14" t="s">
        <v>643</v>
      </c>
    </row>
    <row r="15" spans="1:1">
      <c r="A15" t="s">
        <v>644</v>
      </c>
    </row>
    <row r="16" spans="1:1">
      <c r="A16" t="s">
        <v>645</v>
      </c>
    </row>
    <row r="17" spans="1:1">
      <c r="A17" t="s">
        <v>646</v>
      </c>
    </row>
    <row r="18" spans="1:1">
      <c r="A18" t="s">
        <v>647</v>
      </c>
    </row>
    <row r="19" spans="1:1">
      <c r="A19" t="s">
        <v>648</v>
      </c>
    </row>
    <row r="20" spans="1:1">
      <c r="A20" t="s">
        <v>649</v>
      </c>
    </row>
    <row r="21" spans="1:1">
      <c r="A21" t="s">
        <v>650</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607D605F803F429EC742EC90162634" ma:contentTypeVersion="21" ma:contentTypeDescription="Create a new document." ma:contentTypeScope="" ma:versionID="a95d505c3e5d20148240ced058cade55">
  <xsd:schema xmlns:xsd="http://www.w3.org/2001/XMLSchema" xmlns:xs="http://www.w3.org/2001/XMLSchema" xmlns:p="http://schemas.microsoft.com/office/2006/metadata/properties" xmlns:ns1="http://schemas.microsoft.com/sharepoint/v3" xmlns:ns2="4bbc83bb-f4ba-4c36-bab3-5589d9d2bde5" xmlns:ns3="f8ff5d5a-8ee0-4304-8e65-845a62f84fb6" targetNamespace="http://schemas.microsoft.com/office/2006/metadata/properties" ma:root="true" ma:fieldsID="222b9a1bd6c70970c88ee1b26fe7e895" ns1:_="" ns2:_="" ns3:_="">
    <xsd:import namespace="http://schemas.microsoft.com/sharepoint/v3"/>
    <xsd:import namespace="4bbc83bb-f4ba-4c36-bab3-5589d9d2bde5"/>
    <xsd:import namespace="f8ff5d5a-8ee0-4304-8e65-845a62f84fb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LengthInSeconds" minOccurs="0"/>
                <xsd:element ref="ns3:_Flow_SignoffStatus" minOccurs="0"/>
                <xsd:element ref="ns3:lcf76f155ced4ddcb4097134ff3c332f" minOccurs="0"/>
                <xsd:element ref="ns2:TaxCatchAll" minOccurs="0"/>
                <xsd:element ref="ns1:_ip_UnifiedCompliancePolicyProperties" minOccurs="0"/>
                <xsd:element ref="ns1:_ip_UnifiedCompliancePolicyUIAc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bc83bb-f4ba-4c36-bab3-5589d9d2bde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ba171929-12f0-4df4-82b5-877951c3c95a}" ma:internalName="TaxCatchAll" ma:showField="CatchAllData" ma:web="4bbc83bb-f4ba-4c36-bab3-5589d9d2bd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8ff5d5a-8ee0-4304-8e65-845a62f84fb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8c749e9-322c-4b7e-a801-00e3604f8a5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4C86A7-E6B0-46BF-8BD6-BA17BD270098}"/>
</file>

<file path=customXml/itemProps2.xml><?xml version="1.0" encoding="utf-8"?>
<ds:datastoreItem xmlns:ds="http://schemas.openxmlformats.org/officeDocument/2006/customXml" ds:itemID="{5E341A18-3643-46D7-877B-0F217285A7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Summary Sheet</vt:lpstr>
      <vt:lpstr>Measurement Sheet</vt:lpstr>
      <vt:lpstr>Abstract Sheet</vt:lpstr>
      <vt:lpstr>Additional</vt:lpstr>
      <vt:lpstr>Sheet1</vt:lpstr>
      <vt:lpstr>'Measurement Sheet'!Print_Area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INTEL</dc:creator>
  <cp:lastModifiedBy>INTEL</cp:lastModifiedBy>
  <cp:lastPrinted>2024-10-09T05:20:56Z</cp:lastPrinted>
  <dcterms:created xsi:type="dcterms:W3CDTF">2024-09-27T08:46:12Z</dcterms:created>
  <dcterms:modified xsi:type="dcterms:W3CDTF">2024-10-14T08:36:15Z</dcterms:modified>
</cp:coreProperties>
</file>