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FDT -Working\TFS\Lucknow\TFS\Cafeccino B03\CAFECCINO B03\BIILING\Final\Final\"/>
    </mc:Choice>
  </mc:AlternateContent>
  <xr:revisionPtr revIDLastSave="0" documentId="13_ncr:1_{9BFD44F3-2BA0-47C1-9B9B-D9757A7C7947}" xr6:coauthVersionLast="47" xr6:coauthVersionMax="47" xr10:uidLastSave="{00000000-0000-0000-0000-000000000000}"/>
  <bookViews>
    <workbookView xWindow="-108" yWindow="-108" windowWidth="23256" windowHeight="12456" tabRatio="735" xr2:uid="{00000000-000D-0000-FFFF-FFFF00000000}"/>
  </bookViews>
  <sheets>
    <sheet name="Summary " sheetId="10" r:id="rId1"/>
    <sheet name="Abstract " sheetId="11" r:id="rId2"/>
    <sheet name="JMS " sheetId="19" r:id="rId3"/>
  </sheets>
  <externalReferences>
    <externalReference r:id="rId4"/>
    <externalReference r:id="rId5"/>
  </externalReference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1">'Abstract '!$1:$4</definedName>
    <definedName name="_xlnm.Print_Titles" localSheetId="2">'JMS '!$1:$4</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0" l="1"/>
  <c r="H20" i="10"/>
  <c r="H16" i="10"/>
  <c r="H14" i="10"/>
  <c r="H12" i="10"/>
  <c r="H10" i="10"/>
  <c r="H8" i="10"/>
  <c r="H6" i="10"/>
  <c r="H18" i="10"/>
  <c r="J86" i="19"/>
  <c r="K86" i="11"/>
  <c r="J86" i="11"/>
  <c r="J80" i="19"/>
  <c r="J83" i="19"/>
  <c r="J82" i="19"/>
  <c r="J81" i="19"/>
  <c r="J79" i="19"/>
  <c r="J78" i="19"/>
  <c r="J77" i="19"/>
  <c r="G79" i="11"/>
  <c r="J74" i="19"/>
  <c r="J77" i="11" s="1"/>
  <c r="K77" i="11" s="1"/>
  <c r="J72" i="19"/>
  <c r="J75" i="11" s="1"/>
  <c r="K75" i="11" s="1"/>
  <c r="J60" i="19"/>
  <c r="J59" i="19" s="1"/>
  <c r="J58" i="11" s="1"/>
  <c r="K58" i="11" s="1"/>
  <c r="J56" i="19"/>
  <c r="J55" i="19"/>
  <c r="J53" i="19"/>
  <c r="J52" i="19"/>
  <c r="J51" i="19"/>
  <c r="J50" i="19"/>
  <c r="J49" i="19"/>
  <c r="J48" i="19"/>
  <c r="J33" i="19"/>
  <c r="J31" i="19"/>
  <c r="J30" i="19"/>
  <c r="J22" i="19"/>
  <c r="J21" i="19"/>
  <c r="J19" i="19"/>
  <c r="J18" i="19"/>
  <c r="J14" i="19"/>
  <c r="J13" i="19"/>
  <c r="J12" i="19"/>
  <c r="J11" i="19"/>
  <c r="J42" i="19"/>
  <c r="J85" i="19"/>
  <c r="J64" i="19"/>
  <c r="J58" i="19"/>
  <c r="J57" i="19" s="1"/>
  <c r="J57" i="11" s="1"/>
  <c r="J41" i="19"/>
  <c r="J40" i="19"/>
  <c r="J34" i="19"/>
  <c r="J23" i="19"/>
  <c r="J27" i="11" s="1"/>
  <c r="K27" i="11" s="1"/>
  <c r="H22" i="10" l="1"/>
  <c r="H23" i="10" s="1"/>
  <c r="H24" i="10" s="1"/>
  <c r="K79" i="11"/>
  <c r="J20" i="19"/>
  <c r="J54" i="19"/>
  <c r="J17" i="19"/>
  <c r="J29" i="19"/>
  <c r="J47" i="19"/>
  <c r="J10" i="19"/>
  <c r="J39" i="19"/>
  <c r="J48" i="11" s="1"/>
  <c r="J65" i="11" l="1"/>
  <c r="K65" i="11" s="1"/>
  <c r="J64" i="11"/>
  <c r="K64" i="11" s="1"/>
  <c r="K99" i="11"/>
  <c r="G20" i="10" s="1"/>
  <c r="G16" i="10"/>
  <c r="J79" i="11"/>
  <c r="I99" i="11"/>
  <c r="H87" i="11"/>
  <c r="I87" i="11" s="1"/>
  <c r="H86" i="11"/>
  <c r="I86" i="11" s="1"/>
  <c r="H85" i="11"/>
  <c r="I85" i="11" s="1"/>
  <c r="H84" i="11"/>
  <c r="I84" i="11" s="1"/>
  <c r="H83" i="11"/>
  <c r="I83" i="11" s="1"/>
  <c r="H82" i="11"/>
  <c r="I82" i="11" s="1"/>
  <c r="H56" i="11"/>
  <c r="I56" i="11" s="1"/>
  <c r="H55" i="11"/>
  <c r="I55" i="11" s="1"/>
  <c r="H39" i="11"/>
  <c r="H38" i="11"/>
  <c r="H36" i="11"/>
  <c r="I36" i="11" s="1"/>
  <c r="H26" i="11"/>
  <c r="H25" i="11"/>
  <c r="H22" i="11"/>
  <c r="I22" i="11" s="1"/>
  <c r="J36" i="11" l="1"/>
  <c r="K36" i="11" s="1"/>
  <c r="I38" i="11"/>
  <c r="J38" i="11"/>
  <c r="K38" i="11" s="1"/>
  <c r="I25" i="11"/>
  <c r="J25" i="11"/>
  <c r="K25" i="11" s="1"/>
  <c r="I39" i="11"/>
  <c r="J39" i="11"/>
  <c r="K39" i="11" s="1"/>
  <c r="I26" i="11"/>
  <c r="J26" i="11"/>
  <c r="K26" i="11" s="1"/>
  <c r="J22" i="11"/>
  <c r="K22" i="11" s="1"/>
  <c r="K67" i="11"/>
  <c r="G14" i="10" s="1"/>
  <c r="K93" i="11"/>
  <c r="G18" i="10" s="1"/>
  <c r="I93" i="11"/>
  <c r="E18" i="10" s="1"/>
  <c r="K42" i="11" l="1"/>
  <c r="G8" i="10" s="1"/>
  <c r="K29" i="11"/>
  <c r="G6" i="10" s="1"/>
  <c r="H79" i="11"/>
  <c r="I79" i="11"/>
  <c r="H67" i="11"/>
  <c r="I67" i="11"/>
  <c r="I60" i="11"/>
  <c r="E12" i="10" s="1"/>
  <c r="H50" i="11"/>
  <c r="I50" i="11"/>
  <c r="I42" i="11"/>
  <c r="E8" i="10" s="1"/>
  <c r="I29" i="11"/>
  <c r="E6" i="10" s="1"/>
  <c r="E22" i="10" l="1"/>
  <c r="E23" i="10" s="1"/>
  <c r="E24" i="10" s="1"/>
  <c r="G97" i="11" l="1"/>
  <c r="G91" i="11"/>
  <c r="G87" i="11"/>
  <c r="G66" i="11"/>
  <c r="G64" i="11"/>
  <c r="G58" i="11"/>
  <c r="F57" i="11"/>
  <c r="K57" i="11" l="1"/>
  <c r="K60" i="11" s="1"/>
  <c r="G12" i="10" s="1"/>
  <c r="C20" i="10"/>
  <c r="D20" i="10" s="1"/>
  <c r="G99" i="11"/>
  <c r="F48" i="11"/>
  <c r="K48" i="11" s="1"/>
  <c r="K50" i="11" s="1"/>
  <c r="G10" i="10" s="1"/>
  <c r="G26" i="11"/>
  <c r="G27" i="11"/>
  <c r="G86" i="11"/>
  <c r="G23" i="10" l="1"/>
  <c r="G24" i="10" s="1"/>
  <c r="G37" i="11"/>
  <c r="G38" i="11"/>
  <c r="G85" i="11"/>
  <c r="G56" i="11" l="1"/>
  <c r="G39" i="11"/>
  <c r="G25" i="11"/>
  <c r="G24" i="11"/>
  <c r="G23" i="11"/>
  <c r="G83" i="11"/>
  <c r="G65" i="11" l="1"/>
  <c r="G67" i="11" s="1"/>
  <c r="C14" i="10" s="1"/>
  <c r="D14" i="10" s="1"/>
  <c r="G84" i="11"/>
  <c r="G55" i="11"/>
  <c r="G22" i="11"/>
  <c r="G71" i="11" l="1"/>
  <c r="G78" i="11"/>
  <c r="G80" i="11"/>
  <c r="G73" i="11" l="1"/>
  <c r="C16" i="10" l="1"/>
  <c r="D16" i="10" s="1"/>
  <c r="G82" i="11"/>
  <c r="G93" i="11" s="1"/>
  <c r="C18" i="10" s="1"/>
  <c r="F18" i="10" s="1"/>
  <c r="F22" i="10" l="1"/>
  <c r="F23" i="10" s="1"/>
  <c r="F24" i="10" s="1"/>
  <c r="D18" i="10"/>
  <c r="G59" i="11"/>
  <c r="G57" i="11" l="1"/>
  <c r="G49" i="11"/>
  <c r="G41" i="11"/>
  <c r="G40" i="11"/>
  <c r="G35" i="11"/>
  <c r="G34" i="11"/>
  <c r="G28" i="11"/>
  <c r="G21" i="11"/>
  <c r="G20" i="11"/>
  <c r="G29" i="11" l="1"/>
  <c r="C6" i="10" s="1"/>
  <c r="D6" i="10" s="1"/>
  <c r="G36" i="11"/>
  <c r="G42" i="11" s="1"/>
  <c r="C8" i="10" s="1"/>
  <c r="D8" i="10" s="1"/>
  <c r="G48" i="11" l="1"/>
  <c r="G50" i="11" s="1"/>
  <c r="C10" i="10" s="1"/>
  <c r="D10" i="10" s="1"/>
  <c r="G60" i="11" l="1"/>
  <c r="C12" i="10" s="1"/>
  <c r="C22" i="10" l="1"/>
  <c r="C23" i="10" s="1"/>
  <c r="C24" i="10" s="1"/>
  <c r="D12" i="10"/>
  <c r="D22" i="10" s="1"/>
  <c r="D23" i="10" s="1"/>
  <c r="D24" i="10" s="1"/>
</calcChain>
</file>

<file path=xl/sharedStrings.xml><?xml version="1.0" encoding="utf-8"?>
<sst xmlns="http://schemas.openxmlformats.org/spreadsheetml/2006/main" count="289" uniqueCount="143">
  <si>
    <t>S.NO.</t>
  </si>
  <si>
    <t>Sqm</t>
  </si>
  <si>
    <t>Description</t>
  </si>
  <si>
    <t xml:space="preserve">FALSE CEILING WORKS </t>
  </si>
  <si>
    <t xml:space="preserve">PAINTING WORKS </t>
  </si>
  <si>
    <t>PARTITION &amp; PANELLING WORKS</t>
  </si>
  <si>
    <t>MISCELLANEOUS WORK</t>
  </si>
  <si>
    <t>S. No.</t>
  </si>
  <si>
    <t>Location</t>
  </si>
  <si>
    <t>Unit</t>
  </si>
  <si>
    <t xml:space="preserve">Rate </t>
  </si>
  <si>
    <t>Qty.</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</si>
  <si>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</si>
  <si>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</si>
  <si>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</si>
  <si>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</si>
  <si>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</si>
  <si>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</si>
  <si>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</si>
  <si>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</si>
  <si>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</si>
  <si>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</si>
  <si>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</si>
  <si>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</si>
  <si>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</si>
  <si>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</si>
  <si>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</si>
  <si>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</si>
  <si>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</si>
  <si>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</si>
  <si>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</si>
  <si>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</si>
  <si>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</si>
  <si>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TILE CLADDING</t>
  </si>
  <si>
    <t xml:space="preserve">Sub Total </t>
  </si>
  <si>
    <t>Sub Total</t>
  </si>
  <si>
    <t>(Quoted Rate shall be for all heights, depths, levels, leads and lifts All paints must be very low or zero VOC).</t>
  </si>
  <si>
    <t>4.1.1</t>
  </si>
  <si>
    <t>Sub Total :</t>
  </si>
  <si>
    <t>BILL OF QUANTITIES- INTERIOR WORKS</t>
  </si>
  <si>
    <t>CLADDING WITH SS SHEET</t>
  </si>
  <si>
    <t>DISMANTLING &amp; DEMOLITION WORK</t>
  </si>
  <si>
    <t xml:space="preserve">SITE BARRICADING </t>
  </si>
  <si>
    <t>Nos.</t>
  </si>
  <si>
    <t>FALSE CEILING</t>
  </si>
  <si>
    <t>PAINT FINISH</t>
  </si>
  <si>
    <t>Counter Bulkhead</t>
  </si>
  <si>
    <t>WOOD WORK</t>
  </si>
  <si>
    <t>PARTITION &amp; PANELLING WORK</t>
  </si>
  <si>
    <t>2.1.1</t>
  </si>
  <si>
    <t>Rm.</t>
  </si>
  <si>
    <t>Bison Board Panelling
(with Single Frame)</t>
  </si>
  <si>
    <t>SS Sheet Cladding MT-01
(directly over existing panelling)</t>
  </si>
  <si>
    <t>Front Counter Detail</t>
  </si>
  <si>
    <t>Sqm.</t>
  </si>
  <si>
    <t>Providing and fixing tiles in cladding of uniform thickness, size, shade and pattern as specified in the drawing, fixed with appropriate adhesive as per manufacturer's specifications,  joints filled and finished neat using 2/3mm PVC spacers and grouted with EPOXY grouts of latecrete / Kerakoll  make , color as specified in the drawing, cleaning with acid wash, cutting of tile for electrical switches and sockets , curing, Cello bubble/Adhesive sheet roll for protection layer etc. complete in all respects as per drawing and as directed by Project Manager.</t>
  </si>
  <si>
    <t>CLADDING WORKS</t>
  </si>
  <si>
    <t>TL-01
(BOH Walls)</t>
  </si>
  <si>
    <t>PT-01
(BOH Ceiling &amp; Walls)</t>
  </si>
  <si>
    <t>4.1.2</t>
  </si>
  <si>
    <t>Providing &amp; fixing of L-profile tile guard at the starting of tile cladding, as per drawing including all necessary fixing arrangements etc. complete as per design and drawing as per satisfaction of Project Manager.</t>
  </si>
  <si>
    <t>Storage Cabinet Detail (with Shelves)</t>
  </si>
  <si>
    <t>Providing and fixing in position 350mm deep Overhead storage cabinet made of 19mm thk. FR Ply with openable shutters and a horizontal shelf inside it in the center mad of same ply. Complete unit from inside &amp; outside to be finish with laminate LM-02 from all the sides. Edges to be finish with matching edge band tape.
At the mid, 3 horizontal shelves at top, bottom &amp; mid level of overhead cabinet made of 19mm thk. FR Ply to be provided visible from the front, to be finish with laminate LM-02 from all the sides. Edges of the shelves to be finish with matching edge band tape.
Provision for 25x12mm aluminum strip light to be made under and above the complete unit as shown in detail drawing.
Rate shall include all wastage, necessary hardware, fixtures. All complete as per the details, drawings or as directed by Architect/Engineer.
Front Elevation Area to be Measured (including complete cabinet &amp; shelves).
Base Rate of Laminate - Rs.1400/- Per sheet.</t>
  </si>
  <si>
    <t>Providing &amp; Fixing bulkhead made of double framework of 25x25mm MS pipe (framework to be followed with Fire Resistant Coating) wrapped with 19mm thk. HDMR from all sides. Further 19mm thk. CNC cut HDMR to be provided at the front top portion of bulkhead to be finish with PU Paint PT-03 from front. Lower portion of bulkhead to be finish with PU Paint PT-02 from front. Back side of bulkhead to be finish with paint PT-01. Bulkhead to be fixed wih necessary vertical support from top/roof slab &amp; on the walls at both sides.
Bottom of the bulkhead to be finish with Corian CR-02 with 25mm wide &amp; 75mm deep nosing at the front as shown in detail drawing.
Provision for electrical points etc for signage to completed as per details &amp; design provided or as directed by Architect. Cost includes completing the job including all finishes with all necessary hard ware complete as mentioned in detail drawings.
Elevation area shall be measured.</t>
  </si>
  <si>
    <t>DMB Sturcture</t>
  </si>
  <si>
    <t>Baffles (Red PU Painted)</t>
  </si>
  <si>
    <t>Baffles (Laminated)</t>
  </si>
  <si>
    <t>2.2.1</t>
  </si>
  <si>
    <t>2.2.2</t>
  </si>
  <si>
    <t>BAFFLES</t>
  </si>
  <si>
    <t>Aluminum L-Profile</t>
  </si>
  <si>
    <r>
      <t xml:space="preserve">Ceramic Wall Tile </t>
    </r>
    <r>
      <rPr>
        <b/>
        <sz val="11"/>
        <rFont val="Tahoma"/>
        <family val="2"/>
      </rPr>
      <t>"BLUE SUBWAY TILES "</t>
    </r>
    <r>
      <rPr>
        <sz val="11"/>
        <rFont val="Tahoma"/>
        <family val="2"/>
      </rPr>
      <t xml:space="preserve"> in the required pattern &amp; grout with spacer as shown in detail drawing over existing wall/paneling/partition. Size product code &amp; make of tile &amp; grout as mentioned in material shedule &amp; drawing.
Base Rate of Tile - Rs.80/- Sq.Ft.</t>
    </r>
  </si>
  <si>
    <t>Providing, making &amp; fixing of 1mm thk. SS sheet (Grade 304), fixed over existing wall/panelling surfaces with adhesive, as shown in drawing, all to be made &amp; fixed with necessary arrangements &amp; hardware- screw, adhesive, etc., as per approved sample. Rate is inclusive of all wastage, all incidentals, cutting, fixing, lead, lift, scaffolding, staging, provision for opening if any required for MEP services, as shown in drawing, complete in all respect as per drawing, designs and directions by Architect/Project-In-charge.</t>
  </si>
  <si>
    <t>Providing &amp; fixing Baffles made of 19mm thk. HDHMR finished with PU Paint PT-02 from all visible surfaces. Baffles to be fixed with existing wall paneling and ceiling frame, completed as per the details are provided  in drawings or as directed by Architect/Engineer. 
One side surface area of baffles to be measured.</t>
  </si>
  <si>
    <r>
      <t xml:space="preserve">Providing and applying three (minimum) coats of </t>
    </r>
    <r>
      <rPr>
        <b/>
        <sz val="11"/>
        <rFont val="Tahoma"/>
        <family val="2"/>
      </rPr>
      <t>PT-01 Royale Luxury Emlsion</t>
    </r>
    <r>
      <rPr>
        <sz val="11"/>
        <rFont val="Tahoma"/>
        <family val="2"/>
      </rPr>
      <t>, Make - Asian Paint,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</si>
  <si>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Corian L-Corner</t>
  </si>
  <si>
    <t>SIGNAGES</t>
  </si>
  <si>
    <t>CAFECCINO in lit Acrylic signage -3mm thk Acrylic router
 cut White &amp; Red colour front &amp; all sides in same colour.
 Size:1000 X 250mm</t>
  </si>
  <si>
    <t>No.</t>
  </si>
  <si>
    <t>Equipment Loading/Unloading</t>
  </si>
  <si>
    <t>The item rate shall include cost of all leads and lifts, loading and unloading charges of kitchen equipments and machinaries, DMBs, Electrical items, screens, etc, complete for successful completion of work and as directed by the project manager.</t>
  </si>
  <si>
    <t>LS</t>
  </si>
  <si>
    <r>
      <t xml:space="preserve">Providing &amp; fixing paneling made of 50x50mm MS framework @ 600mm c/c bothways (framework to be followed with Fire Resistant Coating) fixed to the floor and soffit of slab/beam with MS cleats bolted as required, followed with 12mm thk. Bison board as base (upto 75 mm above from </t>
    </r>
    <r>
      <rPr>
        <sz val="11"/>
        <color theme="1"/>
        <rFont val="Tahoma"/>
        <family val="2"/>
      </rPr>
      <t>BOFC</t>
    </r>
    <r>
      <rPr>
        <sz val="11"/>
        <rFont val="Tahoma"/>
        <family val="2"/>
      </rPr>
      <t xml:space="preserve"> as per site) to receive tile cladding and different finishes over it as per design &amp; details given in drawing/Architect instruction. Rate is inclusive of all necessary hardware &amp; fixtures.</t>
    </r>
  </si>
  <si>
    <r>
      <t>Providing and fixing in position MS Round Pipe as structure to hang</t>
    </r>
    <r>
      <rPr>
        <sz val="11"/>
        <color theme="1"/>
        <rFont val="Tahoma"/>
        <family val="2"/>
      </rPr>
      <t xml:space="preserve"> DMB</t>
    </r>
    <r>
      <rPr>
        <sz val="11"/>
        <color rgb="FFFF0000"/>
        <rFont val="Tahoma"/>
        <family val="2"/>
      </rPr>
      <t xml:space="preserve">, </t>
    </r>
    <r>
      <rPr>
        <sz val="11"/>
        <rFont val="Tahoma"/>
        <family val="2"/>
      </rPr>
      <t xml:space="preserve">made of 43mm dia. round MS pipe finished with black powder coating, hanged from roof slab from necessary MS plates and hilti fasteners.
Rate shall include all necessary hardware, fixtures. All complete as per the details, drawings or as directed by Architect/Engineer.
</t>
    </r>
  </si>
  <si>
    <t>B03 &amp;B04-Cafeccino, T3, Lucknow Airport</t>
  </si>
  <si>
    <t>B03 &amp; B04-Cafeccino, T3, Lucknow Airport</t>
  </si>
  <si>
    <t xml:space="preserve">Gypsum Board on Ceiling
</t>
  </si>
  <si>
    <t>4.1.3</t>
  </si>
  <si>
    <t>HDHMR cladding</t>
  </si>
  <si>
    <t>Providing &amp; fixing 19mm th HDHMR board over MS framework as above, finished with PU paint as specified in dwgs. Rate inclusive of all necessary hardware, wastage etc complete in all respects.</t>
  </si>
  <si>
    <t>Bison platform
(with Single Frame)</t>
  </si>
  <si>
    <r>
      <t>Providing &amp; placing floor platform made of 25x40mm MS framework @ 600mm c/c bothways (framework to be followed with Fire Resistant Coating) followed with 19mm thk. Bison board as base</t>
    </r>
    <r>
      <rPr>
        <sz val="11"/>
        <rFont val="Tahoma"/>
        <family val="2"/>
      </rPr>
      <t xml:space="preserve"> to receive tile cladding over it as per design &amp; details given in drawing/Architect instruction. Rate is inclusive of all necessary hardware &amp; fixtures.</t>
    </r>
  </si>
  <si>
    <t xml:space="preserve"> DB Box Detail</t>
  </si>
  <si>
    <t>Providing &amp; Fixing total 750mm deep DB box cabinet made of 19mm thk. FR Ply. Complete box to be made up of 19mm thick FR Ply finished with lamiate LM-02 from all surfaces. 
Shutter of DB box to be made louvered with 19mm thk. FR Ply finished with laminate LM-02 as shown in detail/elevation drawings.
 Cost includes completing the job including all finishes with all necessary hard ware complete as mentioned in detail drawings.
Elevation area shall be measured.
Base Rate of Laminate - Rs.1400/- Per sheet.</t>
  </si>
  <si>
    <t>Providing &amp; Fixing Corian CR-02 in L-shape of size 82x225mm at left the side edges of the outlet as shown in detail civil draing over existing HDHMR board panelling.</t>
  </si>
  <si>
    <t>TL-02
(Raised floor Platform)</t>
  </si>
  <si>
    <t>P&amp;F Vitrified floor tiles 600x600mm Belgian Grey (Nitco make) laid over bison board platform as per details. Rate inclusive of all wastage necessary hardware etc complete in all respects</t>
  </si>
  <si>
    <t>TL-02
(Skirting)</t>
  </si>
  <si>
    <t>P&amp;F Vitrified floor tile skirting 100mm high Belgian Grey (Nitco make) laid over bison board partition as per details. Rate inclusive of all wastage necessary hardware etc complete in all respects</t>
  </si>
  <si>
    <t>Rm</t>
  </si>
  <si>
    <t>4.1.4</t>
  </si>
  <si>
    <t>Flap door</t>
  </si>
  <si>
    <t>P&amp;F in place, flap door made out of two layers of 19mm th. HDHMR board, clad with corian and router cut PU painted HDHMR board on external face and 1mm th. Laminate on the inner and other visible faces. Rate inclusive of Corian top, Hinges, latch, all necessary hardware wastage etc complete in all respects. Approx size: 750x1100mm</t>
  </si>
  <si>
    <t xml:space="preserve">Back Counter </t>
  </si>
  <si>
    <t>Providing &amp; Fixing total 750mm deep complete back counter made of 19mm thk. FR Ply. Complete box to be made up of 19mm thick FR Ply including shelves &amp; shutters finished with lamiate LM-02 from all surfaces. Provision of open space to be left at some area as shown in elevation/detail drawing to accomodate equipments under it.
Providing &amp; fixing concealed SS sink &amp; counter mounter mixer is included in the job.
Top of counter and front nosing to be finished with Corian CR-04.
Provision for sink, mixer, plumbing and electrical points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</si>
  <si>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 xml:space="preserve">Providing &amp; fixing of seamless GYPSUM BOARD - fire rated - 12.5mm thk fixed to the under side of the suspended grid formed of 50x50x2mm MS pipe, in 600x600mm c/c, supported/ fixed to the wall with metal expansion rawl plugs. The rate includes all drops, coves, offsets in design etc and taping &amp; top coat finishing. Rate to be inclusive cutting for lights, grills/ ducts, 2 coats of Red Oxide paint on MS, (Make : India Gyproc), completed as per the details are provided  in drawings or as directed by Architect/Engineer. </t>
  </si>
  <si>
    <t>Providing &amp; fixing Baffles made of 19mm thk. Fire Rated Ply finished with Laminate LM-01 from all visible surfaces and dges to be finish with matching Edge Binding tape. Baffles to be fixed with existing wall paneling and ceiling frame, completed as per the details are provided  in drawings or as directed by Architect/Engineer. 
One side surface area of baffles to be measured.</t>
  </si>
  <si>
    <t>Providing and fixing with 12mm thik commercial ply board with 50x50 mm wooden battern and all nessery fixing arrangment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</si>
  <si>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Low Height Partition (in front of chilled food display) of total depth 115mm from top (including finishes) made of 19mm thk. Fire Rated Ply from inside and 12mm thk. CNC cut HDMR on outer side and top closed with same ply. Front of the partition to be finished with PU Paint PT-02, top of partition finished with Corian CR-01 and rear finished with Laminate LM-02 as shown in detail drawing along with 100mm high skirting made of Corian-04 at front.
Providing &amp; Fixing total 750mm deep complete POS counter. Complete box to be made up of 19mm thick FR Ply including shelves, shutters, drawers etc. and front made of 12mm thk. HDMR board.
Top and front upper portion of partition &amp; complete counter to be finished with Corian CR-01 as shown in detail drawing of counter. 75mm deep counter front made of 12mm thk. CNC cut HDMR) to be finish with PU Paint PT-02. All the sides &amp; top-bottom of 75mm depth to be finish with Corian CR-03 and 25mm wide nosing also made of same corian. Complete rear sufaces of counter including shutters, drawers shelves and all surfaces from inside to be finish with Laminate LM-02 and edges to be finish with matching edge band tape.
Provision for LED strip fitting to be made at the front of the counter as shown in detail drawing.
Flap door of total depth 115mm from top (including finishes) made of 19 mm thk. FR Ply from inside and 12mm thk. CNC cut HDMR on outer side and top closed with same ply. Front of flap door to be finished with PU Paint PT-02, top of partition finished with Corian CR-01 and rear finished with Laminate LM-02 as shown in detail drawing alongwith 100mm high skirting made of Corian-04 at front.
50mm dia. SS hollow round pipe to be provided at front of counter as Guard Rail fix at the floor.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</si>
  <si>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Equipment unloading &amp; shifting</t>
  </si>
  <si>
    <t>Equipment</t>
  </si>
  <si>
    <t>Equipments unloading and shifting till premises with proper safety measures</t>
  </si>
  <si>
    <t>lot</t>
  </si>
  <si>
    <t xml:space="preserve">RA-01 </t>
  </si>
  <si>
    <t xml:space="preserve">QTY </t>
  </si>
  <si>
    <t xml:space="preserve">AMOUNT </t>
  </si>
  <si>
    <t xml:space="preserve">Length </t>
  </si>
  <si>
    <t xml:space="preserve">Width </t>
  </si>
  <si>
    <t xml:space="preserve">Height </t>
  </si>
  <si>
    <t xml:space="preserve">Nos </t>
  </si>
  <si>
    <t xml:space="preserve">Door less </t>
  </si>
  <si>
    <t>RA-01 AMOUNT(INR)</t>
  </si>
  <si>
    <t>PO AMOUNT(INR)</t>
  </si>
  <si>
    <t xml:space="preserve">ITEM DESCRIPTION </t>
  </si>
  <si>
    <t xml:space="preserve">SUB -TOTAL </t>
  </si>
  <si>
    <t xml:space="preserve">GST 18 % </t>
  </si>
  <si>
    <t xml:space="preserve">G.TOTAL </t>
  </si>
  <si>
    <t xml:space="preserve">PO </t>
  </si>
  <si>
    <t xml:space="preserve">  Semolina/PO/23-24/000272 Dated : 30.01.2024</t>
  </si>
  <si>
    <t>FINAL BILL  AMOUNT(INR)</t>
  </si>
  <si>
    <t xml:space="preserve">Measurement Sheet  Final Bill </t>
  </si>
  <si>
    <t xml:space="preserve">Additional Paint work </t>
  </si>
  <si>
    <t xml:space="preserve">RM </t>
  </si>
  <si>
    <t xml:space="preserve">SQM </t>
  </si>
  <si>
    <t xml:space="preserve">RA -02 </t>
  </si>
  <si>
    <t>VARIATION</t>
  </si>
  <si>
    <t xml:space="preserve">Additional Door  work with necessary fiiting  - 750x2100mm </t>
  </si>
  <si>
    <t xml:space="preserve">Guard Railling  - SS -304 Dia 50mm </t>
  </si>
  <si>
    <t xml:space="preserve">Cladding Right Side Partition Corian </t>
  </si>
  <si>
    <t xml:space="preserve">Additional </t>
  </si>
  <si>
    <t>TOTAL BILLED   AMOUNT(INR)</t>
  </si>
  <si>
    <t xml:space="preserve">SUMMARY - CIVIL &amp; INTERIOR WORK </t>
  </si>
  <si>
    <t xml:space="preserve">CN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</si>
</sst>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_);_(* \(#,##0\);_(* \-??_);_(@_)"/>
    <numFmt numFmtId="165" formatCode="_(* #,##0.00_);_(* \(#,##0.00\);_(* \-??_);_(@_)"/>
    <numFmt numFmtId="166" formatCode="0.0"/>
    <numFmt numFmtId="167" formatCode="_(* #,##0.00_);_(* \(#,##0.00\);_(* &quot;-&quot;??_);_(@_)"/>
    <numFmt numFmtId="168" formatCode="0.000"/>
  </numFmts>
  <fonts count="28">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b/>
      <sz val="11"/>
      <name val="Tahoma"/>
      <family val="2"/>
    </font>
    <font>
      <sz val="11"/>
      <name val="Tahoma"/>
      <family val="2"/>
    </font>
    <font>
      <b/>
      <i/>
      <u/>
      <sz val="11"/>
      <name val="Tahoma"/>
      <family val="2"/>
    </font>
    <font>
      <sz val="11"/>
      <color theme="1"/>
      <name val="Tahoma"/>
      <family val="2"/>
    </font>
    <font>
      <b/>
      <sz val="11"/>
      <color theme="1"/>
      <name val="Tahoma"/>
      <family val="2"/>
    </font>
    <font>
      <b/>
      <sz val="14"/>
      <name val="Tahoma"/>
      <family val="2"/>
    </font>
    <font>
      <sz val="11"/>
      <color indexed="8"/>
      <name val="Calibri"/>
      <family val="2"/>
    </font>
    <font>
      <sz val="10"/>
      <color theme="1"/>
      <name val="Calibri"/>
      <family val="2"/>
      <scheme val="minor"/>
    </font>
    <font>
      <b/>
      <sz val="10"/>
      <name val="Calibri"/>
      <family val="2"/>
      <scheme val="minor"/>
    </font>
    <font>
      <sz val="10"/>
      <color indexed="8"/>
      <name val="Calibri"/>
      <family val="2"/>
      <scheme val="minor"/>
    </font>
    <font>
      <sz val="11"/>
      <color rgb="FFFF0000"/>
      <name val="Tahoma"/>
      <family val="2"/>
    </font>
    <font>
      <b/>
      <sz val="12"/>
      <name val="Calibri Light"/>
      <family val="2"/>
    </font>
    <font>
      <sz val="12"/>
      <name val="Calibri Light"/>
      <family val="2"/>
    </font>
    <font>
      <sz val="12"/>
      <color theme="1"/>
      <name val="Calibri Light"/>
      <family val="2"/>
    </font>
    <font>
      <sz val="10"/>
      <name val="Helv"/>
      <charset val="204"/>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auto="1"/>
      </left>
      <right/>
      <top style="thin">
        <color auto="1"/>
      </top>
      <bottom style="thin">
        <color auto="1"/>
      </bottom>
      <diagonal/>
    </border>
    <border>
      <left style="thin">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indexed="64"/>
      </left>
      <right/>
      <top/>
      <bottom style="medium">
        <color indexed="64"/>
      </bottom>
      <diagonal/>
    </border>
  </borders>
  <cellStyleXfs count="39">
    <xf numFmtId="0" fontId="0" fillId="0" borderId="0"/>
    <xf numFmtId="0" fontId="6" fillId="0" borderId="0" applyBorder="0" applyProtection="0"/>
    <xf numFmtId="0" fontId="7" fillId="0" borderId="0"/>
    <xf numFmtId="0" fontId="8" fillId="0" borderId="0" applyBorder="0" applyProtection="0"/>
    <xf numFmtId="43" fontId="9"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0" fontId="10" fillId="0" borderId="0"/>
    <xf numFmtId="0" fontId="11" fillId="0" borderId="0"/>
    <xf numFmtId="0" fontId="7" fillId="0" borderId="0"/>
    <xf numFmtId="0" fontId="4" fillId="0" borderId="0"/>
    <xf numFmtId="0" fontId="7" fillId="0" borderId="0"/>
    <xf numFmtId="43" fontId="7" fillId="0" borderId="0" applyFont="0" applyFill="0" applyBorder="0" applyAlignment="0" applyProtection="0"/>
    <xf numFmtId="165" fontId="7" fillId="0" borderId="0" applyFill="0" applyBorder="0" applyAlignment="0" applyProtection="0"/>
    <xf numFmtId="0" fontId="7" fillId="0" borderId="0"/>
    <xf numFmtId="167" fontId="19" fillId="0" borderId="0" applyFont="0" applyFill="0" applyBorder="0" applyAlignment="0" applyProtection="0"/>
    <xf numFmtId="43" fontId="9"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7" fillId="0" borderId="0" applyFont="0" applyFill="0" applyBorder="0" applyAlignment="0" applyProtection="0"/>
    <xf numFmtId="43" fontId="1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27"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cellStyleXfs>
  <cellXfs count="248">
    <xf numFmtId="0" fontId="0" fillId="0" borderId="0" xfId="0"/>
    <xf numFmtId="0" fontId="14" fillId="0" borderId="0" xfId="5" applyFont="1" applyAlignment="1">
      <alignment vertical="center"/>
    </xf>
    <xf numFmtId="0" fontId="13" fillId="0" borderId="0" xfId="5" applyFont="1" applyAlignment="1">
      <alignment horizontal="center" vertical="center"/>
    </xf>
    <xf numFmtId="0" fontId="14" fillId="0" borderId="0" xfId="5" applyFont="1" applyAlignment="1">
      <alignment horizontal="center" vertical="center"/>
    </xf>
    <xf numFmtId="0" fontId="13" fillId="0" borderId="4" xfId="5" applyFont="1" applyBorder="1" applyAlignment="1">
      <alignment horizontal="center" vertical="center"/>
    </xf>
    <xf numFmtId="0" fontId="14" fillId="0" borderId="4" xfId="5" applyFont="1" applyBorder="1" applyAlignment="1">
      <alignment horizontal="center" vertical="center" wrapText="1"/>
    </xf>
    <xf numFmtId="164" fontId="14" fillId="0" borderId="4" xfId="6" applyNumberFormat="1" applyFont="1" applyFill="1" applyBorder="1" applyAlignment="1">
      <alignment horizontal="center" vertical="center"/>
    </xf>
    <xf numFmtId="164" fontId="14" fillId="0" borderId="4" xfId="6" applyNumberFormat="1" applyFont="1" applyFill="1" applyBorder="1" applyAlignment="1">
      <alignment horizontal="center" vertical="center" wrapText="1"/>
    </xf>
    <xf numFmtId="164" fontId="16" fillId="0" borderId="4" xfId="6" applyNumberFormat="1" applyFont="1" applyFill="1" applyBorder="1" applyAlignment="1">
      <alignment horizontal="center" vertical="center"/>
    </xf>
    <xf numFmtId="164" fontId="16" fillId="0" borderId="4" xfId="6" applyNumberFormat="1" applyFont="1" applyFill="1" applyBorder="1" applyAlignment="1" applyProtection="1">
      <alignment horizontal="center" vertical="center"/>
    </xf>
    <xf numFmtId="0" fontId="13" fillId="0" borderId="1" xfId="5" applyFont="1" applyBorder="1" applyAlignment="1">
      <alignment horizontal="center" vertical="center"/>
    </xf>
    <xf numFmtId="0" fontId="14" fillId="0" borderId="1" xfId="5" applyFont="1" applyBorder="1" applyAlignment="1">
      <alignment horizontal="center" vertical="center" wrapText="1"/>
    </xf>
    <xf numFmtId="164" fontId="14" fillId="0" borderId="1" xfId="6" applyNumberFormat="1" applyFont="1" applyFill="1" applyBorder="1" applyAlignment="1">
      <alignment horizontal="center" vertical="center"/>
    </xf>
    <xf numFmtId="164" fontId="14" fillId="0" borderId="1" xfId="6" applyNumberFormat="1" applyFont="1" applyFill="1" applyBorder="1" applyAlignment="1">
      <alignment horizontal="center" vertical="center" wrapText="1"/>
    </xf>
    <xf numFmtId="164" fontId="16" fillId="0" borderId="1" xfId="6" applyNumberFormat="1" applyFont="1" applyFill="1" applyBorder="1" applyAlignment="1">
      <alignment horizontal="center" vertical="center"/>
    </xf>
    <xf numFmtId="164" fontId="16" fillId="0" borderId="1" xfId="6" applyNumberFormat="1" applyFont="1" applyFill="1" applyBorder="1" applyAlignment="1" applyProtection="1">
      <alignment horizontal="center" vertical="center"/>
    </xf>
    <xf numFmtId="0" fontId="13" fillId="0" borderId="1" xfId="5" applyFont="1" applyBorder="1" applyAlignment="1">
      <alignment horizontal="center" vertical="center" wrapText="1"/>
    </xf>
    <xf numFmtId="165" fontId="14" fillId="0" borderId="1" xfId="6" applyNumberFormat="1" applyFont="1" applyFill="1" applyBorder="1" applyAlignment="1" applyProtection="1">
      <alignment horizontal="center" vertical="center"/>
    </xf>
    <xf numFmtId="165" fontId="14" fillId="2" borderId="1" xfId="6" applyNumberFormat="1" applyFont="1" applyFill="1" applyBorder="1" applyAlignment="1" applyProtection="1">
      <alignment horizontal="center" vertical="center"/>
    </xf>
    <xf numFmtId="166" fontId="13" fillId="4" borderId="1" xfId="5" applyNumberFormat="1" applyFont="1" applyFill="1" applyBorder="1" applyAlignment="1">
      <alignment horizontal="center" vertical="center" wrapText="1"/>
    </xf>
    <xf numFmtId="164" fontId="14" fillId="4" borderId="1" xfId="6" applyNumberFormat="1" applyFont="1" applyFill="1" applyBorder="1" applyAlignment="1">
      <alignment horizontal="center" vertical="center" wrapText="1"/>
    </xf>
    <xf numFmtId="164" fontId="16" fillId="4" borderId="1" xfId="6" applyNumberFormat="1" applyFont="1" applyFill="1" applyBorder="1" applyAlignment="1">
      <alignment horizontal="center" vertical="center"/>
    </xf>
    <xf numFmtId="165" fontId="14" fillId="4" borderId="1" xfId="6" applyNumberFormat="1" applyFont="1" applyFill="1" applyBorder="1" applyAlignment="1" applyProtection="1">
      <alignment horizontal="center" vertical="center"/>
    </xf>
    <xf numFmtId="0" fontId="13" fillId="0" borderId="1" xfId="5" applyFont="1" applyBorder="1" applyAlignment="1" applyProtection="1">
      <alignment horizontal="justify" vertical="center"/>
      <protection locked="0"/>
    </xf>
    <xf numFmtId="0" fontId="14" fillId="0" borderId="1" xfId="5" applyFont="1" applyBorder="1" applyAlignment="1" applyProtection="1">
      <alignment horizontal="justify" vertical="center"/>
      <protection locked="0"/>
    </xf>
    <xf numFmtId="0" fontId="13" fillId="5" borderId="2" xfId="5" applyFont="1" applyFill="1" applyBorder="1" applyAlignment="1">
      <alignment horizontal="center" vertical="center"/>
    </xf>
    <xf numFmtId="0" fontId="13" fillId="5" borderId="3" xfId="5" applyFont="1" applyFill="1" applyBorder="1" applyAlignment="1">
      <alignment horizontal="center" vertical="center" wrapText="1"/>
    </xf>
    <xf numFmtId="164" fontId="13" fillId="5" borderId="3" xfId="6" applyNumberFormat="1" applyFont="1" applyFill="1" applyBorder="1" applyAlignment="1">
      <alignment horizontal="center" vertical="center"/>
    </xf>
    <xf numFmtId="165" fontId="14" fillId="5" borderId="3" xfId="6" applyNumberFormat="1" applyFont="1" applyFill="1" applyBorder="1" applyAlignment="1">
      <alignment horizontal="center" vertical="center"/>
    </xf>
    <xf numFmtId="164" fontId="17" fillId="5" borderId="3" xfId="6" applyNumberFormat="1" applyFont="1" applyFill="1" applyBorder="1" applyAlignment="1">
      <alignment horizontal="center" vertical="center"/>
    </xf>
    <xf numFmtId="165" fontId="13" fillId="5" borderId="3" xfId="5" applyNumberFormat="1" applyFont="1" applyFill="1" applyBorder="1" applyAlignment="1">
      <alignment horizontal="center" vertical="center"/>
    </xf>
    <xf numFmtId="0" fontId="13" fillId="0" borderId="4" xfId="5" applyFont="1" applyBorder="1" applyAlignment="1">
      <alignment horizontal="center" vertical="center" wrapText="1"/>
    </xf>
    <xf numFmtId="165" fontId="14" fillId="2" borderId="4" xfId="6" applyNumberFormat="1" applyFont="1" applyFill="1" applyBorder="1" applyAlignment="1" applyProtection="1">
      <alignment horizontal="center" vertical="center"/>
    </xf>
    <xf numFmtId="0" fontId="13" fillId="0" borderId="1" xfId="7" applyFont="1" applyBorder="1" applyAlignment="1">
      <alignment horizontal="center" vertical="center"/>
    </xf>
    <xf numFmtId="0" fontId="13" fillId="0" borderId="1" xfId="7" applyFont="1" applyBorder="1" applyAlignment="1">
      <alignment horizontal="center" vertical="center" wrapText="1"/>
    </xf>
    <xf numFmtId="164" fontId="14" fillId="0" borderId="1" xfId="6" applyNumberFormat="1" applyFont="1" applyFill="1" applyBorder="1" applyAlignment="1" applyProtection="1">
      <alignment horizontal="center" vertical="center"/>
    </xf>
    <xf numFmtId="0" fontId="14" fillId="0" borderId="1" xfId="7" applyFont="1" applyBorder="1" applyAlignment="1">
      <alignment horizontal="center" vertical="center" wrapText="1"/>
    </xf>
    <xf numFmtId="166" fontId="13" fillId="0" borderId="1" xfId="5" applyNumberFormat="1" applyFont="1" applyBorder="1" applyAlignment="1">
      <alignment horizontal="center" vertical="center" wrapText="1"/>
    </xf>
    <xf numFmtId="0" fontId="13" fillId="0" borderId="1" xfId="5" applyFont="1" applyBorder="1" applyAlignment="1">
      <alignment horizontal="justify" vertical="center"/>
    </xf>
    <xf numFmtId="0" fontId="14" fillId="0" borderId="1" xfId="5" applyFont="1" applyBorder="1" applyAlignment="1">
      <alignment horizontal="center" vertical="center"/>
    </xf>
    <xf numFmtId="0" fontId="14" fillId="0" borderId="1" xfId="5" applyFont="1" applyBorder="1" applyAlignment="1">
      <alignment horizontal="justify" vertical="center"/>
    </xf>
    <xf numFmtId="0" fontId="14" fillId="0" borderId="0" xfId="5" applyFont="1" applyAlignment="1">
      <alignment horizontal="center" vertical="center" wrapText="1"/>
    </xf>
    <xf numFmtId="0" fontId="15" fillId="0" borderId="4" xfId="5" applyFont="1" applyBorder="1" applyAlignment="1">
      <alignment horizontal="justify" vertical="center"/>
    </xf>
    <xf numFmtId="0" fontId="15" fillId="0" borderId="1" xfId="5" applyFont="1" applyBorder="1" applyAlignment="1">
      <alignment horizontal="justify" vertical="center"/>
    </xf>
    <xf numFmtId="0" fontId="14" fillId="0" borderId="1" xfId="5" applyFont="1" applyBorder="1" applyAlignment="1">
      <alignment vertical="center"/>
    </xf>
    <xf numFmtId="0" fontId="13" fillId="4" borderId="1" xfId="5" applyFont="1" applyFill="1" applyBorder="1" applyAlignment="1">
      <alignment horizontal="justify" vertical="center"/>
    </xf>
    <xf numFmtId="0" fontId="13" fillId="5" borderId="3" xfId="5" applyFont="1" applyFill="1" applyBorder="1" applyAlignment="1">
      <alignment horizontal="justify" vertical="center"/>
    </xf>
    <xf numFmtId="0" fontId="14" fillId="0" borderId="4" xfId="5" applyFont="1" applyBorder="1" applyAlignment="1" applyProtection="1">
      <alignment horizontal="justify" vertical="center"/>
      <protection locked="0"/>
    </xf>
    <xf numFmtId="0" fontId="13" fillId="0" borderId="1" xfId="7" applyFont="1" applyBorder="1" applyAlignment="1">
      <alignment horizontal="justify" vertical="center"/>
    </xf>
    <xf numFmtId="0" fontId="14" fillId="0" borderId="0" xfId="5" applyFont="1" applyAlignment="1">
      <alignment horizontal="justify" vertical="center"/>
    </xf>
    <xf numFmtId="0" fontId="13" fillId="3" borderId="6" xfId="5" applyFont="1" applyFill="1" applyBorder="1" applyAlignment="1">
      <alignment horizontal="center" vertical="center" wrapText="1"/>
    </xf>
    <xf numFmtId="0" fontId="13" fillId="3" borderId="7" xfId="5" applyFont="1" applyFill="1" applyBorder="1" applyAlignment="1">
      <alignment horizontal="center" vertical="center" wrapText="1"/>
    </xf>
    <xf numFmtId="0" fontId="13" fillId="3" borderId="7" xfId="5" applyFont="1" applyFill="1" applyBorder="1" applyAlignment="1">
      <alignment horizontal="center" vertical="center"/>
    </xf>
    <xf numFmtId="0" fontId="14" fillId="0" borderId="1" xfId="5" applyFont="1" applyBorder="1" applyAlignment="1" applyProtection="1">
      <alignment horizontal="justify" vertical="center" wrapText="1"/>
      <protection locked="0"/>
    </xf>
    <xf numFmtId="0" fontId="14" fillId="0" borderId="1" xfId="5" applyFont="1" applyBorder="1" applyAlignment="1">
      <alignment horizontal="justify" vertical="center" wrapText="1"/>
    </xf>
    <xf numFmtId="164" fontId="16" fillId="0" borderId="9" xfId="6" applyNumberFormat="1" applyFont="1" applyFill="1" applyBorder="1" applyAlignment="1">
      <alignment horizontal="center" vertical="center"/>
    </xf>
    <xf numFmtId="165" fontId="14" fillId="2" borderId="9" xfId="6" applyNumberFormat="1" applyFont="1" applyFill="1" applyBorder="1" applyAlignment="1" applyProtection="1">
      <alignment horizontal="center" vertical="center"/>
    </xf>
    <xf numFmtId="2" fontId="14" fillId="0" borderId="0" xfId="5" applyNumberFormat="1" applyFont="1" applyAlignment="1">
      <alignment horizontal="center" vertical="center"/>
    </xf>
    <xf numFmtId="2" fontId="13" fillId="3" borderId="7" xfId="5" applyNumberFormat="1" applyFont="1" applyFill="1" applyBorder="1" applyAlignment="1">
      <alignment horizontal="center" vertical="center" wrapText="1"/>
    </xf>
    <xf numFmtId="2" fontId="14" fillId="0" borderId="4" xfId="6" applyNumberFormat="1" applyFont="1" applyFill="1" applyBorder="1" applyAlignment="1">
      <alignment horizontal="center" vertical="center" wrapText="1"/>
    </xf>
    <xf numFmtId="2" fontId="14" fillId="0" borderId="1" xfId="6" applyNumberFormat="1" applyFont="1" applyFill="1" applyBorder="1" applyAlignment="1">
      <alignment horizontal="center" vertical="center" wrapText="1"/>
    </xf>
    <xf numFmtId="2" fontId="14" fillId="2" borderId="1" xfId="6" applyNumberFormat="1" applyFont="1" applyFill="1" applyBorder="1" applyAlignment="1">
      <alignment horizontal="center" vertical="center" wrapText="1"/>
    </xf>
    <xf numFmtId="2" fontId="14" fillId="4" borderId="1" xfId="6" applyNumberFormat="1" applyFont="1" applyFill="1" applyBorder="1" applyAlignment="1">
      <alignment horizontal="center" vertical="center" wrapText="1"/>
    </xf>
    <xf numFmtId="2" fontId="14" fillId="2" borderId="1" xfId="6" applyNumberFormat="1" applyFont="1" applyFill="1" applyBorder="1" applyAlignment="1">
      <alignment horizontal="center" vertical="center"/>
    </xf>
    <xf numFmtId="2" fontId="14" fillId="0" borderId="1" xfId="6" applyNumberFormat="1" applyFont="1" applyFill="1" applyBorder="1" applyAlignment="1">
      <alignment horizontal="center" vertical="center"/>
    </xf>
    <xf numFmtId="2" fontId="14" fillId="5" borderId="3" xfId="6" applyNumberFormat="1" applyFont="1" applyFill="1" applyBorder="1" applyAlignment="1">
      <alignment horizontal="center" vertical="center"/>
    </xf>
    <xf numFmtId="2" fontId="14" fillId="2" borderId="4" xfId="6" applyNumberFormat="1" applyFont="1" applyFill="1" applyBorder="1" applyAlignment="1">
      <alignment horizontal="center" vertical="center"/>
    </xf>
    <xf numFmtId="2" fontId="14" fillId="0" borderId="1" xfId="5" applyNumberFormat="1" applyFont="1" applyBorder="1" applyAlignment="1">
      <alignment horizontal="center" vertical="center"/>
    </xf>
    <xf numFmtId="0" fontId="14" fillId="0" borderId="1" xfId="7" applyFont="1" applyBorder="1" applyAlignment="1">
      <alignment horizontal="center" vertical="center"/>
    </xf>
    <xf numFmtId="0" fontId="14" fillId="0" borderId="1" xfId="19" applyFont="1" applyBorder="1" applyAlignment="1">
      <alignment horizontal="center" vertical="center"/>
    </xf>
    <xf numFmtId="2" fontId="14" fillId="0" borderId="1" xfId="20" applyNumberFormat="1" applyFont="1" applyFill="1" applyBorder="1" applyAlignment="1">
      <alignment horizontal="center" vertical="center"/>
    </xf>
    <xf numFmtId="0" fontId="14" fillId="0" borderId="1" xfId="25" applyFont="1" applyBorder="1" applyAlignment="1">
      <alignment horizontal="center" vertical="center" wrapText="1"/>
    </xf>
    <xf numFmtId="0" fontId="14" fillId="0" borderId="1" xfId="25" applyFont="1" applyBorder="1" applyAlignment="1">
      <alignment horizontal="justify" vertical="center" wrapText="1"/>
    </xf>
    <xf numFmtId="164" fontId="14" fillId="0" borderId="1" xfId="26" applyNumberFormat="1" applyFont="1" applyFill="1" applyBorder="1" applyAlignment="1">
      <alignment horizontal="center" vertical="center"/>
    </xf>
    <xf numFmtId="0" fontId="14" fillId="0" borderId="1" xfId="27" applyFont="1" applyBorder="1" applyAlignment="1">
      <alignment horizontal="center" vertical="center"/>
    </xf>
    <xf numFmtId="2" fontId="14" fillId="0" borderId="1" xfId="19" applyNumberFormat="1" applyFont="1" applyBorder="1" applyAlignment="1">
      <alignment horizontal="center" vertical="center"/>
    </xf>
    <xf numFmtId="2" fontId="14" fillId="5" borderId="11" xfId="6" applyNumberFormat="1" applyFont="1" applyFill="1" applyBorder="1" applyAlignment="1">
      <alignment horizontal="center" vertical="center"/>
    </xf>
    <xf numFmtId="0" fontId="13" fillId="0" borderId="1" xfId="25" applyFont="1" applyBorder="1" applyAlignment="1">
      <alignment horizontal="center" vertical="center"/>
    </xf>
    <xf numFmtId="164" fontId="16" fillId="0" borderId="1" xfId="26" applyNumberFormat="1" applyFont="1" applyFill="1" applyBorder="1" applyAlignment="1">
      <alignment horizontal="center" vertical="center"/>
    </xf>
    <xf numFmtId="165" fontId="14" fillId="2" borderId="1" xfId="26" applyNumberFormat="1" applyFont="1" applyFill="1" applyBorder="1" applyAlignment="1" applyProtection="1">
      <alignment horizontal="center" vertical="center"/>
    </xf>
    <xf numFmtId="0" fontId="13" fillId="0" borderId="5" xfId="5" applyFont="1" applyBorder="1" applyAlignment="1">
      <alignment horizontal="center" vertical="center"/>
    </xf>
    <xf numFmtId="0" fontId="14" fillId="0" borderId="5" xfId="5" applyFont="1" applyBorder="1" applyAlignment="1">
      <alignment horizontal="center" vertical="center" wrapText="1"/>
    </xf>
    <xf numFmtId="0" fontId="14" fillId="0" borderId="5" xfId="5" applyFont="1" applyBorder="1" applyAlignment="1">
      <alignment horizontal="justify" vertical="center"/>
    </xf>
    <xf numFmtId="0" fontId="14" fillId="0" borderId="5" xfId="5" applyFont="1" applyBorder="1" applyAlignment="1">
      <alignment horizontal="center" vertical="center"/>
    </xf>
    <xf numFmtId="2" fontId="14" fillId="0" borderId="5" xfId="5" applyNumberFormat="1" applyFont="1" applyBorder="1" applyAlignment="1">
      <alignment horizontal="center" vertical="center"/>
    </xf>
    <xf numFmtId="0" fontId="20"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4" xfId="0" applyFont="1" applyBorder="1" applyAlignment="1">
      <alignment horizontal="left" vertical="center" wrapText="1"/>
    </xf>
    <xf numFmtId="43" fontId="22" fillId="0" borderId="4" xfId="4" applyFont="1" applyFill="1" applyBorder="1" applyAlignment="1" applyProtection="1">
      <alignment horizontal="center" vertical="center" wrapText="1"/>
      <protection locked="0"/>
    </xf>
    <xf numFmtId="2" fontId="20" fillId="0" borderId="4" xfId="0" applyNumberFormat="1" applyFont="1" applyBorder="1" applyAlignment="1">
      <alignment horizontal="center" vertical="center" wrapText="1"/>
    </xf>
    <xf numFmtId="43" fontId="20" fillId="0" borderId="4" xfId="4" applyFont="1" applyBorder="1" applyAlignment="1">
      <alignment horizontal="center" vertical="center" wrapText="1"/>
    </xf>
    <xf numFmtId="166" fontId="13" fillId="4" borderId="2" xfId="25" applyNumberFormat="1" applyFont="1" applyFill="1" applyBorder="1" applyAlignment="1">
      <alignment horizontal="center" vertical="center" wrapText="1"/>
    </xf>
    <xf numFmtId="166" fontId="13" fillId="4" borderId="3" xfId="25" applyNumberFormat="1" applyFont="1" applyFill="1" applyBorder="1" applyAlignment="1">
      <alignment horizontal="center" vertical="center" wrapText="1"/>
    </xf>
    <xf numFmtId="0" fontId="13" fillId="4" borderId="3" xfId="25" applyFont="1" applyFill="1" applyBorder="1" applyAlignment="1">
      <alignment horizontal="justify" vertical="center"/>
    </xf>
    <xf numFmtId="164" fontId="14" fillId="4" borderId="3" xfId="26" applyNumberFormat="1" applyFont="1" applyFill="1" applyBorder="1" applyAlignment="1">
      <alignment horizontal="center" vertical="center" wrapText="1"/>
    </xf>
    <xf numFmtId="2" fontId="14" fillId="4" borderId="3" xfId="26" applyNumberFormat="1" applyFont="1" applyFill="1" applyBorder="1" applyAlignment="1">
      <alignment horizontal="center" vertical="center" wrapText="1"/>
    </xf>
    <xf numFmtId="164" fontId="16" fillId="4" borderId="3" xfId="26" applyNumberFormat="1" applyFont="1" applyFill="1" applyBorder="1" applyAlignment="1">
      <alignment horizontal="center" vertical="center"/>
    </xf>
    <xf numFmtId="165" fontId="14" fillId="4" borderId="3" xfId="26" applyNumberFormat="1" applyFont="1" applyFill="1" applyBorder="1" applyAlignment="1" applyProtection="1">
      <alignment horizontal="center" vertical="center"/>
    </xf>
    <xf numFmtId="0" fontId="14" fillId="5" borderId="10" xfId="5" applyFont="1" applyFill="1" applyBorder="1" applyAlignment="1">
      <alignment horizontal="center" vertical="center"/>
    </xf>
    <xf numFmtId="0" fontId="14" fillId="5" borderId="11" xfId="5" applyFont="1" applyFill="1" applyBorder="1" applyAlignment="1">
      <alignment horizontal="center" vertical="center" wrapText="1"/>
    </xf>
    <xf numFmtId="0" fontId="14" fillId="5" borderId="11" xfId="5" applyFont="1" applyFill="1" applyBorder="1" applyAlignment="1">
      <alignment horizontal="justify" vertical="center"/>
    </xf>
    <xf numFmtId="164" fontId="14" fillId="5" borderId="11" xfId="6" applyNumberFormat="1" applyFont="1" applyFill="1" applyBorder="1" applyAlignment="1">
      <alignment horizontal="center" vertical="center"/>
    </xf>
    <xf numFmtId="164" fontId="16" fillId="5" borderId="11" xfId="6" applyNumberFormat="1" applyFont="1" applyFill="1" applyBorder="1" applyAlignment="1">
      <alignment horizontal="center" vertical="center"/>
    </xf>
    <xf numFmtId="0" fontId="14" fillId="0" borderId="1" xfId="7" applyFont="1" applyBorder="1" applyAlignment="1">
      <alignment horizontal="justify" vertical="center" wrapText="1"/>
    </xf>
    <xf numFmtId="0" fontId="13" fillId="0" borderId="12" xfId="25" applyFont="1" applyBorder="1" applyAlignment="1">
      <alignment horizontal="center" vertical="center"/>
    </xf>
    <xf numFmtId="0" fontId="14" fillId="0" borderId="9" xfId="25" applyFont="1" applyBorder="1" applyAlignment="1">
      <alignment horizontal="center" vertical="center" wrapText="1"/>
    </xf>
    <xf numFmtId="0" fontId="14" fillId="0" borderId="9" xfId="25" applyFont="1" applyBorder="1" applyAlignment="1">
      <alignment horizontal="justify" vertical="center" wrapText="1"/>
    </xf>
    <xf numFmtId="164" fontId="14" fillId="0" borderId="9" xfId="26" applyNumberFormat="1" applyFont="1" applyFill="1" applyBorder="1" applyAlignment="1">
      <alignment horizontal="center" vertical="center"/>
    </xf>
    <xf numFmtId="0" fontId="14" fillId="0" borderId="9" xfId="27" applyFont="1" applyBorder="1" applyAlignment="1">
      <alignment horizontal="center" vertical="center"/>
    </xf>
    <xf numFmtId="164" fontId="16" fillId="0" borderId="9" xfId="26" applyNumberFormat="1" applyFont="1" applyFill="1" applyBorder="1" applyAlignment="1">
      <alignment horizontal="center" vertical="center"/>
    </xf>
    <xf numFmtId="165" fontId="14" fillId="2" borderId="9" xfId="26" applyNumberFormat="1" applyFont="1" applyFill="1" applyBorder="1" applyAlignment="1" applyProtection="1">
      <alignment horizontal="center" vertical="center"/>
    </xf>
    <xf numFmtId="165" fontId="13" fillId="5" borderId="3" xfId="6" applyNumberFormat="1" applyFont="1" applyFill="1" applyBorder="1" applyAlignment="1">
      <alignment horizontal="center" vertical="center"/>
    </xf>
    <xf numFmtId="165" fontId="13" fillId="2" borderId="1" xfId="26" applyNumberFormat="1" applyFont="1" applyFill="1" applyBorder="1" applyAlignment="1" applyProtection="1">
      <alignment horizontal="center" vertical="center"/>
    </xf>
    <xf numFmtId="165" fontId="13" fillId="5" borderId="11" xfId="6" applyNumberFormat="1" applyFont="1" applyFill="1" applyBorder="1" applyAlignment="1">
      <alignment horizontal="center" vertical="center"/>
    </xf>
    <xf numFmtId="0" fontId="24" fillId="0" borderId="8" xfId="5" applyFont="1" applyBorder="1" applyAlignment="1">
      <alignment horizontal="center"/>
    </xf>
    <xf numFmtId="0" fontId="24" fillId="0" borderId="5" xfId="5" applyFont="1" applyBorder="1" applyAlignment="1">
      <alignment horizontal="center"/>
    </xf>
    <xf numFmtId="0" fontId="25" fillId="0" borderId="0" xfId="5" applyFont="1"/>
    <xf numFmtId="0" fontId="25" fillId="0" borderId="0" xfId="5" applyFont="1" applyAlignment="1">
      <alignment vertical="center"/>
    </xf>
    <xf numFmtId="0" fontId="25" fillId="0" borderId="1" xfId="5" applyFont="1" applyBorder="1" applyAlignment="1">
      <alignment horizontal="center"/>
    </xf>
    <xf numFmtId="0" fontId="24" fillId="0" borderId="1" xfId="5" applyFont="1" applyBorder="1"/>
    <xf numFmtId="0" fontId="25" fillId="0" borderId="1" xfId="5" applyFont="1" applyBorder="1" applyAlignment="1">
      <alignment horizontal="justify"/>
    </xf>
    <xf numFmtId="0" fontId="25" fillId="0" borderId="1" xfId="5" applyFont="1" applyBorder="1"/>
    <xf numFmtId="0" fontId="25" fillId="0" borderId="1" xfId="5" applyFont="1" applyBorder="1" applyAlignment="1">
      <alignment horizontal="left"/>
    </xf>
    <xf numFmtId="0" fontId="24" fillId="0" borderId="1" xfId="5" applyFont="1" applyBorder="1" applyAlignment="1">
      <alignment horizontal="center"/>
    </xf>
    <xf numFmtId="0" fontId="24" fillId="0" borderId="1" xfId="5" applyFont="1" applyBorder="1" applyAlignment="1">
      <alignment horizontal="left"/>
    </xf>
    <xf numFmtId="9" fontId="24" fillId="0" borderId="1" xfId="5" applyNumberFormat="1" applyFont="1" applyBorder="1" applyAlignment="1">
      <alignment horizontal="center"/>
    </xf>
    <xf numFmtId="9" fontId="24" fillId="0" borderId="0" xfId="5" applyNumberFormat="1" applyFont="1" applyAlignment="1">
      <alignment horizontal="center"/>
    </xf>
    <xf numFmtId="0" fontId="24" fillId="0" borderId="0" xfId="5" applyFont="1" applyAlignment="1">
      <alignment horizontal="left"/>
    </xf>
    <xf numFmtId="164" fontId="25" fillId="0" borderId="0" xfId="5" applyNumberFormat="1" applyFont="1" applyAlignment="1">
      <alignment horizontal="center" vertical="top" wrapText="1"/>
    </xf>
    <xf numFmtId="0" fontId="25" fillId="0" borderId="0" xfId="5" applyFont="1" applyAlignment="1">
      <alignment horizontal="center"/>
    </xf>
    <xf numFmtId="0" fontId="25" fillId="0" borderId="0" xfId="5" applyFont="1" applyAlignment="1">
      <alignment horizontal="center" wrapText="1"/>
    </xf>
    <xf numFmtId="0" fontId="26" fillId="0" borderId="0" xfId="5" applyFont="1"/>
    <xf numFmtId="164" fontId="25" fillId="0" borderId="0" xfId="5" applyNumberFormat="1" applyFont="1"/>
    <xf numFmtId="166" fontId="13" fillId="0" borderId="4" xfId="5" applyNumberFormat="1" applyFont="1" applyBorder="1" applyAlignment="1">
      <alignment horizontal="center" vertical="center" wrapText="1"/>
    </xf>
    <xf numFmtId="0" fontId="14" fillId="0" borderId="4" xfId="5" applyFont="1" applyBorder="1" applyAlignment="1">
      <alignment horizontal="justify" vertical="center" wrapText="1"/>
    </xf>
    <xf numFmtId="2" fontId="14" fillId="0" borderId="4" xfId="19" applyNumberFormat="1" applyFont="1" applyBorder="1" applyAlignment="1">
      <alignment horizontal="center" vertical="center"/>
    </xf>
    <xf numFmtId="0" fontId="24" fillId="0" borderId="14" xfId="5" applyFont="1" applyBorder="1" applyAlignment="1">
      <alignment horizontal="center" wrapText="1"/>
    </xf>
    <xf numFmtId="164" fontId="25" fillId="0" borderId="14" xfId="5" applyNumberFormat="1" applyFont="1" applyBorder="1" applyAlignment="1">
      <alignment horizontal="center" vertical="top" wrapText="1"/>
    </xf>
    <xf numFmtId="0" fontId="14" fillId="0" borderId="13" xfId="5" applyFont="1" applyBorder="1" applyAlignment="1">
      <alignment vertical="center"/>
    </xf>
    <xf numFmtId="43" fontId="14" fillId="0" borderId="13" xfId="5" applyNumberFormat="1" applyFont="1" applyBorder="1" applyAlignment="1">
      <alignment vertical="center"/>
    </xf>
    <xf numFmtId="0" fontId="14" fillId="2" borderId="10" xfId="5" applyFont="1" applyFill="1" applyBorder="1" applyAlignment="1">
      <alignment horizontal="center" vertical="center"/>
    </xf>
    <xf numFmtId="0" fontId="14" fillId="2" borderId="11" xfId="5" applyFont="1" applyFill="1" applyBorder="1" applyAlignment="1">
      <alignment horizontal="center" vertical="center" wrapText="1"/>
    </xf>
    <xf numFmtId="0" fontId="14" fillId="2" borderId="11" xfId="5" applyFont="1" applyFill="1" applyBorder="1" applyAlignment="1">
      <alignment horizontal="justify" vertical="center"/>
    </xf>
    <xf numFmtId="164" fontId="14" fillId="2" borderId="11" xfId="6" applyNumberFormat="1" applyFont="1" applyFill="1" applyBorder="1" applyAlignment="1">
      <alignment horizontal="center" vertical="center"/>
    </xf>
    <xf numFmtId="2" fontId="14" fillId="2" borderId="11" xfId="6" applyNumberFormat="1" applyFont="1" applyFill="1" applyBorder="1" applyAlignment="1">
      <alignment horizontal="center" vertical="center"/>
    </xf>
    <xf numFmtId="164" fontId="16" fillId="2" borderId="11" xfId="6" applyNumberFormat="1" applyFont="1" applyFill="1" applyBorder="1" applyAlignment="1">
      <alignment horizontal="center" vertical="center"/>
    </xf>
    <xf numFmtId="165" fontId="13" fillId="2" borderId="11" xfId="6" applyNumberFormat="1" applyFont="1" applyFill="1" applyBorder="1" applyAlignment="1">
      <alignment horizontal="center" vertical="center"/>
    </xf>
    <xf numFmtId="164" fontId="14" fillId="0" borderId="13" xfId="5" applyNumberFormat="1" applyFont="1" applyBorder="1" applyAlignment="1">
      <alignment vertical="center"/>
    </xf>
    <xf numFmtId="0" fontId="14" fillId="0" borderId="0" xfId="33" applyFont="1" applyAlignment="1">
      <alignment vertical="center"/>
    </xf>
    <xf numFmtId="0" fontId="14" fillId="0" borderId="13" xfId="33" applyFont="1" applyBorder="1" applyAlignment="1">
      <alignment horizontal="center" vertical="center" wrapText="1"/>
    </xf>
    <xf numFmtId="165" fontId="14" fillId="2" borderId="13" xfId="34" applyNumberFormat="1" applyFont="1" applyFill="1" applyBorder="1" applyAlignment="1" applyProtection="1">
      <alignment horizontal="center" vertical="center"/>
    </xf>
    <xf numFmtId="0" fontId="13" fillId="0" borderId="13" xfId="33" applyFont="1" applyBorder="1" applyAlignment="1">
      <alignment horizontal="center" vertical="center" wrapText="1"/>
    </xf>
    <xf numFmtId="0" fontId="14" fillId="0" borderId="13" xfId="33" applyFont="1" applyBorder="1" applyAlignment="1" applyProtection="1">
      <alignment horizontal="justify" vertical="center"/>
      <protection locked="0"/>
    </xf>
    <xf numFmtId="164" fontId="14" fillId="0" borderId="13" xfId="34" applyNumberFormat="1" applyFont="1" applyFill="1" applyBorder="1" applyAlignment="1">
      <alignment horizontal="center" vertical="center" wrapText="1"/>
    </xf>
    <xf numFmtId="2" fontId="14" fillId="0" borderId="13" xfId="34" applyNumberFormat="1" applyFont="1" applyFill="1" applyBorder="1" applyAlignment="1">
      <alignment horizontal="center" vertical="center"/>
    </xf>
    <xf numFmtId="0" fontId="14" fillId="0" borderId="13" xfId="33" applyFont="1" applyBorder="1" applyAlignment="1" applyProtection="1">
      <alignment horizontal="justify" vertical="center" wrapText="1"/>
      <protection locked="0"/>
    </xf>
    <xf numFmtId="165" fontId="16" fillId="0" borderId="13" xfId="34" applyNumberFormat="1" applyFont="1" applyFill="1" applyBorder="1" applyAlignment="1">
      <alignment horizontal="center" vertical="center"/>
    </xf>
    <xf numFmtId="164" fontId="14" fillId="2" borderId="13" xfId="34" applyNumberFormat="1" applyFont="1" applyFill="1" applyBorder="1" applyAlignment="1" applyProtection="1">
      <alignment horizontal="center" vertical="center"/>
    </xf>
    <xf numFmtId="0" fontId="14" fillId="0" borderId="13" xfId="7" applyFont="1" applyBorder="1" applyAlignment="1">
      <alignment horizontal="center" vertical="center" wrapText="1"/>
    </xf>
    <xf numFmtId="165" fontId="16" fillId="0" borderId="13" xfId="34" applyNumberFormat="1" applyFont="1" applyFill="1" applyBorder="1" applyAlignment="1">
      <alignment horizontal="center"/>
    </xf>
    <xf numFmtId="165" fontId="14" fillId="2" borderId="13" xfId="34" applyNumberFormat="1" applyFont="1" applyFill="1" applyBorder="1" applyAlignment="1" applyProtection="1">
      <alignment horizontal="center"/>
    </xf>
    <xf numFmtId="0" fontId="13" fillId="0" borderId="4" xfId="33" applyFont="1" applyBorder="1" applyAlignment="1">
      <alignment horizontal="center" vertical="center" wrapText="1"/>
    </xf>
    <xf numFmtId="0" fontId="14" fillId="0" borderId="4" xfId="33" applyFont="1" applyBorder="1" applyAlignment="1" applyProtection="1">
      <alignment horizontal="justify" vertical="center"/>
      <protection locked="0"/>
    </xf>
    <xf numFmtId="164" fontId="14" fillId="0" borderId="4" xfId="34" applyNumberFormat="1" applyFont="1" applyFill="1" applyBorder="1" applyAlignment="1">
      <alignment horizontal="center" vertical="center" wrapText="1"/>
    </xf>
    <xf numFmtId="2" fontId="14" fillId="2" borderId="4" xfId="34" applyNumberFormat="1" applyFont="1" applyFill="1" applyBorder="1" applyAlignment="1">
      <alignment horizontal="center" vertical="center"/>
    </xf>
    <xf numFmtId="165" fontId="16" fillId="0" borderId="4" xfId="34" applyNumberFormat="1" applyFont="1" applyFill="1" applyBorder="1" applyAlignment="1">
      <alignment horizontal="center" vertical="center"/>
    </xf>
    <xf numFmtId="165" fontId="14" fillId="2" borderId="4" xfId="34" applyNumberFormat="1" applyFont="1" applyFill="1" applyBorder="1" applyAlignment="1" applyProtection="1">
      <alignment horizontal="center" vertical="center"/>
    </xf>
    <xf numFmtId="2" fontId="14" fillId="2" borderId="13" xfId="34" applyNumberFormat="1" applyFont="1" applyFill="1" applyBorder="1" applyAlignment="1">
      <alignment horizontal="center" vertical="center"/>
    </xf>
    <xf numFmtId="0" fontId="14" fillId="2" borderId="13" xfId="7" applyFont="1" applyFill="1" applyBorder="1" applyAlignment="1">
      <alignment horizontal="center" vertical="center"/>
    </xf>
    <xf numFmtId="0" fontId="14" fillId="2" borderId="13" xfId="7" applyFont="1" applyFill="1" applyBorder="1" applyAlignment="1">
      <alignment horizontal="center" vertical="center" wrapText="1"/>
    </xf>
    <xf numFmtId="0" fontId="14" fillId="2" borderId="13" xfId="7" applyFont="1" applyFill="1" applyBorder="1" applyAlignment="1">
      <alignment horizontal="justify" vertical="center" wrapText="1"/>
    </xf>
    <xf numFmtId="164" fontId="14" fillId="2" borderId="13" xfId="34" applyNumberFormat="1" applyFont="1" applyFill="1" applyBorder="1" applyAlignment="1">
      <alignment horizontal="center" vertical="center" wrapText="1"/>
    </xf>
    <xf numFmtId="0" fontId="14" fillId="2" borderId="13" xfId="33" applyFont="1" applyFill="1" applyBorder="1" applyAlignment="1">
      <alignment vertical="center"/>
    </xf>
    <xf numFmtId="0" fontId="14" fillId="2" borderId="0" xfId="33" applyFont="1" applyFill="1" applyAlignment="1">
      <alignment vertical="center"/>
    </xf>
    <xf numFmtId="0" fontId="13" fillId="2" borderId="13" xfId="7" applyFont="1" applyFill="1" applyBorder="1" applyAlignment="1">
      <alignment horizontal="justify" vertical="center" wrapText="1"/>
    </xf>
    <xf numFmtId="2" fontId="14" fillId="2" borderId="13" xfId="33" applyNumberFormat="1" applyFont="1" applyFill="1" applyBorder="1" applyAlignment="1">
      <alignment vertical="center"/>
    </xf>
    <xf numFmtId="0" fontId="14" fillId="0" borderId="13" xfId="7" applyFont="1" applyBorder="1" applyAlignment="1">
      <alignment horizontal="center" vertical="center"/>
    </xf>
    <xf numFmtId="0" fontId="14" fillId="0" borderId="13" xfId="7" applyFont="1" applyBorder="1" applyAlignment="1">
      <alignment horizontal="justify" vertical="center" wrapText="1"/>
    </xf>
    <xf numFmtId="0" fontId="14" fillId="2" borderId="13" xfId="33" applyFont="1" applyFill="1" applyBorder="1" applyAlignment="1">
      <alignment horizontal="center" vertical="center"/>
    </xf>
    <xf numFmtId="9" fontId="24" fillId="7" borderId="1" xfId="5" applyNumberFormat="1" applyFont="1" applyFill="1" applyBorder="1" applyAlignment="1">
      <alignment horizontal="center"/>
    </xf>
    <xf numFmtId="0" fontId="24" fillId="7" borderId="1" xfId="5" applyFont="1" applyFill="1" applyBorder="1" applyAlignment="1">
      <alignment horizontal="left"/>
    </xf>
    <xf numFmtId="0" fontId="24" fillId="7" borderId="1" xfId="5" applyFont="1" applyFill="1" applyBorder="1" applyAlignment="1">
      <alignment horizontal="center"/>
    </xf>
    <xf numFmtId="165" fontId="24" fillId="7" borderId="16" xfId="5" applyNumberFormat="1" applyFont="1" applyFill="1" applyBorder="1" applyAlignment="1">
      <alignment horizontal="center" vertical="center" wrapText="1"/>
    </xf>
    <xf numFmtId="165" fontId="24" fillId="7" borderId="14" xfId="5" applyNumberFormat="1" applyFont="1" applyFill="1" applyBorder="1" applyAlignment="1">
      <alignment horizontal="center" vertical="center" wrapText="1"/>
    </xf>
    <xf numFmtId="0" fontId="24" fillId="8" borderId="13" xfId="5" applyFont="1" applyFill="1" applyBorder="1" applyAlignment="1">
      <alignment horizontal="center" vertical="center"/>
    </xf>
    <xf numFmtId="0" fontId="24" fillId="8" borderId="13" xfId="5" applyFont="1" applyFill="1" applyBorder="1" applyAlignment="1">
      <alignment horizontal="center" vertical="center" wrapText="1"/>
    </xf>
    <xf numFmtId="43" fontId="24" fillId="0" borderId="14" xfId="5" applyNumberFormat="1" applyFont="1" applyBorder="1" applyAlignment="1">
      <alignment horizontal="center" vertical="top" wrapText="1"/>
    </xf>
    <xf numFmtId="165" fontId="24" fillId="7" borderId="14" xfId="5" applyNumberFormat="1" applyFont="1" applyFill="1" applyBorder="1" applyAlignment="1">
      <alignment horizontal="center" vertical="top" wrapText="1"/>
    </xf>
    <xf numFmtId="14" fontId="25" fillId="0" borderId="13" xfId="5" applyNumberFormat="1" applyFont="1" applyBorder="1" applyAlignment="1">
      <alignment horizontal="center" vertical="center"/>
    </xf>
    <xf numFmtId="0" fontId="25" fillId="0" borderId="13" xfId="5" applyFont="1" applyBorder="1" applyAlignment="1">
      <alignment horizontal="center"/>
    </xf>
    <xf numFmtId="0" fontId="25" fillId="0" borderId="16" xfId="5" applyFont="1" applyBorder="1" applyAlignment="1">
      <alignment horizontal="center"/>
    </xf>
    <xf numFmtId="43" fontId="25" fillId="0" borderId="14" xfId="5" applyNumberFormat="1" applyFont="1" applyBorder="1" applyAlignment="1">
      <alignment horizontal="center" vertical="center"/>
    </xf>
    <xf numFmtId="2" fontId="25" fillId="0" borderId="16" xfId="5" applyNumberFormat="1" applyFont="1" applyBorder="1" applyAlignment="1">
      <alignment horizontal="center"/>
    </xf>
    <xf numFmtId="0" fontId="25" fillId="0" borderId="14" xfId="5" applyFont="1" applyBorder="1" applyAlignment="1">
      <alignment horizontal="center" vertical="center"/>
    </xf>
    <xf numFmtId="2" fontId="13" fillId="3" borderId="17" xfId="5" applyNumberFormat="1" applyFont="1" applyFill="1" applyBorder="1" applyAlignment="1">
      <alignment horizontal="center" vertical="center" wrapText="1"/>
    </xf>
    <xf numFmtId="0" fontId="13" fillId="0" borderId="13" xfId="5" applyFont="1" applyBorder="1" applyAlignment="1">
      <alignment horizontal="center" vertical="center"/>
    </xf>
    <xf numFmtId="0" fontId="13" fillId="0" borderId="13" xfId="5" applyFont="1" applyBorder="1" applyAlignment="1">
      <alignment vertical="center"/>
    </xf>
    <xf numFmtId="0" fontId="14" fillId="0" borderId="13" xfId="5" applyFont="1" applyBorder="1" applyAlignment="1">
      <alignment horizontal="center" vertical="center" wrapText="1"/>
    </xf>
    <xf numFmtId="0" fontId="14" fillId="0" borderId="13" xfId="5" applyFont="1" applyBorder="1" applyAlignment="1" applyProtection="1">
      <alignment horizontal="justify" vertical="center"/>
      <protection locked="0"/>
    </xf>
    <xf numFmtId="164" fontId="14" fillId="0" borderId="13" xfId="6" applyNumberFormat="1" applyFont="1" applyFill="1" applyBorder="1" applyAlignment="1">
      <alignment horizontal="center" vertical="center" wrapText="1"/>
    </xf>
    <xf numFmtId="2" fontId="14" fillId="0" borderId="13" xfId="6" applyNumberFormat="1" applyFont="1" applyFill="1" applyBorder="1" applyAlignment="1">
      <alignment horizontal="center" vertical="center"/>
    </xf>
    <xf numFmtId="168" fontId="13" fillId="0" borderId="13" xfId="5" applyNumberFormat="1" applyFont="1" applyBorder="1" applyAlignment="1">
      <alignment vertical="center"/>
    </xf>
    <xf numFmtId="0" fontId="14" fillId="0" borderId="13" xfId="5" applyFont="1" applyBorder="1" applyAlignment="1">
      <alignment horizontal="justify" vertical="center"/>
    </xf>
    <xf numFmtId="0" fontId="14" fillId="6" borderId="13" xfId="5" applyFont="1" applyFill="1" applyBorder="1" applyAlignment="1">
      <alignment horizontal="center" vertical="center" wrapText="1"/>
    </xf>
    <xf numFmtId="0" fontId="14" fillId="6" borderId="13" xfId="5" applyFont="1" applyFill="1" applyBorder="1" applyAlignment="1">
      <alignment vertical="center"/>
    </xf>
    <xf numFmtId="0" fontId="25" fillId="0" borderId="13" xfId="5" applyFont="1" applyBorder="1" applyAlignment="1">
      <alignment horizontal="justify"/>
    </xf>
    <xf numFmtId="43" fontId="25" fillId="0" borderId="16" xfId="5" applyNumberFormat="1" applyFont="1" applyBorder="1" applyAlignment="1">
      <alignment horizontal="center" vertical="center"/>
    </xf>
    <xf numFmtId="0" fontId="25" fillId="0" borderId="13" xfId="5" applyFont="1" applyBorder="1" applyAlignment="1">
      <alignment horizontal="center" vertical="center"/>
    </xf>
    <xf numFmtId="0" fontId="25" fillId="0" borderId="0" xfId="5" applyFont="1" applyAlignment="1">
      <alignment horizontal="center" vertical="center"/>
    </xf>
    <xf numFmtId="0" fontId="13" fillId="3" borderId="18" xfId="5" applyFont="1" applyFill="1" applyBorder="1" applyAlignment="1">
      <alignment horizontal="center" vertical="center" wrapText="1"/>
    </xf>
    <xf numFmtId="0" fontId="13" fillId="3" borderId="15" xfId="5" applyFont="1" applyFill="1" applyBorder="1" applyAlignment="1">
      <alignment horizontal="center" vertical="center" wrapText="1"/>
    </xf>
    <xf numFmtId="0" fontId="13" fillId="3" borderId="15" xfId="5" applyFont="1" applyFill="1" applyBorder="1" applyAlignment="1">
      <alignment horizontal="center" vertical="center"/>
    </xf>
    <xf numFmtId="2" fontId="13" fillId="3" borderId="15" xfId="5" applyNumberFormat="1" applyFont="1" applyFill="1" applyBorder="1" applyAlignment="1">
      <alignment horizontal="center" vertical="center" wrapText="1"/>
    </xf>
    <xf numFmtId="0" fontId="13" fillId="3" borderId="19" xfId="5" applyFont="1" applyFill="1" applyBorder="1" applyAlignment="1">
      <alignment horizontal="center" vertical="center" wrapText="1"/>
    </xf>
    <xf numFmtId="0" fontId="13" fillId="3" borderId="4" xfId="5" applyFont="1" applyFill="1" applyBorder="1" applyAlignment="1">
      <alignment horizontal="center" vertical="center" wrapText="1"/>
    </xf>
    <xf numFmtId="0" fontId="24" fillId="0" borderId="16" xfId="5" applyFont="1" applyBorder="1" applyAlignment="1">
      <alignment horizontal="center" wrapText="1"/>
    </xf>
    <xf numFmtId="0" fontId="25" fillId="0" borderId="16" xfId="5" applyFont="1" applyBorder="1" applyAlignment="1">
      <alignment horizontal="center" vertical="center"/>
    </xf>
    <xf numFmtId="164" fontId="25" fillId="0" borderId="16" xfId="5" applyNumberFormat="1" applyFont="1" applyBorder="1" applyAlignment="1">
      <alignment horizontal="center" vertical="top" wrapText="1"/>
    </xf>
    <xf numFmtId="165" fontId="24" fillId="7" borderId="13" xfId="5" applyNumberFormat="1" applyFont="1" applyFill="1" applyBorder="1" applyAlignment="1">
      <alignment vertical="center" wrapText="1"/>
    </xf>
    <xf numFmtId="43" fontId="24" fillId="0" borderId="13" xfId="5" applyNumberFormat="1" applyFont="1" applyBorder="1" applyAlignment="1">
      <alignment vertical="top" wrapText="1"/>
    </xf>
    <xf numFmtId="165" fontId="24" fillId="7" borderId="13" xfId="5" applyNumberFormat="1" applyFont="1" applyFill="1" applyBorder="1" applyAlignment="1">
      <alignment vertical="top" wrapText="1"/>
    </xf>
    <xf numFmtId="0" fontId="13" fillId="6" borderId="13" xfId="5" applyFont="1" applyFill="1" applyBorder="1" applyAlignment="1">
      <alignment horizontal="center" vertical="center" wrapText="1"/>
    </xf>
    <xf numFmtId="0" fontId="13" fillId="6" borderId="13" xfId="5" applyFont="1" applyFill="1" applyBorder="1" applyAlignment="1" applyProtection="1">
      <alignment horizontal="justify" vertical="center"/>
      <protection locked="0"/>
    </xf>
    <xf numFmtId="164" fontId="13" fillId="6" borderId="13" xfId="6" applyNumberFormat="1" applyFont="1" applyFill="1" applyBorder="1" applyAlignment="1">
      <alignment horizontal="center" vertical="center" wrapText="1"/>
    </xf>
    <xf numFmtId="2" fontId="13" fillId="6" borderId="13" xfId="6" applyNumberFormat="1" applyFont="1" applyFill="1" applyBorder="1" applyAlignment="1">
      <alignment horizontal="center" vertical="center"/>
    </xf>
    <xf numFmtId="0" fontId="13" fillId="6" borderId="13" xfId="5" applyFont="1" applyFill="1" applyBorder="1" applyAlignment="1">
      <alignment vertical="center"/>
    </xf>
    <xf numFmtId="166" fontId="13" fillId="0" borderId="13" xfId="5" applyNumberFormat="1" applyFont="1" applyBorder="1" applyAlignment="1">
      <alignment horizontal="center" vertical="center" wrapText="1"/>
    </xf>
    <xf numFmtId="2" fontId="14" fillId="0" borderId="13" xfId="20" applyNumberFormat="1" applyFont="1" applyFill="1" applyBorder="1" applyAlignment="1">
      <alignment horizontal="center" vertical="center"/>
    </xf>
    <xf numFmtId="164" fontId="16" fillId="0" borderId="13" xfId="6" applyNumberFormat="1" applyFont="1" applyFill="1" applyBorder="1" applyAlignment="1">
      <alignment horizontal="center" vertical="center"/>
    </xf>
    <xf numFmtId="165" fontId="14" fillId="2" borderId="13" xfId="6" applyNumberFormat="1" applyFont="1" applyFill="1" applyBorder="1" applyAlignment="1" applyProtection="1">
      <alignment horizontal="center" vertical="center"/>
    </xf>
    <xf numFmtId="166" fontId="13" fillId="6" borderId="13" xfId="5" applyNumberFormat="1" applyFont="1" applyFill="1" applyBorder="1" applyAlignment="1">
      <alignment horizontal="center" vertical="center" wrapText="1"/>
    </xf>
    <xf numFmtId="0" fontId="14" fillId="6" borderId="13" xfId="5" applyFont="1" applyFill="1" applyBorder="1" applyAlignment="1">
      <alignment horizontal="justify" vertical="center"/>
    </xf>
    <xf numFmtId="0" fontId="14" fillId="6" borderId="13" xfId="5" applyFont="1" applyFill="1" applyBorder="1" applyAlignment="1">
      <alignment horizontal="center" vertical="center"/>
    </xf>
    <xf numFmtId="2" fontId="14" fillId="6" borderId="13" xfId="5" applyNumberFormat="1" applyFont="1" applyFill="1" applyBorder="1" applyAlignment="1">
      <alignment horizontal="center" vertical="center"/>
    </xf>
    <xf numFmtId="2" fontId="14" fillId="6" borderId="13" xfId="5" applyNumberFormat="1" applyFont="1" applyFill="1" applyBorder="1" applyAlignment="1">
      <alignment vertical="center"/>
    </xf>
    <xf numFmtId="168" fontId="14" fillId="6" borderId="13" xfId="5" applyNumberFormat="1" applyFont="1" applyFill="1" applyBorder="1" applyAlignment="1">
      <alignment vertical="center"/>
    </xf>
    <xf numFmtId="0" fontId="14" fillId="0" borderId="13" xfId="5" applyFont="1" applyBorder="1" applyAlignment="1">
      <alignment horizontal="justify" vertical="center" wrapText="1"/>
    </xf>
    <xf numFmtId="164" fontId="14" fillId="0" borderId="13" xfId="6" applyNumberFormat="1" applyFont="1" applyFill="1" applyBorder="1" applyAlignment="1">
      <alignment horizontal="center" vertical="center"/>
    </xf>
    <xf numFmtId="0" fontId="14" fillId="0" borderId="13" xfId="19" applyFont="1" applyBorder="1" applyAlignment="1">
      <alignment horizontal="center" vertical="center"/>
    </xf>
    <xf numFmtId="0" fontId="25" fillId="0" borderId="13" xfId="5" applyFont="1" applyBorder="1"/>
    <xf numFmtId="2" fontId="25" fillId="0" borderId="13" xfId="5" applyNumberFormat="1" applyFont="1" applyBorder="1"/>
    <xf numFmtId="0" fontId="13" fillId="6" borderId="13" xfId="5" applyFont="1" applyFill="1" applyBorder="1" applyAlignment="1">
      <alignment horizontal="center" vertical="center"/>
    </xf>
    <xf numFmtId="168" fontId="13" fillId="6" borderId="13" xfId="5" applyNumberFormat="1" applyFont="1" applyFill="1" applyBorder="1" applyAlignment="1">
      <alignment horizontal="center" vertical="center"/>
    </xf>
    <xf numFmtId="0" fontId="24" fillId="9" borderId="13" xfId="5" applyFont="1" applyFill="1" applyBorder="1" applyAlignment="1">
      <alignment horizontal="center" vertical="center"/>
    </xf>
    <xf numFmtId="0" fontId="24" fillId="10" borderId="13" xfId="5" applyFont="1" applyFill="1" applyBorder="1" applyAlignment="1">
      <alignment horizontal="center" vertical="center"/>
    </xf>
    <xf numFmtId="0" fontId="13" fillId="11" borderId="13" xfId="5" applyFont="1" applyFill="1" applyBorder="1" applyAlignment="1">
      <alignment horizontal="center" vertical="center"/>
    </xf>
    <xf numFmtId="0" fontId="18" fillId="0" borderId="0" xfId="5" applyFont="1" applyAlignment="1">
      <alignment horizontal="center" vertical="center"/>
    </xf>
    <xf numFmtId="0" fontId="13" fillId="6" borderId="13" xfId="33" applyFont="1" applyFill="1" applyBorder="1" applyAlignment="1">
      <alignment horizontal="center" vertical="center"/>
    </xf>
  </cellXfs>
  <cellStyles count="39">
    <cellStyle name="Comma" xfId="4" builtinId="3"/>
    <cellStyle name="Comma 10" xfId="30" xr:uid="{21829D4D-A2F2-4E1E-A068-CAA404C005E5}"/>
    <cellStyle name="Comma 10 2" xfId="31" xr:uid="{2062515E-3BE3-4656-9896-C400056D3714}"/>
    <cellStyle name="Comma 2" xfId="6" xr:uid="{00000000-0005-0000-0000-000001000000}"/>
    <cellStyle name="Comma 2 2" xfId="14" xr:uid="{00000000-0005-0000-0000-000002000000}"/>
    <cellStyle name="Comma 2 2 2" xfId="23" xr:uid="{00000000-0005-0000-0000-000003000000}"/>
    <cellStyle name="Comma 2 2 2 5" xfId="15" xr:uid="{00000000-0005-0000-0000-000004000000}"/>
    <cellStyle name="Comma 2 3" xfId="20" xr:uid="{00000000-0005-0000-0000-000005000000}"/>
    <cellStyle name="Comma 2 4" xfId="34" xr:uid="{F669AE93-23B1-4CD8-BA7A-515461051FBF}"/>
    <cellStyle name="Comma 2 5" xfId="26" xr:uid="{00000000-0005-0000-0000-000006000000}"/>
    <cellStyle name="Comma 2 5 2" xfId="37" xr:uid="{BE1F5A0E-94A6-40B5-9623-0EE070275C34}"/>
    <cellStyle name="Comma 3" xfId="18" xr:uid="{00000000-0005-0000-0000-000007000000}"/>
    <cellStyle name="Comma 84" xfId="17" xr:uid="{00000000-0005-0000-0000-000008000000}"/>
    <cellStyle name="Comma 84 2" xfId="24" xr:uid="{00000000-0005-0000-0000-000009000000}"/>
    <cellStyle name="Excel Built-in Explanatory Text" xfId="3" xr:uid="{00000000-0005-0000-0000-00000A000000}"/>
    <cellStyle name="Excel Built-in Explanatory Text 2" xfId="9" xr:uid="{00000000-0005-0000-0000-00000B000000}"/>
    <cellStyle name="Explanatory Text" xfId="1" builtinId="53" customBuiltin="1"/>
    <cellStyle name="Normal" xfId="0" builtinId="0"/>
    <cellStyle name="Normal - Style1" xfId="29" xr:uid="{C83D3440-F852-4AD7-AD78-3AE228077011}"/>
    <cellStyle name="Normal 10 2" xfId="7" xr:uid="{00000000-0005-0000-0000-00000E000000}"/>
    <cellStyle name="Normal 11" xfId="28" xr:uid="{5259BE74-2B85-427B-B5B3-3A9E33DC12C7}"/>
    <cellStyle name="Normal 13" xfId="11" xr:uid="{00000000-0005-0000-0000-00000F000000}"/>
    <cellStyle name="Normal 14 2" xfId="8" xr:uid="{00000000-0005-0000-0000-000010000000}"/>
    <cellStyle name="Normal 14 2 2" xfId="21" xr:uid="{00000000-0005-0000-0000-000011000000}"/>
    <cellStyle name="Normal 15" xfId="2" xr:uid="{00000000-0005-0000-0000-000012000000}"/>
    <cellStyle name="Normal 2" xfId="5" xr:uid="{00000000-0005-0000-0000-000013000000}"/>
    <cellStyle name="Normal 2 1" xfId="13" xr:uid="{00000000-0005-0000-0000-000014000000}"/>
    <cellStyle name="Normal 2 2" xfId="16" xr:uid="{00000000-0005-0000-0000-000015000000}"/>
    <cellStyle name="Normal 2 3" xfId="19" xr:uid="{00000000-0005-0000-0000-000016000000}"/>
    <cellStyle name="Normal 2 3 2" xfId="27" xr:uid="{00000000-0005-0000-0000-000017000000}"/>
    <cellStyle name="Normal 2 3 2 2" xfId="38" xr:uid="{1BF6F05F-8F70-4EF6-B88B-5E4E53DDC742}"/>
    <cellStyle name="Normal 2 3 3" xfId="35" xr:uid="{D46BCE91-0723-4EE7-A8D0-174765D9C71C}"/>
    <cellStyle name="Normal 2 4" xfId="25" xr:uid="{00000000-0005-0000-0000-000018000000}"/>
    <cellStyle name="Normal 2 4 2" xfId="36" xr:uid="{2F36FFCA-006B-4BCD-8258-FD4EDBF07C02}"/>
    <cellStyle name="Normal 2 5" xfId="33" xr:uid="{7129DA0C-A340-4781-B5E4-A419CF4DBCA7}"/>
    <cellStyle name="Normal 3" xfId="12" xr:uid="{00000000-0005-0000-0000-000019000000}"/>
    <cellStyle name="Normal 3 2" xfId="22" xr:uid="{00000000-0005-0000-0000-00001A000000}"/>
    <cellStyle name="Normal 4" xfId="10" xr:uid="{00000000-0005-0000-0000-00001B000000}"/>
    <cellStyle name="Style 1" xfId="32" xr:uid="{50923B27-8960-4D57-B38A-8EA70E5074D6}"/>
  </cellStyles>
  <dxfs count="58">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FDT%20-Working\Lucknow%20-%20Adani%20Airport\FDT%20Data\LIAL\Cafeccino%20B03\CAFECCINO%20B03\BIILING\RA%20_01\Cafeccino_MB_Sheet_RA_01_FDT_02042024.xlsx" TargetMode="External"/><Relationship Id="rId1" Type="http://schemas.openxmlformats.org/officeDocument/2006/relationships/externalLinkPath" Target="/FDT%20-Working/Lucknow%20-%20Adani%20Airport/FDT%20Data/LIAL/Cafeccino%20B03/CAFECCINO%20B03/BIILING/RA%20_01/Cafeccino_MB_Sheet_RA_01_FDT_0204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FDT%20-Working\Lucknow%20-%20Adani%20Airport\FDT%20Data\TFS\Cafeccino%20B03\CAFECCINO%20B03\BIILING\Final\Final\LKN_T3_B03&amp;B04_Cafeccino_Final%20Bill_JMR_22.08.2024.xlsx" TargetMode="External"/><Relationship Id="rId1" Type="http://schemas.openxmlformats.org/officeDocument/2006/relationships/externalLinkPath" Target="LKN_T3_B03&amp;B04_Cafeccino_Final%20Bill_JMR_22.08.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ivil BOQ"/>
      <sheetName val="Plumbing"/>
    </sheetNames>
    <sheetDataSet>
      <sheetData sheetId="0">
        <row r="9">
          <cell r="J9">
            <v>8.4353999999999996</v>
          </cell>
        </row>
        <row r="16">
          <cell r="J16">
            <v>2.8784999999999998</v>
          </cell>
        </row>
        <row r="19">
          <cell r="J19">
            <v>13.4892</v>
          </cell>
        </row>
        <row r="27">
          <cell r="J27">
            <v>13.4892</v>
          </cell>
        </row>
        <row r="31">
          <cell r="J31">
            <v>2.097</v>
          </cell>
        </row>
        <row r="32">
          <cell r="J32">
            <v>7.502600000000001</v>
          </cell>
        </row>
        <row r="39">
          <cell r="J39">
            <v>46.869599999999998</v>
          </cell>
        </row>
        <row r="46">
          <cell r="J46">
            <v>14.127999999999998</v>
          </cell>
        </row>
        <row r="51">
          <cell r="J51">
            <v>5.7750000000000004</v>
          </cell>
        </row>
        <row r="52">
          <cell r="J52">
            <v>2.8499999999999996</v>
          </cell>
        </row>
        <row r="53">
          <cell r="J53">
            <v>1.7999999999999998</v>
          </cell>
        </row>
        <row r="54">
          <cell r="J54">
            <v>2.5875000000000004</v>
          </cell>
        </row>
        <row r="59">
          <cell r="J59">
            <v>7</v>
          </cell>
        </row>
        <row r="60">
          <cell r="J60">
            <v>2.1</v>
          </cell>
        </row>
      </sheetData>
      <sheetData sheetId="1">
        <row r="7">
          <cell r="G7">
            <v>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MR "/>
    </sheetNames>
    <sheetDataSet>
      <sheetData sheetId="0" refreshError="1">
        <row r="9">
          <cell r="J9">
            <v>8.4879999999999995</v>
          </cell>
        </row>
        <row r="62">
          <cell r="J62">
            <v>3.8</v>
          </cell>
        </row>
        <row r="63">
          <cell r="J63">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D27"/>
  <sheetViews>
    <sheetView tabSelected="1" zoomScale="85" zoomScaleNormal="85" workbookViewId="0">
      <selection activeCell="G22" sqref="G22"/>
    </sheetView>
  </sheetViews>
  <sheetFormatPr defaultColWidth="8.6640625" defaultRowHeight="15.6"/>
  <cols>
    <col min="1" max="1" width="8.6640625" style="129" customWidth="1"/>
    <col min="2" max="2" width="36" style="116" customWidth="1"/>
    <col min="3" max="3" width="23" style="130" customWidth="1"/>
    <col min="4" max="4" width="20.33203125" style="130" hidden="1" customWidth="1"/>
    <col min="5" max="5" width="24.33203125" style="129" customWidth="1"/>
    <col min="6" max="6" width="15.6640625" style="129" customWidth="1"/>
    <col min="7" max="7" width="28.77734375" style="208" customWidth="1"/>
    <col min="8" max="8" width="32.109375" style="116" customWidth="1"/>
    <col min="9" max="9" width="10.5546875" style="116" bestFit="1" customWidth="1"/>
    <col min="10" max="213" width="9" style="116" customWidth="1"/>
    <col min="214" max="214" width="7.33203125" style="116" customWidth="1"/>
    <col min="215" max="215" width="40.33203125" style="116" customWidth="1"/>
    <col min="216" max="216" width="10.44140625" style="116" customWidth="1"/>
    <col min="217" max="1018" width="10.33203125" style="116" customWidth="1"/>
    <col min="1019" max="16384" width="8.6640625" style="131"/>
  </cols>
  <sheetData>
    <row r="1" spans="1:8" s="116" customFormat="1" ht="24.9" customHeight="1">
      <c r="A1" s="243" t="s">
        <v>141</v>
      </c>
      <c r="B1" s="243"/>
      <c r="C1" s="243"/>
      <c r="D1" s="243"/>
      <c r="E1" s="243"/>
      <c r="F1" s="243"/>
      <c r="G1" s="243"/>
      <c r="H1" s="243"/>
    </row>
    <row r="2" spans="1:8" s="116" customFormat="1" ht="18" customHeight="1">
      <c r="A2" s="244" t="s">
        <v>84</v>
      </c>
      <c r="B2" s="244"/>
      <c r="C2" s="244"/>
      <c r="D2" s="244"/>
      <c r="E2" s="244"/>
      <c r="F2" s="244"/>
      <c r="G2" s="244"/>
      <c r="H2" s="244"/>
    </row>
    <row r="3" spans="1:8" s="116" customFormat="1" ht="15.9" customHeight="1">
      <c r="A3" s="114" t="s">
        <v>127</v>
      </c>
      <c r="B3" s="115" t="s">
        <v>128</v>
      </c>
      <c r="C3" s="188"/>
      <c r="D3" s="188"/>
      <c r="E3" s="189"/>
      <c r="F3" s="189"/>
      <c r="G3" s="207"/>
      <c r="H3" s="239"/>
    </row>
    <row r="4" spans="1:8" s="117" customFormat="1" ht="21.9" customHeight="1">
      <c r="A4" s="184" t="s">
        <v>0</v>
      </c>
      <c r="B4" s="184" t="s">
        <v>123</v>
      </c>
      <c r="C4" s="185" t="s">
        <v>122</v>
      </c>
      <c r="D4" s="185" t="s">
        <v>135</v>
      </c>
      <c r="E4" s="185" t="s">
        <v>121</v>
      </c>
      <c r="F4" s="185" t="s">
        <v>142</v>
      </c>
      <c r="G4" s="185" t="s">
        <v>129</v>
      </c>
      <c r="H4" s="185" t="s">
        <v>140</v>
      </c>
    </row>
    <row r="5" spans="1:8" s="116" customFormat="1">
      <c r="A5" s="118"/>
      <c r="B5" s="119"/>
      <c r="C5" s="136"/>
      <c r="D5" s="215"/>
      <c r="E5" s="190"/>
      <c r="F5" s="190"/>
      <c r="G5" s="207"/>
      <c r="H5" s="239"/>
    </row>
    <row r="6" spans="1:8" s="116" customFormat="1">
      <c r="A6" s="118">
        <v>1</v>
      </c>
      <c r="B6" s="120" t="s">
        <v>56</v>
      </c>
      <c r="C6" s="191">
        <f>'Abstract '!G29</f>
        <v>91050</v>
      </c>
      <c r="D6" s="206">
        <f>(E6+G6)-C6</f>
        <v>-25044.300000000003</v>
      </c>
      <c r="E6" s="192">
        <f>'Abstract '!I29</f>
        <v>57965.85</v>
      </c>
      <c r="F6" s="192"/>
      <c r="G6" s="207">
        <f>'Abstract '!K29</f>
        <v>8039.8499999999949</v>
      </c>
      <c r="H6" s="240">
        <f>E6+G6</f>
        <v>66005.7</v>
      </c>
    </row>
    <row r="7" spans="1:8" s="116" customFormat="1">
      <c r="A7" s="118"/>
      <c r="B7" s="121"/>
      <c r="C7" s="193"/>
      <c r="D7" s="216"/>
      <c r="E7" s="192"/>
      <c r="F7" s="192"/>
      <c r="G7" s="207"/>
      <c r="H7" s="239"/>
    </row>
    <row r="8" spans="1:8" s="116" customFormat="1">
      <c r="A8" s="118">
        <v>2</v>
      </c>
      <c r="B8" s="120" t="s">
        <v>3</v>
      </c>
      <c r="C8" s="191">
        <f>'Abstract '!G42</f>
        <v>135200</v>
      </c>
      <c r="D8" s="206">
        <f>(E8+G8)-C8</f>
        <v>-22910.880000000019</v>
      </c>
      <c r="E8" s="192">
        <f>'Abstract '!I42</f>
        <v>76280</v>
      </c>
      <c r="F8" s="192"/>
      <c r="G8" s="207">
        <f>'Abstract '!K42</f>
        <v>36009.119999999981</v>
      </c>
      <c r="H8" s="240">
        <f>E8+G8</f>
        <v>112289.11999999998</v>
      </c>
    </row>
    <row r="9" spans="1:8" s="116" customFormat="1">
      <c r="A9" s="118"/>
      <c r="B9" s="122"/>
      <c r="C9" s="193"/>
      <c r="D9" s="216"/>
      <c r="E9" s="192"/>
      <c r="F9" s="192"/>
      <c r="G9" s="207"/>
      <c r="H9" s="239"/>
    </row>
    <row r="10" spans="1:8" s="116" customFormat="1">
      <c r="A10" s="118">
        <v>3</v>
      </c>
      <c r="B10" s="120" t="s">
        <v>4</v>
      </c>
      <c r="C10" s="191">
        <f>'Abstract '!G50</f>
        <v>18700</v>
      </c>
      <c r="D10" s="206">
        <f>(E10+G10)-C10</f>
        <v>792.31899999999951</v>
      </c>
      <c r="E10" s="192"/>
      <c r="F10" s="192"/>
      <c r="G10" s="207">
        <f>'Abstract '!K50</f>
        <v>19492.319</v>
      </c>
      <c r="H10" s="240">
        <f>E10+G10</f>
        <v>19492.319</v>
      </c>
    </row>
    <row r="11" spans="1:8" s="116" customFormat="1">
      <c r="A11" s="118"/>
      <c r="B11" s="121"/>
      <c r="C11" s="193"/>
      <c r="D11" s="216"/>
      <c r="E11" s="192"/>
      <c r="F11" s="192"/>
      <c r="G11" s="207"/>
      <c r="H11" s="239"/>
    </row>
    <row r="12" spans="1:8" s="116" customFormat="1">
      <c r="A12" s="118">
        <v>4</v>
      </c>
      <c r="B12" s="120" t="s">
        <v>5</v>
      </c>
      <c r="C12" s="191">
        <f>'Abstract '!G60</f>
        <v>209050</v>
      </c>
      <c r="D12" s="206">
        <f>(E12+G12)-C12</f>
        <v>-1671.0350000000035</v>
      </c>
      <c r="E12" s="192">
        <f>'Abstract '!I60</f>
        <v>173652.44</v>
      </c>
      <c r="F12" s="192"/>
      <c r="G12" s="207">
        <f>'Abstract '!K60</f>
        <v>33726.525000000001</v>
      </c>
      <c r="H12" s="240">
        <f>E12+G12</f>
        <v>207378.965</v>
      </c>
    </row>
    <row r="13" spans="1:8" s="116" customFormat="1">
      <c r="A13" s="118"/>
      <c r="B13" s="121"/>
      <c r="C13" s="193"/>
      <c r="D13" s="216"/>
      <c r="E13" s="192"/>
      <c r="F13" s="192"/>
      <c r="G13" s="207"/>
      <c r="H13" s="239"/>
    </row>
    <row r="14" spans="1:8" s="116" customFormat="1">
      <c r="A14" s="118">
        <v>5</v>
      </c>
      <c r="B14" s="120" t="s">
        <v>6</v>
      </c>
      <c r="C14" s="191">
        <f>'Abstract '!G67</f>
        <v>29000</v>
      </c>
      <c r="D14" s="206">
        <f>(E14+G14)-C14</f>
        <v>-15380</v>
      </c>
      <c r="E14" s="192"/>
      <c r="F14" s="192"/>
      <c r="G14" s="207">
        <f>'Abstract '!K67</f>
        <v>13620</v>
      </c>
      <c r="H14" s="240">
        <f>E14+G14</f>
        <v>13620</v>
      </c>
    </row>
    <row r="15" spans="1:8" s="116" customFormat="1">
      <c r="A15" s="118"/>
      <c r="B15" s="120"/>
      <c r="C15" s="193"/>
      <c r="D15" s="216"/>
      <c r="E15" s="192"/>
      <c r="F15" s="192"/>
      <c r="G15" s="207"/>
      <c r="H15" s="239"/>
    </row>
    <row r="16" spans="1:8" s="116" customFormat="1">
      <c r="A16" s="118">
        <v>6</v>
      </c>
      <c r="B16" s="120" t="s">
        <v>41</v>
      </c>
      <c r="C16" s="191">
        <f>'Abstract '!G79</f>
        <v>51200</v>
      </c>
      <c r="D16" s="206">
        <f>(E16+G16)-C16</f>
        <v>-27758.889500000001</v>
      </c>
      <c r="E16" s="192"/>
      <c r="F16" s="192"/>
      <c r="G16" s="207">
        <f>'Abstract '!K79</f>
        <v>23441.110499999999</v>
      </c>
      <c r="H16" s="240">
        <f>E16+G16</f>
        <v>23441.110499999999</v>
      </c>
    </row>
    <row r="17" spans="1:9" s="116" customFormat="1">
      <c r="A17" s="118"/>
      <c r="B17" s="120"/>
      <c r="C17" s="193"/>
      <c r="D17" s="216"/>
      <c r="E17" s="192"/>
      <c r="F17" s="192"/>
      <c r="G17" s="207"/>
      <c r="H17" s="239"/>
    </row>
    <row r="18" spans="1:9" s="116" customFormat="1">
      <c r="A18" s="118">
        <v>7</v>
      </c>
      <c r="B18" s="120" t="s">
        <v>47</v>
      </c>
      <c r="C18" s="191">
        <f>'Abstract '!G93</f>
        <v>373840</v>
      </c>
      <c r="D18" s="206">
        <f>(E18+G18-F18)-C18</f>
        <v>12480</v>
      </c>
      <c r="E18" s="192">
        <f>'Abstract '!I93</f>
        <v>382762.5</v>
      </c>
      <c r="F18" s="192">
        <f>E18-C18</f>
        <v>8922.5</v>
      </c>
      <c r="G18" s="207">
        <f>'Abstract '!K93</f>
        <v>12479.999999999998</v>
      </c>
      <c r="H18" s="240">
        <f>E18+G18-F18</f>
        <v>386320</v>
      </c>
    </row>
    <row r="19" spans="1:9" s="116" customFormat="1">
      <c r="A19" s="118"/>
      <c r="B19" s="120"/>
      <c r="C19" s="193"/>
      <c r="D19" s="216"/>
      <c r="E19" s="192"/>
      <c r="F19" s="192"/>
      <c r="G19" s="207"/>
      <c r="H19" s="239"/>
    </row>
    <row r="20" spans="1:9" s="116" customFormat="1">
      <c r="A20" s="118">
        <v>8</v>
      </c>
      <c r="B20" s="120" t="s">
        <v>76</v>
      </c>
      <c r="C20" s="191">
        <f>'Abstract '!G97</f>
        <v>16000</v>
      </c>
      <c r="D20" s="206">
        <f>(E20+G20)-C20</f>
        <v>-16000</v>
      </c>
      <c r="E20" s="192"/>
      <c r="F20" s="192"/>
      <c r="G20" s="207">
        <f>'Abstract '!K99</f>
        <v>0</v>
      </c>
      <c r="H20" s="240">
        <f>E20+G20</f>
        <v>0</v>
      </c>
    </row>
    <row r="21" spans="1:9" s="116" customFormat="1">
      <c r="A21" s="189"/>
      <c r="B21" s="205"/>
      <c r="C21" s="206"/>
      <c r="D21" s="206"/>
      <c r="E21" s="192"/>
      <c r="F21" s="192"/>
      <c r="G21" s="207"/>
      <c r="H21" s="239"/>
    </row>
    <row r="22" spans="1:9" s="116" customFormat="1">
      <c r="A22" s="181"/>
      <c r="B22" s="180" t="s">
        <v>124</v>
      </c>
      <c r="C22" s="183">
        <f t="shared" ref="C22:H22" si="0">SUM(C5:C21)</f>
        <v>924040</v>
      </c>
      <c r="D22" s="183">
        <f t="shared" si="0"/>
        <v>-95492.785500000027</v>
      </c>
      <c r="E22" s="182">
        <f t="shared" si="0"/>
        <v>690660.79</v>
      </c>
      <c r="F22" s="182">
        <f t="shared" si="0"/>
        <v>8922.5</v>
      </c>
      <c r="G22" s="218">
        <f t="shared" si="0"/>
        <v>146808.92449999999</v>
      </c>
      <c r="H22" s="218">
        <f t="shared" si="0"/>
        <v>828547.2145</v>
      </c>
      <c r="I22" s="132"/>
    </row>
    <row r="23" spans="1:9" s="116" customFormat="1">
      <c r="A23" s="123"/>
      <c r="B23" s="124" t="s">
        <v>125</v>
      </c>
      <c r="C23" s="186">
        <f t="shared" ref="C23:H23" si="1">C22*0.18</f>
        <v>166327.19999999998</v>
      </c>
      <c r="D23" s="186">
        <f t="shared" si="1"/>
        <v>-17188.701390000006</v>
      </c>
      <c r="E23" s="186">
        <f t="shared" si="1"/>
        <v>124318.9422</v>
      </c>
      <c r="F23" s="186">
        <f t="shared" si="1"/>
        <v>1606.05</v>
      </c>
      <c r="G23" s="219">
        <f t="shared" si="1"/>
        <v>26425.606409999997</v>
      </c>
      <c r="H23" s="219">
        <f t="shared" si="1"/>
        <v>149138.49860999998</v>
      </c>
    </row>
    <row r="24" spans="1:9" s="116" customFormat="1">
      <c r="A24" s="179"/>
      <c r="B24" s="180" t="s">
        <v>126</v>
      </c>
      <c r="C24" s="187">
        <f t="shared" ref="C24:H24" si="2">C22+C23</f>
        <v>1090367.2</v>
      </c>
      <c r="D24" s="187">
        <f t="shared" si="2"/>
        <v>-112681.48689000003</v>
      </c>
      <c r="E24" s="187">
        <f t="shared" si="2"/>
        <v>814979.73220000009</v>
      </c>
      <c r="F24" s="187">
        <f t="shared" si="2"/>
        <v>10528.55</v>
      </c>
      <c r="G24" s="220">
        <f t="shared" si="2"/>
        <v>173234.53091</v>
      </c>
      <c r="H24" s="220">
        <f t="shared" si="2"/>
        <v>977685.71311000001</v>
      </c>
    </row>
    <row r="25" spans="1:9" s="116" customFormat="1">
      <c r="A25" s="125"/>
      <c r="B25" s="124"/>
      <c r="C25" s="137"/>
      <c r="D25" s="217"/>
      <c r="E25" s="190"/>
      <c r="F25" s="190"/>
      <c r="G25" s="207"/>
      <c r="H25" s="239"/>
    </row>
    <row r="26" spans="1:9" s="116" customFormat="1">
      <c r="A26" s="126"/>
      <c r="B26" s="127"/>
      <c r="C26" s="128"/>
      <c r="D26" s="128"/>
      <c r="E26" s="129"/>
      <c r="F26" s="129"/>
      <c r="G26" s="208"/>
    </row>
    <row r="27" spans="1:9" s="116" customFormat="1">
      <c r="A27" s="126"/>
      <c r="B27" s="127"/>
      <c r="C27" s="128"/>
      <c r="D27" s="128"/>
      <c r="E27" s="129"/>
      <c r="F27" s="129"/>
      <c r="G27" s="208"/>
    </row>
  </sheetData>
  <mergeCells count="2">
    <mergeCell ref="A1:H1"/>
    <mergeCell ref="A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K99"/>
  <sheetViews>
    <sheetView zoomScale="89" zoomScaleNormal="89" workbookViewId="0">
      <pane ySplit="4" topLeftCell="A73" activePane="bottomLeft" state="frozen"/>
      <selection activeCell="I15" sqref="I15"/>
      <selection pane="bottomLeft" activeCell="M78" sqref="M78"/>
    </sheetView>
  </sheetViews>
  <sheetFormatPr defaultColWidth="11.44140625" defaultRowHeight="13.8"/>
  <cols>
    <col min="1" max="1" width="8.109375" style="2" customWidth="1"/>
    <col min="2" max="2" width="18.5546875" style="41" customWidth="1"/>
    <col min="3" max="3" width="78.44140625" style="49" customWidth="1"/>
    <col min="4" max="4" width="6.88671875" style="3" bestFit="1" customWidth="1"/>
    <col min="5" max="5" width="11.33203125" style="57" bestFit="1" customWidth="1"/>
    <col min="6" max="6" width="11.44140625" style="3" bestFit="1" customWidth="1"/>
    <col min="7" max="7" width="16.88671875" style="3" bestFit="1" customWidth="1"/>
    <col min="8" max="8" width="11.44140625" style="1"/>
    <col min="9" max="9" width="15.6640625" style="1" customWidth="1"/>
    <col min="10" max="10" width="11.44140625" style="1"/>
    <col min="11" max="11" width="15.6640625" style="1" customWidth="1"/>
    <col min="12" max="195" width="11.44140625" style="1"/>
    <col min="196" max="196" width="8.109375" style="1" customWidth="1"/>
    <col min="197" max="197" width="0" style="1" hidden="1" customWidth="1"/>
    <col min="198" max="198" width="59.5546875" style="1" customWidth="1"/>
    <col min="199" max="199" width="5.109375" style="1" bestFit="1" customWidth="1"/>
    <col min="200" max="200" width="9.44140625" style="1" customWidth="1"/>
    <col min="201" max="201" width="12.109375" style="1" customWidth="1"/>
    <col min="202" max="202" width="14.88671875" style="1" bestFit="1" customWidth="1"/>
    <col min="203" max="203" width="12" style="1" customWidth="1"/>
    <col min="204" max="204" width="14.88671875" style="1" bestFit="1" customWidth="1"/>
    <col min="205" max="205" width="12.44140625" style="1" customWidth="1"/>
    <col min="206" max="206" width="14.88671875" style="1" bestFit="1" customWidth="1"/>
    <col min="207" max="207" width="11.33203125" style="1" bestFit="1" customWidth="1"/>
    <col min="208" max="208" width="15" style="1" customWidth="1"/>
    <col min="209" max="209" width="10.33203125" style="1" customWidth="1"/>
    <col min="210" max="210" width="14.88671875" style="1" bestFit="1" customWidth="1"/>
    <col min="211" max="211" width="3.44140625" style="1" customWidth="1"/>
    <col min="212" max="451" width="11.44140625" style="1"/>
    <col min="452" max="452" width="8.109375" style="1" customWidth="1"/>
    <col min="453" max="453" width="0" style="1" hidden="1" customWidth="1"/>
    <col min="454" max="454" width="59.5546875" style="1" customWidth="1"/>
    <col min="455" max="455" width="5.109375" style="1" bestFit="1" customWidth="1"/>
    <col min="456" max="456" width="9.44140625" style="1" customWidth="1"/>
    <col min="457" max="457" width="12.109375" style="1" customWidth="1"/>
    <col min="458" max="458" width="14.88671875" style="1" bestFit="1" customWidth="1"/>
    <col min="459" max="459" width="12" style="1" customWidth="1"/>
    <col min="460" max="460" width="14.88671875" style="1" bestFit="1" customWidth="1"/>
    <col min="461" max="461" width="12.44140625" style="1" customWidth="1"/>
    <col min="462" max="462" width="14.88671875" style="1" bestFit="1" customWidth="1"/>
    <col min="463" max="463" width="11.33203125" style="1" bestFit="1" customWidth="1"/>
    <col min="464" max="464" width="15" style="1" customWidth="1"/>
    <col min="465" max="465" width="10.33203125" style="1" customWidth="1"/>
    <col min="466" max="466" width="14.88671875" style="1" bestFit="1" customWidth="1"/>
    <col min="467" max="467" width="3.44140625" style="1" customWidth="1"/>
    <col min="468" max="707" width="11.44140625" style="1"/>
    <col min="708" max="708" width="8.109375" style="1" customWidth="1"/>
    <col min="709" max="709" width="0" style="1" hidden="1" customWidth="1"/>
    <col min="710" max="710" width="59.5546875" style="1" customWidth="1"/>
    <col min="711" max="711" width="5.109375" style="1" bestFit="1" customWidth="1"/>
    <col min="712" max="712" width="9.44140625" style="1" customWidth="1"/>
    <col min="713" max="713" width="12.109375" style="1" customWidth="1"/>
    <col min="714" max="714" width="14.88671875" style="1" bestFit="1" customWidth="1"/>
    <col min="715" max="715" width="12" style="1" customWidth="1"/>
    <col min="716" max="716" width="14.88671875" style="1" bestFit="1" customWidth="1"/>
    <col min="717" max="717" width="12.44140625" style="1" customWidth="1"/>
    <col min="718" max="718" width="14.88671875" style="1" bestFit="1" customWidth="1"/>
    <col min="719" max="719" width="11.33203125" style="1" bestFit="1" customWidth="1"/>
    <col min="720" max="720" width="15" style="1" customWidth="1"/>
    <col min="721" max="721" width="10.33203125" style="1" customWidth="1"/>
    <col min="722" max="722" width="14.88671875" style="1" bestFit="1" customWidth="1"/>
    <col min="723" max="723" width="3.44140625" style="1" customWidth="1"/>
    <col min="724" max="963" width="11.44140625" style="1"/>
    <col min="964" max="964" width="8.109375" style="1" customWidth="1"/>
    <col min="965" max="965" width="0" style="1" hidden="1" customWidth="1"/>
    <col min="966" max="966" width="59.5546875" style="1" customWidth="1"/>
    <col min="967" max="967" width="5.109375" style="1" bestFit="1" customWidth="1"/>
    <col min="968" max="968" width="9.44140625" style="1" customWidth="1"/>
    <col min="969" max="969" width="12.109375" style="1" customWidth="1"/>
    <col min="970" max="970" width="14.88671875" style="1" bestFit="1" customWidth="1"/>
    <col min="971" max="971" width="12" style="1" customWidth="1"/>
    <col min="972" max="972" width="14.88671875" style="1" bestFit="1" customWidth="1"/>
    <col min="973" max="973" width="12.44140625" style="1" customWidth="1"/>
    <col min="974" max="974" width="14.88671875" style="1" bestFit="1" customWidth="1"/>
    <col min="975" max="975" width="11.33203125" style="1" bestFit="1" customWidth="1"/>
    <col min="976" max="976" width="15" style="1" customWidth="1"/>
    <col min="977" max="977" width="10.33203125" style="1" customWidth="1"/>
    <col min="978" max="978" width="14.88671875" style="1" bestFit="1" customWidth="1"/>
    <col min="979" max="979" width="3.44140625" style="1" customWidth="1"/>
    <col min="980" max="1219" width="11.44140625" style="1"/>
    <col min="1220" max="1220" width="8.109375" style="1" customWidth="1"/>
    <col min="1221" max="1221" width="0" style="1" hidden="1" customWidth="1"/>
    <col min="1222" max="1222" width="59.5546875" style="1" customWidth="1"/>
    <col min="1223" max="1223" width="5.109375" style="1" bestFit="1" customWidth="1"/>
    <col min="1224" max="1224" width="9.44140625" style="1" customWidth="1"/>
    <col min="1225" max="1225" width="12.109375" style="1" customWidth="1"/>
    <col min="1226" max="1226" width="14.88671875" style="1" bestFit="1" customWidth="1"/>
    <col min="1227" max="1227" width="12" style="1" customWidth="1"/>
    <col min="1228" max="1228" width="14.88671875" style="1" bestFit="1" customWidth="1"/>
    <col min="1229" max="1229" width="12.44140625" style="1" customWidth="1"/>
    <col min="1230" max="1230" width="14.88671875" style="1" bestFit="1" customWidth="1"/>
    <col min="1231" max="1231" width="11.33203125" style="1" bestFit="1" customWidth="1"/>
    <col min="1232" max="1232" width="15" style="1" customWidth="1"/>
    <col min="1233" max="1233" width="10.33203125" style="1" customWidth="1"/>
    <col min="1234" max="1234" width="14.88671875" style="1" bestFit="1" customWidth="1"/>
    <col min="1235" max="1235" width="3.44140625" style="1" customWidth="1"/>
    <col min="1236" max="1475" width="11.44140625" style="1"/>
    <col min="1476" max="1476" width="8.109375" style="1" customWidth="1"/>
    <col min="1477" max="1477" width="0" style="1" hidden="1" customWidth="1"/>
    <col min="1478" max="1478" width="59.5546875" style="1" customWidth="1"/>
    <col min="1479" max="1479" width="5.109375" style="1" bestFit="1" customWidth="1"/>
    <col min="1480" max="1480" width="9.44140625" style="1" customWidth="1"/>
    <col min="1481" max="1481" width="12.109375" style="1" customWidth="1"/>
    <col min="1482" max="1482" width="14.88671875" style="1" bestFit="1" customWidth="1"/>
    <col min="1483" max="1483" width="12" style="1" customWidth="1"/>
    <col min="1484" max="1484" width="14.88671875" style="1" bestFit="1" customWidth="1"/>
    <col min="1485" max="1485" width="12.44140625" style="1" customWidth="1"/>
    <col min="1486" max="1486" width="14.88671875" style="1" bestFit="1" customWidth="1"/>
    <col min="1487" max="1487" width="11.33203125" style="1" bestFit="1" customWidth="1"/>
    <col min="1488" max="1488" width="15" style="1" customWidth="1"/>
    <col min="1489" max="1489" width="10.33203125" style="1" customWidth="1"/>
    <col min="1490" max="1490" width="14.88671875" style="1" bestFit="1" customWidth="1"/>
    <col min="1491" max="1491" width="3.44140625" style="1" customWidth="1"/>
    <col min="1492" max="1731" width="11.44140625" style="1"/>
    <col min="1732" max="1732" width="8.109375" style="1" customWidth="1"/>
    <col min="1733" max="1733" width="0" style="1" hidden="1" customWidth="1"/>
    <col min="1734" max="1734" width="59.5546875" style="1" customWidth="1"/>
    <col min="1735" max="1735" width="5.109375" style="1" bestFit="1" customWidth="1"/>
    <col min="1736" max="1736" width="9.44140625" style="1" customWidth="1"/>
    <col min="1737" max="1737" width="12.109375" style="1" customWidth="1"/>
    <col min="1738" max="1738" width="14.88671875" style="1" bestFit="1" customWidth="1"/>
    <col min="1739" max="1739" width="12" style="1" customWidth="1"/>
    <col min="1740" max="1740" width="14.88671875" style="1" bestFit="1" customWidth="1"/>
    <col min="1741" max="1741" width="12.44140625" style="1" customWidth="1"/>
    <col min="1742" max="1742" width="14.88671875" style="1" bestFit="1" customWidth="1"/>
    <col min="1743" max="1743" width="11.33203125" style="1" bestFit="1" customWidth="1"/>
    <col min="1744" max="1744" width="15" style="1" customWidth="1"/>
    <col min="1745" max="1745" width="10.33203125" style="1" customWidth="1"/>
    <col min="1746" max="1746" width="14.88671875" style="1" bestFit="1" customWidth="1"/>
    <col min="1747" max="1747" width="3.44140625" style="1" customWidth="1"/>
    <col min="1748" max="1987" width="11.44140625" style="1"/>
    <col min="1988" max="1988" width="8.109375" style="1" customWidth="1"/>
    <col min="1989" max="1989" width="0" style="1" hidden="1" customWidth="1"/>
    <col min="1990" max="1990" width="59.5546875" style="1" customWidth="1"/>
    <col min="1991" max="1991" width="5.109375" style="1" bestFit="1" customWidth="1"/>
    <col min="1992" max="1992" width="9.44140625" style="1" customWidth="1"/>
    <col min="1993" max="1993" width="12.109375" style="1" customWidth="1"/>
    <col min="1994" max="1994" width="14.88671875" style="1" bestFit="1" customWidth="1"/>
    <col min="1995" max="1995" width="12" style="1" customWidth="1"/>
    <col min="1996" max="1996" width="14.88671875" style="1" bestFit="1" customWidth="1"/>
    <col min="1997" max="1997" width="12.44140625" style="1" customWidth="1"/>
    <col min="1998" max="1998" width="14.88671875" style="1" bestFit="1" customWidth="1"/>
    <col min="1999" max="1999" width="11.33203125" style="1" bestFit="1" customWidth="1"/>
    <col min="2000" max="2000" width="15" style="1" customWidth="1"/>
    <col min="2001" max="2001" width="10.33203125" style="1" customWidth="1"/>
    <col min="2002" max="2002" width="14.88671875" style="1" bestFit="1" customWidth="1"/>
    <col min="2003" max="2003" width="3.44140625" style="1" customWidth="1"/>
    <col min="2004" max="2243" width="11.44140625" style="1"/>
    <col min="2244" max="2244" width="8.109375" style="1" customWidth="1"/>
    <col min="2245" max="2245" width="0" style="1" hidden="1" customWidth="1"/>
    <col min="2246" max="2246" width="59.5546875" style="1" customWidth="1"/>
    <col min="2247" max="2247" width="5.109375" style="1" bestFit="1" customWidth="1"/>
    <col min="2248" max="2248" width="9.44140625" style="1" customWidth="1"/>
    <col min="2249" max="2249" width="12.109375" style="1" customWidth="1"/>
    <col min="2250" max="2250" width="14.88671875" style="1" bestFit="1" customWidth="1"/>
    <col min="2251" max="2251" width="12" style="1" customWidth="1"/>
    <col min="2252" max="2252" width="14.88671875" style="1" bestFit="1" customWidth="1"/>
    <col min="2253" max="2253" width="12.44140625" style="1" customWidth="1"/>
    <col min="2254" max="2254" width="14.88671875" style="1" bestFit="1" customWidth="1"/>
    <col min="2255" max="2255" width="11.33203125" style="1" bestFit="1" customWidth="1"/>
    <col min="2256" max="2256" width="15" style="1" customWidth="1"/>
    <col min="2257" max="2257" width="10.33203125" style="1" customWidth="1"/>
    <col min="2258" max="2258" width="14.88671875" style="1" bestFit="1" customWidth="1"/>
    <col min="2259" max="2259" width="3.44140625" style="1" customWidth="1"/>
    <col min="2260" max="2499" width="11.44140625" style="1"/>
    <col min="2500" max="2500" width="8.109375" style="1" customWidth="1"/>
    <col min="2501" max="2501" width="0" style="1" hidden="1" customWidth="1"/>
    <col min="2502" max="2502" width="59.5546875" style="1" customWidth="1"/>
    <col min="2503" max="2503" width="5.109375" style="1" bestFit="1" customWidth="1"/>
    <col min="2504" max="2504" width="9.44140625" style="1" customWidth="1"/>
    <col min="2505" max="2505" width="12.109375" style="1" customWidth="1"/>
    <col min="2506" max="2506" width="14.88671875" style="1" bestFit="1" customWidth="1"/>
    <col min="2507" max="2507" width="12" style="1" customWidth="1"/>
    <col min="2508" max="2508" width="14.88671875" style="1" bestFit="1" customWidth="1"/>
    <col min="2509" max="2509" width="12.44140625" style="1" customWidth="1"/>
    <col min="2510" max="2510" width="14.88671875" style="1" bestFit="1" customWidth="1"/>
    <col min="2511" max="2511" width="11.33203125" style="1" bestFit="1" customWidth="1"/>
    <col min="2512" max="2512" width="15" style="1" customWidth="1"/>
    <col min="2513" max="2513" width="10.33203125" style="1" customWidth="1"/>
    <col min="2514" max="2514" width="14.88671875" style="1" bestFit="1" customWidth="1"/>
    <col min="2515" max="2515" width="3.44140625" style="1" customWidth="1"/>
    <col min="2516" max="2755" width="11.44140625" style="1"/>
    <col min="2756" max="2756" width="8.109375" style="1" customWidth="1"/>
    <col min="2757" max="2757" width="0" style="1" hidden="1" customWidth="1"/>
    <col min="2758" max="2758" width="59.5546875" style="1" customWidth="1"/>
    <col min="2759" max="2759" width="5.109375" style="1" bestFit="1" customWidth="1"/>
    <col min="2760" max="2760" width="9.44140625" style="1" customWidth="1"/>
    <col min="2761" max="2761" width="12.109375" style="1" customWidth="1"/>
    <col min="2762" max="2762" width="14.88671875" style="1" bestFit="1" customWidth="1"/>
    <col min="2763" max="2763" width="12" style="1" customWidth="1"/>
    <col min="2764" max="2764" width="14.88671875" style="1" bestFit="1" customWidth="1"/>
    <col min="2765" max="2765" width="12.44140625" style="1" customWidth="1"/>
    <col min="2766" max="2766" width="14.88671875" style="1" bestFit="1" customWidth="1"/>
    <col min="2767" max="2767" width="11.33203125" style="1" bestFit="1" customWidth="1"/>
    <col min="2768" max="2768" width="15" style="1" customWidth="1"/>
    <col min="2769" max="2769" width="10.33203125" style="1" customWidth="1"/>
    <col min="2770" max="2770" width="14.88671875" style="1" bestFit="1" customWidth="1"/>
    <col min="2771" max="2771" width="3.44140625" style="1" customWidth="1"/>
    <col min="2772" max="3011" width="11.44140625" style="1"/>
    <col min="3012" max="3012" width="8.109375" style="1" customWidth="1"/>
    <col min="3013" max="3013" width="0" style="1" hidden="1" customWidth="1"/>
    <col min="3014" max="3014" width="59.5546875" style="1" customWidth="1"/>
    <col min="3015" max="3015" width="5.109375" style="1" bestFit="1" customWidth="1"/>
    <col min="3016" max="3016" width="9.44140625" style="1" customWidth="1"/>
    <col min="3017" max="3017" width="12.109375" style="1" customWidth="1"/>
    <col min="3018" max="3018" width="14.88671875" style="1" bestFit="1" customWidth="1"/>
    <col min="3019" max="3019" width="12" style="1" customWidth="1"/>
    <col min="3020" max="3020" width="14.88671875" style="1" bestFit="1" customWidth="1"/>
    <col min="3021" max="3021" width="12.44140625" style="1" customWidth="1"/>
    <col min="3022" max="3022" width="14.88671875" style="1" bestFit="1" customWidth="1"/>
    <col min="3023" max="3023" width="11.33203125" style="1" bestFit="1" customWidth="1"/>
    <col min="3024" max="3024" width="15" style="1" customWidth="1"/>
    <col min="3025" max="3025" width="10.33203125" style="1" customWidth="1"/>
    <col min="3026" max="3026" width="14.88671875" style="1" bestFit="1" customWidth="1"/>
    <col min="3027" max="3027" width="3.44140625" style="1" customWidth="1"/>
    <col min="3028" max="3267" width="11.44140625" style="1"/>
    <col min="3268" max="3268" width="8.109375" style="1" customWidth="1"/>
    <col min="3269" max="3269" width="0" style="1" hidden="1" customWidth="1"/>
    <col min="3270" max="3270" width="59.5546875" style="1" customWidth="1"/>
    <col min="3271" max="3271" width="5.109375" style="1" bestFit="1" customWidth="1"/>
    <col min="3272" max="3272" width="9.44140625" style="1" customWidth="1"/>
    <col min="3273" max="3273" width="12.109375" style="1" customWidth="1"/>
    <col min="3274" max="3274" width="14.88671875" style="1" bestFit="1" customWidth="1"/>
    <col min="3275" max="3275" width="12" style="1" customWidth="1"/>
    <col min="3276" max="3276" width="14.88671875" style="1" bestFit="1" customWidth="1"/>
    <col min="3277" max="3277" width="12.44140625" style="1" customWidth="1"/>
    <col min="3278" max="3278" width="14.88671875" style="1" bestFit="1" customWidth="1"/>
    <col min="3279" max="3279" width="11.33203125" style="1" bestFit="1" customWidth="1"/>
    <col min="3280" max="3280" width="15" style="1" customWidth="1"/>
    <col min="3281" max="3281" width="10.33203125" style="1" customWidth="1"/>
    <col min="3282" max="3282" width="14.88671875" style="1" bestFit="1" customWidth="1"/>
    <col min="3283" max="3283" width="3.44140625" style="1" customWidth="1"/>
    <col min="3284" max="3523" width="11.44140625" style="1"/>
    <col min="3524" max="3524" width="8.109375" style="1" customWidth="1"/>
    <col min="3525" max="3525" width="0" style="1" hidden="1" customWidth="1"/>
    <col min="3526" max="3526" width="59.5546875" style="1" customWidth="1"/>
    <col min="3527" max="3527" width="5.109375" style="1" bestFit="1" customWidth="1"/>
    <col min="3528" max="3528" width="9.44140625" style="1" customWidth="1"/>
    <col min="3529" max="3529" width="12.109375" style="1" customWidth="1"/>
    <col min="3530" max="3530" width="14.88671875" style="1" bestFit="1" customWidth="1"/>
    <col min="3531" max="3531" width="12" style="1" customWidth="1"/>
    <col min="3532" max="3532" width="14.88671875" style="1" bestFit="1" customWidth="1"/>
    <col min="3533" max="3533" width="12.44140625" style="1" customWidth="1"/>
    <col min="3534" max="3534" width="14.88671875" style="1" bestFit="1" customWidth="1"/>
    <col min="3535" max="3535" width="11.33203125" style="1" bestFit="1" customWidth="1"/>
    <col min="3536" max="3536" width="15" style="1" customWidth="1"/>
    <col min="3537" max="3537" width="10.33203125" style="1" customWidth="1"/>
    <col min="3538" max="3538" width="14.88671875" style="1" bestFit="1" customWidth="1"/>
    <col min="3539" max="3539" width="3.44140625" style="1" customWidth="1"/>
    <col min="3540" max="3779" width="11.44140625" style="1"/>
    <col min="3780" max="3780" width="8.109375" style="1" customWidth="1"/>
    <col min="3781" max="3781" width="0" style="1" hidden="1" customWidth="1"/>
    <col min="3782" max="3782" width="59.5546875" style="1" customWidth="1"/>
    <col min="3783" max="3783" width="5.109375" style="1" bestFit="1" customWidth="1"/>
    <col min="3784" max="3784" width="9.44140625" style="1" customWidth="1"/>
    <col min="3785" max="3785" width="12.109375" style="1" customWidth="1"/>
    <col min="3786" max="3786" width="14.88671875" style="1" bestFit="1" customWidth="1"/>
    <col min="3787" max="3787" width="12" style="1" customWidth="1"/>
    <col min="3788" max="3788" width="14.88671875" style="1" bestFit="1" customWidth="1"/>
    <col min="3789" max="3789" width="12.44140625" style="1" customWidth="1"/>
    <col min="3790" max="3790" width="14.88671875" style="1" bestFit="1" customWidth="1"/>
    <col min="3791" max="3791" width="11.33203125" style="1" bestFit="1" customWidth="1"/>
    <col min="3792" max="3792" width="15" style="1" customWidth="1"/>
    <col min="3793" max="3793" width="10.33203125" style="1" customWidth="1"/>
    <col min="3794" max="3794" width="14.88671875" style="1" bestFit="1" customWidth="1"/>
    <col min="3795" max="3795" width="3.44140625" style="1" customWidth="1"/>
    <col min="3796" max="4035" width="11.44140625" style="1"/>
    <col min="4036" max="4036" width="8.109375" style="1" customWidth="1"/>
    <col min="4037" max="4037" width="0" style="1" hidden="1" customWidth="1"/>
    <col min="4038" max="4038" width="59.5546875" style="1" customWidth="1"/>
    <col min="4039" max="4039" width="5.109375" style="1" bestFit="1" customWidth="1"/>
    <col min="4040" max="4040" width="9.44140625" style="1" customWidth="1"/>
    <col min="4041" max="4041" width="12.109375" style="1" customWidth="1"/>
    <col min="4042" max="4042" width="14.88671875" style="1" bestFit="1" customWidth="1"/>
    <col min="4043" max="4043" width="12" style="1" customWidth="1"/>
    <col min="4044" max="4044" width="14.88671875" style="1" bestFit="1" customWidth="1"/>
    <col min="4045" max="4045" width="12.44140625" style="1" customWidth="1"/>
    <col min="4046" max="4046" width="14.88671875" style="1" bestFit="1" customWidth="1"/>
    <col min="4047" max="4047" width="11.33203125" style="1" bestFit="1" customWidth="1"/>
    <col min="4048" max="4048" width="15" style="1" customWidth="1"/>
    <col min="4049" max="4049" width="10.33203125" style="1" customWidth="1"/>
    <col min="4050" max="4050" width="14.88671875" style="1" bestFit="1" customWidth="1"/>
    <col min="4051" max="4051" width="3.44140625" style="1" customWidth="1"/>
    <col min="4052" max="4291" width="11.44140625" style="1"/>
    <col min="4292" max="4292" width="8.109375" style="1" customWidth="1"/>
    <col min="4293" max="4293" width="0" style="1" hidden="1" customWidth="1"/>
    <col min="4294" max="4294" width="59.5546875" style="1" customWidth="1"/>
    <col min="4295" max="4295" width="5.109375" style="1" bestFit="1" customWidth="1"/>
    <col min="4296" max="4296" width="9.44140625" style="1" customWidth="1"/>
    <col min="4297" max="4297" width="12.109375" style="1" customWidth="1"/>
    <col min="4298" max="4298" width="14.88671875" style="1" bestFit="1" customWidth="1"/>
    <col min="4299" max="4299" width="12" style="1" customWidth="1"/>
    <col min="4300" max="4300" width="14.88671875" style="1" bestFit="1" customWidth="1"/>
    <col min="4301" max="4301" width="12.44140625" style="1" customWidth="1"/>
    <col min="4302" max="4302" width="14.88671875" style="1" bestFit="1" customWidth="1"/>
    <col min="4303" max="4303" width="11.33203125" style="1" bestFit="1" customWidth="1"/>
    <col min="4304" max="4304" width="15" style="1" customWidth="1"/>
    <col min="4305" max="4305" width="10.33203125" style="1" customWidth="1"/>
    <col min="4306" max="4306" width="14.88671875" style="1" bestFit="1" customWidth="1"/>
    <col min="4307" max="4307" width="3.44140625" style="1" customWidth="1"/>
    <col min="4308" max="4547" width="11.44140625" style="1"/>
    <col min="4548" max="4548" width="8.109375" style="1" customWidth="1"/>
    <col min="4549" max="4549" width="0" style="1" hidden="1" customWidth="1"/>
    <col min="4550" max="4550" width="59.5546875" style="1" customWidth="1"/>
    <col min="4551" max="4551" width="5.109375" style="1" bestFit="1" customWidth="1"/>
    <col min="4552" max="4552" width="9.44140625" style="1" customWidth="1"/>
    <col min="4553" max="4553" width="12.109375" style="1" customWidth="1"/>
    <col min="4554" max="4554" width="14.88671875" style="1" bestFit="1" customWidth="1"/>
    <col min="4555" max="4555" width="12" style="1" customWidth="1"/>
    <col min="4556" max="4556" width="14.88671875" style="1" bestFit="1" customWidth="1"/>
    <col min="4557" max="4557" width="12.44140625" style="1" customWidth="1"/>
    <col min="4558" max="4558" width="14.88671875" style="1" bestFit="1" customWidth="1"/>
    <col min="4559" max="4559" width="11.33203125" style="1" bestFit="1" customWidth="1"/>
    <col min="4560" max="4560" width="15" style="1" customWidth="1"/>
    <col min="4561" max="4561" width="10.33203125" style="1" customWidth="1"/>
    <col min="4562" max="4562" width="14.88671875" style="1" bestFit="1" customWidth="1"/>
    <col min="4563" max="4563" width="3.44140625" style="1" customWidth="1"/>
    <col min="4564" max="4803" width="11.44140625" style="1"/>
    <col min="4804" max="4804" width="8.109375" style="1" customWidth="1"/>
    <col min="4805" max="4805" width="0" style="1" hidden="1" customWidth="1"/>
    <col min="4806" max="4806" width="59.5546875" style="1" customWidth="1"/>
    <col min="4807" max="4807" width="5.109375" style="1" bestFit="1" customWidth="1"/>
    <col min="4808" max="4808" width="9.44140625" style="1" customWidth="1"/>
    <col min="4809" max="4809" width="12.109375" style="1" customWidth="1"/>
    <col min="4810" max="4810" width="14.88671875" style="1" bestFit="1" customWidth="1"/>
    <col min="4811" max="4811" width="12" style="1" customWidth="1"/>
    <col min="4812" max="4812" width="14.88671875" style="1" bestFit="1" customWidth="1"/>
    <col min="4813" max="4813" width="12.44140625" style="1" customWidth="1"/>
    <col min="4814" max="4814" width="14.88671875" style="1" bestFit="1" customWidth="1"/>
    <col min="4815" max="4815" width="11.33203125" style="1" bestFit="1" customWidth="1"/>
    <col min="4816" max="4816" width="15" style="1" customWidth="1"/>
    <col min="4817" max="4817" width="10.33203125" style="1" customWidth="1"/>
    <col min="4818" max="4818" width="14.88671875" style="1" bestFit="1" customWidth="1"/>
    <col min="4819" max="4819" width="3.44140625" style="1" customWidth="1"/>
    <col min="4820" max="5059" width="11.44140625" style="1"/>
    <col min="5060" max="5060" width="8.109375" style="1" customWidth="1"/>
    <col min="5061" max="5061" width="0" style="1" hidden="1" customWidth="1"/>
    <col min="5062" max="5062" width="59.5546875" style="1" customWidth="1"/>
    <col min="5063" max="5063" width="5.109375" style="1" bestFit="1" customWidth="1"/>
    <col min="5064" max="5064" width="9.44140625" style="1" customWidth="1"/>
    <col min="5065" max="5065" width="12.109375" style="1" customWidth="1"/>
    <col min="5066" max="5066" width="14.88671875" style="1" bestFit="1" customWidth="1"/>
    <col min="5067" max="5067" width="12" style="1" customWidth="1"/>
    <col min="5068" max="5068" width="14.88671875" style="1" bestFit="1" customWidth="1"/>
    <col min="5069" max="5069" width="12.44140625" style="1" customWidth="1"/>
    <col min="5070" max="5070" width="14.88671875" style="1" bestFit="1" customWidth="1"/>
    <col min="5071" max="5071" width="11.33203125" style="1" bestFit="1" customWidth="1"/>
    <col min="5072" max="5072" width="15" style="1" customWidth="1"/>
    <col min="5073" max="5073" width="10.33203125" style="1" customWidth="1"/>
    <col min="5074" max="5074" width="14.88671875" style="1" bestFit="1" customWidth="1"/>
    <col min="5075" max="5075" width="3.44140625" style="1" customWidth="1"/>
    <col min="5076" max="5315" width="11.44140625" style="1"/>
    <col min="5316" max="5316" width="8.109375" style="1" customWidth="1"/>
    <col min="5317" max="5317" width="0" style="1" hidden="1" customWidth="1"/>
    <col min="5318" max="5318" width="59.5546875" style="1" customWidth="1"/>
    <col min="5319" max="5319" width="5.109375" style="1" bestFit="1" customWidth="1"/>
    <col min="5320" max="5320" width="9.44140625" style="1" customWidth="1"/>
    <col min="5321" max="5321" width="12.109375" style="1" customWidth="1"/>
    <col min="5322" max="5322" width="14.88671875" style="1" bestFit="1" customWidth="1"/>
    <col min="5323" max="5323" width="12" style="1" customWidth="1"/>
    <col min="5324" max="5324" width="14.88671875" style="1" bestFit="1" customWidth="1"/>
    <col min="5325" max="5325" width="12.44140625" style="1" customWidth="1"/>
    <col min="5326" max="5326" width="14.88671875" style="1" bestFit="1" customWidth="1"/>
    <col min="5327" max="5327" width="11.33203125" style="1" bestFit="1" customWidth="1"/>
    <col min="5328" max="5328" width="15" style="1" customWidth="1"/>
    <col min="5329" max="5329" width="10.33203125" style="1" customWidth="1"/>
    <col min="5330" max="5330" width="14.88671875" style="1" bestFit="1" customWidth="1"/>
    <col min="5331" max="5331" width="3.44140625" style="1" customWidth="1"/>
    <col min="5332" max="5571" width="11.44140625" style="1"/>
    <col min="5572" max="5572" width="8.109375" style="1" customWidth="1"/>
    <col min="5573" max="5573" width="0" style="1" hidden="1" customWidth="1"/>
    <col min="5574" max="5574" width="59.5546875" style="1" customWidth="1"/>
    <col min="5575" max="5575" width="5.109375" style="1" bestFit="1" customWidth="1"/>
    <col min="5576" max="5576" width="9.44140625" style="1" customWidth="1"/>
    <col min="5577" max="5577" width="12.109375" style="1" customWidth="1"/>
    <col min="5578" max="5578" width="14.88671875" style="1" bestFit="1" customWidth="1"/>
    <col min="5579" max="5579" width="12" style="1" customWidth="1"/>
    <col min="5580" max="5580" width="14.88671875" style="1" bestFit="1" customWidth="1"/>
    <col min="5581" max="5581" width="12.44140625" style="1" customWidth="1"/>
    <col min="5582" max="5582" width="14.88671875" style="1" bestFit="1" customWidth="1"/>
    <col min="5583" max="5583" width="11.33203125" style="1" bestFit="1" customWidth="1"/>
    <col min="5584" max="5584" width="15" style="1" customWidth="1"/>
    <col min="5585" max="5585" width="10.33203125" style="1" customWidth="1"/>
    <col min="5586" max="5586" width="14.88671875" style="1" bestFit="1" customWidth="1"/>
    <col min="5587" max="5587" width="3.44140625" style="1" customWidth="1"/>
    <col min="5588" max="5827" width="11.44140625" style="1"/>
    <col min="5828" max="5828" width="8.109375" style="1" customWidth="1"/>
    <col min="5829" max="5829" width="0" style="1" hidden="1" customWidth="1"/>
    <col min="5830" max="5830" width="59.5546875" style="1" customWidth="1"/>
    <col min="5831" max="5831" width="5.109375" style="1" bestFit="1" customWidth="1"/>
    <col min="5832" max="5832" width="9.44140625" style="1" customWidth="1"/>
    <col min="5833" max="5833" width="12.109375" style="1" customWidth="1"/>
    <col min="5834" max="5834" width="14.88671875" style="1" bestFit="1" customWidth="1"/>
    <col min="5835" max="5835" width="12" style="1" customWidth="1"/>
    <col min="5836" max="5836" width="14.88671875" style="1" bestFit="1" customWidth="1"/>
    <col min="5837" max="5837" width="12.44140625" style="1" customWidth="1"/>
    <col min="5838" max="5838" width="14.88671875" style="1" bestFit="1" customWidth="1"/>
    <col min="5839" max="5839" width="11.33203125" style="1" bestFit="1" customWidth="1"/>
    <col min="5840" max="5840" width="15" style="1" customWidth="1"/>
    <col min="5841" max="5841" width="10.33203125" style="1" customWidth="1"/>
    <col min="5842" max="5842" width="14.88671875" style="1" bestFit="1" customWidth="1"/>
    <col min="5843" max="5843" width="3.44140625" style="1" customWidth="1"/>
    <col min="5844" max="6083" width="11.44140625" style="1"/>
    <col min="6084" max="6084" width="8.109375" style="1" customWidth="1"/>
    <col min="6085" max="6085" width="0" style="1" hidden="1" customWidth="1"/>
    <col min="6086" max="6086" width="59.5546875" style="1" customWidth="1"/>
    <col min="6087" max="6087" width="5.109375" style="1" bestFit="1" customWidth="1"/>
    <col min="6088" max="6088" width="9.44140625" style="1" customWidth="1"/>
    <col min="6089" max="6089" width="12.109375" style="1" customWidth="1"/>
    <col min="6090" max="6090" width="14.88671875" style="1" bestFit="1" customWidth="1"/>
    <col min="6091" max="6091" width="12" style="1" customWidth="1"/>
    <col min="6092" max="6092" width="14.88671875" style="1" bestFit="1" customWidth="1"/>
    <col min="6093" max="6093" width="12.44140625" style="1" customWidth="1"/>
    <col min="6094" max="6094" width="14.88671875" style="1" bestFit="1" customWidth="1"/>
    <col min="6095" max="6095" width="11.33203125" style="1" bestFit="1" customWidth="1"/>
    <col min="6096" max="6096" width="15" style="1" customWidth="1"/>
    <col min="6097" max="6097" width="10.33203125" style="1" customWidth="1"/>
    <col min="6098" max="6098" width="14.88671875" style="1" bestFit="1" customWidth="1"/>
    <col min="6099" max="6099" width="3.44140625" style="1" customWidth="1"/>
    <col min="6100" max="6339" width="11.44140625" style="1"/>
    <col min="6340" max="6340" width="8.109375" style="1" customWidth="1"/>
    <col min="6341" max="6341" width="0" style="1" hidden="1" customWidth="1"/>
    <col min="6342" max="6342" width="59.5546875" style="1" customWidth="1"/>
    <col min="6343" max="6343" width="5.109375" style="1" bestFit="1" customWidth="1"/>
    <col min="6344" max="6344" width="9.44140625" style="1" customWidth="1"/>
    <col min="6345" max="6345" width="12.109375" style="1" customWidth="1"/>
    <col min="6346" max="6346" width="14.88671875" style="1" bestFit="1" customWidth="1"/>
    <col min="6347" max="6347" width="12" style="1" customWidth="1"/>
    <col min="6348" max="6348" width="14.88671875" style="1" bestFit="1" customWidth="1"/>
    <col min="6349" max="6349" width="12.44140625" style="1" customWidth="1"/>
    <col min="6350" max="6350" width="14.88671875" style="1" bestFit="1" customWidth="1"/>
    <col min="6351" max="6351" width="11.33203125" style="1" bestFit="1" customWidth="1"/>
    <col min="6352" max="6352" width="15" style="1" customWidth="1"/>
    <col min="6353" max="6353" width="10.33203125" style="1" customWidth="1"/>
    <col min="6354" max="6354" width="14.88671875" style="1" bestFit="1" customWidth="1"/>
    <col min="6355" max="6355" width="3.44140625" style="1" customWidth="1"/>
    <col min="6356" max="6595" width="11.44140625" style="1"/>
    <col min="6596" max="6596" width="8.109375" style="1" customWidth="1"/>
    <col min="6597" max="6597" width="0" style="1" hidden="1" customWidth="1"/>
    <col min="6598" max="6598" width="59.5546875" style="1" customWidth="1"/>
    <col min="6599" max="6599" width="5.109375" style="1" bestFit="1" customWidth="1"/>
    <col min="6600" max="6600" width="9.44140625" style="1" customWidth="1"/>
    <col min="6601" max="6601" width="12.109375" style="1" customWidth="1"/>
    <col min="6602" max="6602" width="14.88671875" style="1" bestFit="1" customWidth="1"/>
    <col min="6603" max="6603" width="12" style="1" customWidth="1"/>
    <col min="6604" max="6604" width="14.88671875" style="1" bestFit="1" customWidth="1"/>
    <col min="6605" max="6605" width="12.44140625" style="1" customWidth="1"/>
    <col min="6606" max="6606" width="14.88671875" style="1" bestFit="1" customWidth="1"/>
    <col min="6607" max="6607" width="11.33203125" style="1" bestFit="1" customWidth="1"/>
    <col min="6608" max="6608" width="15" style="1" customWidth="1"/>
    <col min="6609" max="6609" width="10.33203125" style="1" customWidth="1"/>
    <col min="6610" max="6610" width="14.88671875" style="1" bestFit="1" customWidth="1"/>
    <col min="6611" max="6611" width="3.44140625" style="1" customWidth="1"/>
    <col min="6612" max="6851" width="11.44140625" style="1"/>
    <col min="6852" max="6852" width="8.109375" style="1" customWidth="1"/>
    <col min="6853" max="6853" width="0" style="1" hidden="1" customWidth="1"/>
    <col min="6854" max="6854" width="59.5546875" style="1" customWidth="1"/>
    <col min="6855" max="6855" width="5.109375" style="1" bestFit="1" customWidth="1"/>
    <col min="6856" max="6856" width="9.44140625" style="1" customWidth="1"/>
    <col min="6857" max="6857" width="12.109375" style="1" customWidth="1"/>
    <col min="6858" max="6858" width="14.88671875" style="1" bestFit="1" customWidth="1"/>
    <col min="6859" max="6859" width="12" style="1" customWidth="1"/>
    <col min="6860" max="6860" width="14.88671875" style="1" bestFit="1" customWidth="1"/>
    <col min="6861" max="6861" width="12.44140625" style="1" customWidth="1"/>
    <col min="6862" max="6862" width="14.88671875" style="1" bestFit="1" customWidth="1"/>
    <col min="6863" max="6863" width="11.33203125" style="1" bestFit="1" customWidth="1"/>
    <col min="6864" max="6864" width="15" style="1" customWidth="1"/>
    <col min="6865" max="6865" width="10.33203125" style="1" customWidth="1"/>
    <col min="6866" max="6866" width="14.88671875" style="1" bestFit="1" customWidth="1"/>
    <col min="6867" max="6867" width="3.44140625" style="1" customWidth="1"/>
    <col min="6868" max="7107" width="11.44140625" style="1"/>
    <col min="7108" max="7108" width="8.109375" style="1" customWidth="1"/>
    <col min="7109" max="7109" width="0" style="1" hidden="1" customWidth="1"/>
    <col min="7110" max="7110" width="59.5546875" style="1" customWidth="1"/>
    <col min="7111" max="7111" width="5.109375" style="1" bestFit="1" customWidth="1"/>
    <col min="7112" max="7112" width="9.44140625" style="1" customWidth="1"/>
    <col min="7113" max="7113" width="12.109375" style="1" customWidth="1"/>
    <col min="7114" max="7114" width="14.88671875" style="1" bestFit="1" customWidth="1"/>
    <col min="7115" max="7115" width="12" style="1" customWidth="1"/>
    <col min="7116" max="7116" width="14.88671875" style="1" bestFit="1" customWidth="1"/>
    <col min="7117" max="7117" width="12.44140625" style="1" customWidth="1"/>
    <col min="7118" max="7118" width="14.88671875" style="1" bestFit="1" customWidth="1"/>
    <col min="7119" max="7119" width="11.33203125" style="1" bestFit="1" customWidth="1"/>
    <col min="7120" max="7120" width="15" style="1" customWidth="1"/>
    <col min="7121" max="7121" width="10.33203125" style="1" customWidth="1"/>
    <col min="7122" max="7122" width="14.88671875" style="1" bestFit="1" customWidth="1"/>
    <col min="7123" max="7123" width="3.44140625" style="1" customWidth="1"/>
    <col min="7124" max="7363" width="11.44140625" style="1"/>
    <col min="7364" max="7364" width="8.109375" style="1" customWidth="1"/>
    <col min="7365" max="7365" width="0" style="1" hidden="1" customWidth="1"/>
    <col min="7366" max="7366" width="59.5546875" style="1" customWidth="1"/>
    <col min="7367" max="7367" width="5.109375" style="1" bestFit="1" customWidth="1"/>
    <col min="7368" max="7368" width="9.44140625" style="1" customWidth="1"/>
    <col min="7369" max="7369" width="12.109375" style="1" customWidth="1"/>
    <col min="7370" max="7370" width="14.88671875" style="1" bestFit="1" customWidth="1"/>
    <col min="7371" max="7371" width="12" style="1" customWidth="1"/>
    <col min="7372" max="7372" width="14.88671875" style="1" bestFit="1" customWidth="1"/>
    <col min="7373" max="7373" width="12.44140625" style="1" customWidth="1"/>
    <col min="7374" max="7374" width="14.88671875" style="1" bestFit="1" customWidth="1"/>
    <col min="7375" max="7375" width="11.33203125" style="1" bestFit="1" customWidth="1"/>
    <col min="7376" max="7376" width="15" style="1" customWidth="1"/>
    <col min="7377" max="7377" width="10.33203125" style="1" customWidth="1"/>
    <col min="7378" max="7378" width="14.88671875" style="1" bestFit="1" customWidth="1"/>
    <col min="7379" max="7379" width="3.44140625" style="1" customWidth="1"/>
    <col min="7380" max="7619" width="11.44140625" style="1"/>
    <col min="7620" max="7620" width="8.109375" style="1" customWidth="1"/>
    <col min="7621" max="7621" width="0" style="1" hidden="1" customWidth="1"/>
    <col min="7622" max="7622" width="59.5546875" style="1" customWidth="1"/>
    <col min="7623" max="7623" width="5.109375" style="1" bestFit="1" customWidth="1"/>
    <col min="7624" max="7624" width="9.44140625" style="1" customWidth="1"/>
    <col min="7625" max="7625" width="12.109375" style="1" customWidth="1"/>
    <col min="7626" max="7626" width="14.88671875" style="1" bestFit="1" customWidth="1"/>
    <col min="7627" max="7627" width="12" style="1" customWidth="1"/>
    <col min="7628" max="7628" width="14.88671875" style="1" bestFit="1" customWidth="1"/>
    <col min="7629" max="7629" width="12.44140625" style="1" customWidth="1"/>
    <col min="7630" max="7630" width="14.88671875" style="1" bestFit="1" customWidth="1"/>
    <col min="7631" max="7631" width="11.33203125" style="1" bestFit="1" customWidth="1"/>
    <col min="7632" max="7632" width="15" style="1" customWidth="1"/>
    <col min="7633" max="7633" width="10.33203125" style="1" customWidth="1"/>
    <col min="7634" max="7634" width="14.88671875" style="1" bestFit="1" customWidth="1"/>
    <col min="7635" max="7635" width="3.44140625" style="1" customWidth="1"/>
    <col min="7636" max="7875" width="11.44140625" style="1"/>
    <col min="7876" max="7876" width="8.109375" style="1" customWidth="1"/>
    <col min="7877" max="7877" width="0" style="1" hidden="1" customWidth="1"/>
    <col min="7878" max="7878" width="59.5546875" style="1" customWidth="1"/>
    <col min="7879" max="7879" width="5.109375" style="1" bestFit="1" customWidth="1"/>
    <col min="7880" max="7880" width="9.44140625" style="1" customWidth="1"/>
    <col min="7881" max="7881" width="12.109375" style="1" customWidth="1"/>
    <col min="7882" max="7882" width="14.88671875" style="1" bestFit="1" customWidth="1"/>
    <col min="7883" max="7883" width="12" style="1" customWidth="1"/>
    <col min="7884" max="7884" width="14.88671875" style="1" bestFit="1" customWidth="1"/>
    <col min="7885" max="7885" width="12.44140625" style="1" customWidth="1"/>
    <col min="7886" max="7886" width="14.88671875" style="1" bestFit="1" customWidth="1"/>
    <col min="7887" max="7887" width="11.33203125" style="1" bestFit="1" customWidth="1"/>
    <col min="7888" max="7888" width="15" style="1" customWidth="1"/>
    <col min="7889" max="7889" width="10.33203125" style="1" customWidth="1"/>
    <col min="7890" max="7890" width="14.88671875" style="1" bestFit="1" customWidth="1"/>
    <col min="7891" max="7891" width="3.44140625" style="1" customWidth="1"/>
    <col min="7892" max="8131" width="11.44140625" style="1"/>
    <col min="8132" max="8132" width="8.109375" style="1" customWidth="1"/>
    <col min="8133" max="8133" width="0" style="1" hidden="1" customWidth="1"/>
    <col min="8134" max="8134" width="59.5546875" style="1" customWidth="1"/>
    <col min="8135" max="8135" width="5.109375" style="1" bestFit="1" customWidth="1"/>
    <col min="8136" max="8136" width="9.44140625" style="1" customWidth="1"/>
    <col min="8137" max="8137" width="12.109375" style="1" customWidth="1"/>
    <col min="8138" max="8138" width="14.88671875" style="1" bestFit="1" customWidth="1"/>
    <col min="8139" max="8139" width="12" style="1" customWidth="1"/>
    <col min="8140" max="8140" width="14.88671875" style="1" bestFit="1" customWidth="1"/>
    <col min="8141" max="8141" width="12.44140625" style="1" customWidth="1"/>
    <col min="8142" max="8142" width="14.88671875" style="1" bestFit="1" customWidth="1"/>
    <col min="8143" max="8143" width="11.33203125" style="1" bestFit="1" customWidth="1"/>
    <col min="8144" max="8144" width="15" style="1" customWidth="1"/>
    <col min="8145" max="8145" width="10.33203125" style="1" customWidth="1"/>
    <col min="8146" max="8146" width="14.88671875" style="1" bestFit="1" customWidth="1"/>
    <col min="8147" max="8147" width="3.44140625" style="1" customWidth="1"/>
    <col min="8148" max="8387" width="11.44140625" style="1"/>
    <col min="8388" max="8388" width="8.109375" style="1" customWidth="1"/>
    <col min="8389" max="8389" width="0" style="1" hidden="1" customWidth="1"/>
    <col min="8390" max="8390" width="59.5546875" style="1" customWidth="1"/>
    <col min="8391" max="8391" width="5.109375" style="1" bestFit="1" customWidth="1"/>
    <col min="8392" max="8392" width="9.44140625" style="1" customWidth="1"/>
    <col min="8393" max="8393" width="12.109375" style="1" customWidth="1"/>
    <col min="8394" max="8394" width="14.88671875" style="1" bestFit="1" customWidth="1"/>
    <col min="8395" max="8395" width="12" style="1" customWidth="1"/>
    <col min="8396" max="8396" width="14.88671875" style="1" bestFit="1" customWidth="1"/>
    <col min="8397" max="8397" width="12.44140625" style="1" customWidth="1"/>
    <col min="8398" max="8398" width="14.88671875" style="1" bestFit="1" customWidth="1"/>
    <col min="8399" max="8399" width="11.33203125" style="1" bestFit="1" customWidth="1"/>
    <col min="8400" max="8400" width="15" style="1" customWidth="1"/>
    <col min="8401" max="8401" width="10.33203125" style="1" customWidth="1"/>
    <col min="8402" max="8402" width="14.88671875" style="1" bestFit="1" customWidth="1"/>
    <col min="8403" max="8403" width="3.44140625" style="1" customWidth="1"/>
    <col min="8404" max="8643" width="11.44140625" style="1"/>
    <col min="8644" max="8644" width="8.109375" style="1" customWidth="1"/>
    <col min="8645" max="8645" width="0" style="1" hidden="1" customWidth="1"/>
    <col min="8646" max="8646" width="59.5546875" style="1" customWidth="1"/>
    <col min="8647" max="8647" width="5.109375" style="1" bestFit="1" customWidth="1"/>
    <col min="8648" max="8648" width="9.44140625" style="1" customWidth="1"/>
    <col min="8649" max="8649" width="12.109375" style="1" customWidth="1"/>
    <col min="8650" max="8650" width="14.88671875" style="1" bestFit="1" customWidth="1"/>
    <col min="8651" max="8651" width="12" style="1" customWidth="1"/>
    <col min="8652" max="8652" width="14.88671875" style="1" bestFit="1" customWidth="1"/>
    <col min="8653" max="8653" width="12.44140625" style="1" customWidth="1"/>
    <col min="8654" max="8654" width="14.88671875" style="1" bestFit="1" customWidth="1"/>
    <col min="8655" max="8655" width="11.33203125" style="1" bestFit="1" customWidth="1"/>
    <col min="8656" max="8656" width="15" style="1" customWidth="1"/>
    <col min="8657" max="8657" width="10.33203125" style="1" customWidth="1"/>
    <col min="8658" max="8658" width="14.88671875" style="1" bestFit="1" customWidth="1"/>
    <col min="8659" max="8659" width="3.44140625" style="1" customWidth="1"/>
    <col min="8660" max="8899" width="11.44140625" style="1"/>
    <col min="8900" max="8900" width="8.109375" style="1" customWidth="1"/>
    <col min="8901" max="8901" width="0" style="1" hidden="1" customWidth="1"/>
    <col min="8902" max="8902" width="59.5546875" style="1" customWidth="1"/>
    <col min="8903" max="8903" width="5.109375" style="1" bestFit="1" customWidth="1"/>
    <col min="8904" max="8904" width="9.44140625" style="1" customWidth="1"/>
    <col min="8905" max="8905" width="12.109375" style="1" customWidth="1"/>
    <col min="8906" max="8906" width="14.88671875" style="1" bestFit="1" customWidth="1"/>
    <col min="8907" max="8907" width="12" style="1" customWidth="1"/>
    <col min="8908" max="8908" width="14.88671875" style="1" bestFit="1" customWidth="1"/>
    <col min="8909" max="8909" width="12.44140625" style="1" customWidth="1"/>
    <col min="8910" max="8910" width="14.88671875" style="1" bestFit="1" customWidth="1"/>
    <col min="8911" max="8911" width="11.33203125" style="1" bestFit="1" customWidth="1"/>
    <col min="8912" max="8912" width="15" style="1" customWidth="1"/>
    <col min="8913" max="8913" width="10.33203125" style="1" customWidth="1"/>
    <col min="8914" max="8914" width="14.88671875" style="1" bestFit="1" customWidth="1"/>
    <col min="8915" max="8915" width="3.44140625" style="1" customWidth="1"/>
    <col min="8916" max="9155" width="11.44140625" style="1"/>
    <col min="9156" max="9156" width="8.109375" style="1" customWidth="1"/>
    <col min="9157" max="9157" width="0" style="1" hidden="1" customWidth="1"/>
    <col min="9158" max="9158" width="59.5546875" style="1" customWidth="1"/>
    <col min="9159" max="9159" width="5.109375" style="1" bestFit="1" customWidth="1"/>
    <col min="9160" max="9160" width="9.44140625" style="1" customWidth="1"/>
    <col min="9161" max="9161" width="12.109375" style="1" customWidth="1"/>
    <col min="9162" max="9162" width="14.88671875" style="1" bestFit="1" customWidth="1"/>
    <col min="9163" max="9163" width="12" style="1" customWidth="1"/>
    <col min="9164" max="9164" width="14.88671875" style="1" bestFit="1" customWidth="1"/>
    <col min="9165" max="9165" width="12.44140625" style="1" customWidth="1"/>
    <col min="9166" max="9166" width="14.88671875" style="1" bestFit="1" customWidth="1"/>
    <col min="9167" max="9167" width="11.33203125" style="1" bestFit="1" customWidth="1"/>
    <col min="9168" max="9168" width="15" style="1" customWidth="1"/>
    <col min="9169" max="9169" width="10.33203125" style="1" customWidth="1"/>
    <col min="9170" max="9170" width="14.88671875" style="1" bestFit="1" customWidth="1"/>
    <col min="9171" max="9171" width="3.44140625" style="1" customWidth="1"/>
    <col min="9172" max="9411" width="11.44140625" style="1"/>
    <col min="9412" max="9412" width="8.109375" style="1" customWidth="1"/>
    <col min="9413" max="9413" width="0" style="1" hidden="1" customWidth="1"/>
    <col min="9414" max="9414" width="59.5546875" style="1" customWidth="1"/>
    <col min="9415" max="9415" width="5.109375" style="1" bestFit="1" customWidth="1"/>
    <col min="9416" max="9416" width="9.44140625" style="1" customWidth="1"/>
    <col min="9417" max="9417" width="12.109375" style="1" customWidth="1"/>
    <col min="9418" max="9418" width="14.88671875" style="1" bestFit="1" customWidth="1"/>
    <col min="9419" max="9419" width="12" style="1" customWidth="1"/>
    <col min="9420" max="9420" width="14.88671875" style="1" bestFit="1" customWidth="1"/>
    <col min="9421" max="9421" width="12.44140625" style="1" customWidth="1"/>
    <col min="9422" max="9422" width="14.88671875" style="1" bestFit="1" customWidth="1"/>
    <col min="9423" max="9423" width="11.33203125" style="1" bestFit="1" customWidth="1"/>
    <col min="9424" max="9424" width="15" style="1" customWidth="1"/>
    <col min="9425" max="9425" width="10.33203125" style="1" customWidth="1"/>
    <col min="9426" max="9426" width="14.88671875" style="1" bestFit="1" customWidth="1"/>
    <col min="9427" max="9427" width="3.44140625" style="1" customWidth="1"/>
    <col min="9428" max="9667" width="11.44140625" style="1"/>
    <col min="9668" max="9668" width="8.109375" style="1" customWidth="1"/>
    <col min="9669" max="9669" width="0" style="1" hidden="1" customWidth="1"/>
    <col min="9670" max="9670" width="59.5546875" style="1" customWidth="1"/>
    <col min="9671" max="9671" width="5.109375" style="1" bestFit="1" customWidth="1"/>
    <col min="9672" max="9672" width="9.44140625" style="1" customWidth="1"/>
    <col min="9673" max="9673" width="12.109375" style="1" customWidth="1"/>
    <col min="9674" max="9674" width="14.88671875" style="1" bestFit="1" customWidth="1"/>
    <col min="9675" max="9675" width="12" style="1" customWidth="1"/>
    <col min="9676" max="9676" width="14.88671875" style="1" bestFit="1" customWidth="1"/>
    <col min="9677" max="9677" width="12.44140625" style="1" customWidth="1"/>
    <col min="9678" max="9678" width="14.88671875" style="1" bestFit="1" customWidth="1"/>
    <col min="9679" max="9679" width="11.33203125" style="1" bestFit="1" customWidth="1"/>
    <col min="9680" max="9680" width="15" style="1" customWidth="1"/>
    <col min="9681" max="9681" width="10.33203125" style="1" customWidth="1"/>
    <col min="9682" max="9682" width="14.88671875" style="1" bestFit="1" customWidth="1"/>
    <col min="9683" max="9683" width="3.44140625" style="1" customWidth="1"/>
    <col min="9684" max="9923" width="11.44140625" style="1"/>
    <col min="9924" max="9924" width="8.109375" style="1" customWidth="1"/>
    <col min="9925" max="9925" width="0" style="1" hidden="1" customWidth="1"/>
    <col min="9926" max="9926" width="59.5546875" style="1" customWidth="1"/>
    <col min="9927" max="9927" width="5.109375" style="1" bestFit="1" customWidth="1"/>
    <col min="9928" max="9928" width="9.44140625" style="1" customWidth="1"/>
    <col min="9929" max="9929" width="12.109375" style="1" customWidth="1"/>
    <col min="9930" max="9930" width="14.88671875" style="1" bestFit="1" customWidth="1"/>
    <col min="9931" max="9931" width="12" style="1" customWidth="1"/>
    <col min="9932" max="9932" width="14.88671875" style="1" bestFit="1" customWidth="1"/>
    <col min="9933" max="9933" width="12.44140625" style="1" customWidth="1"/>
    <col min="9934" max="9934" width="14.88671875" style="1" bestFit="1" customWidth="1"/>
    <col min="9935" max="9935" width="11.33203125" style="1" bestFit="1" customWidth="1"/>
    <col min="9936" max="9936" width="15" style="1" customWidth="1"/>
    <col min="9937" max="9937" width="10.33203125" style="1" customWidth="1"/>
    <col min="9938" max="9938" width="14.88671875" style="1" bestFit="1" customWidth="1"/>
    <col min="9939" max="9939" width="3.44140625" style="1" customWidth="1"/>
    <col min="9940" max="10179" width="11.44140625" style="1"/>
    <col min="10180" max="10180" width="8.109375" style="1" customWidth="1"/>
    <col min="10181" max="10181" width="0" style="1" hidden="1" customWidth="1"/>
    <col min="10182" max="10182" width="59.5546875" style="1" customWidth="1"/>
    <col min="10183" max="10183" width="5.109375" style="1" bestFit="1" customWidth="1"/>
    <col min="10184" max="10184" width="9.44140625" style="1" customWidth="1"/>
    <col min="10185" max="10185" width="12.109375" style="1" customWidth="1"/>
    <col min="10186" max="10186" width="14.88671875" style="1" bestFit="1" customWidth="1"/>
    <col min="10187" max="10187" width="12" style="1" customWidth="1"/>
    <col min="10188" max="10188" width="14.88671875" style="1" bestFit="1" customWidth="1"/>
    <col min="10189" max="10189" width="12.44140625" style="1" customWidth="1"/>
    <col min="10190" max="10190" width="14.88671875" style="1" bestFit="1" customWidth="1"/>
    <col min="10191" max="10191" width="11.33203125" style="1" bestFit="1" customWidth="1"/>
    <col min="10192" max="10192" width="15" style="1" customWidth="1"/>
    <col min="10193" max="10193" width="10.33203125" style="1" customWidth="1"/>
    <col min="10194" max="10194" width="14.88671875" style="1" bestFit="1" customWidth="1"/>
    <col min="10195" max="10195" width="3.44140625" style="1" customWidth="1"/>
    <col min="10196" max="10435" width="11.44140625" style="1"/>
    <col min="10436" max="10436" width="8.109375" style="1" customWidth="1"/>
    <col min="10437" max="10437" width="0" style="1" hidden="1" customWidth="1"/>
    <col min="10438" max="10438" width="59.5546875" style="1" customWidth="1"/>
    <col min="10439" max="10439" width="5.109375" style="1" bestFit="1" customWidth="1"/>
    <col min="10440" max="10440" width="9.44140625" style="1" customWidth="1"/>
    <col min="10441" max="10441" width="12.109375" style="1" customWidth="1"/>
    <col min="10442" max="10442" width="14.88671875" style="1" bestFit="1" customWidth="1"/>
    <col min="10443" max="10443" width="12" style="1" customWidth="1"/>
    <col min="10444" max="10444" width="14.88671875" style="1" bestFit="1" customWidth="1"/>
    <col min="10445" max="10445" width="12.44140625" style="1" customWidth="1"/>
    <col min="10446" max="10446" width="14.88671875" style="1" bestFit="1" customWidth="1"/>
    <col min="10447" max="10447" width="11.33203125" style="1" bestFit="1" customWidth="1"/>
    <col min="10448" max="10448" width="15" style="1" customWidth="1"/>
    <col min="10449" max="10449" width="10.33203125" style="1" customWidth="1"/>
    <col min="10450" max="10450" width="14.88671875" style="1" bestFit="1" customWidth="1"/>
    <col min="10451" max="10451" width="3.44140625" style="1" customWidth="1"/>
    <col min="10452" max="10691" width="11.44140625" style="1"/>
    <col min="10692" max="10692" width="8.109375" style="1" customWidth="1"/>
    <col min="10693" max="10693" width="0" style="1" hidden="1" customWidth="1"/>
    <col min="10694" max="10694" width="59.5546875" style="1" customWidth="1"/>
    <col min="10695" max="10695" width="5.109375" style="1" bestFit="1" customWidth="1"/>
    <col min="10696" max="10696" width="9.44140625" style="1" customWidth="1"/>
    <col min="10697" max="10697" width="12.109375" style="1" customWidth="1"/>
    <col min="10698" max="10698" width="14.88671875" style="1" bestFit="1" customWidth="1"/>
    <col min="10699" max="10699" width="12" style="1" customWidth="1"/>
    <col min="10700" max="10700" width="14.88671875" style="1" bestFit="1" customWidth="1"/>
    <col min="10701" max="10701" width="12.44140625" style="1" customWidth="1"/>
    <col min="10702" max="10702" width="14.88671875" style="1" bestFit="1" customWidth="1"/>
    <col min="10703" max="10703" width="11.33203125" style="1" bestFit="1" customWidth="1"/>
    <col min="10704" max="10704" width="15" style="1" customWidth="1"/>
    <col min="10705" max="10705" width="10.33203125" style="1" customWidth="1"/>
    <col min="10706" max="10706" width="14.88671875" style="1" bestFit="1" customWidth="1"/>
    <col min="10707" max="10707" width="3.44140625" style="1" customWidth="1"/>
    <col min="10708" max="10947" width="11.44140625" style="1"/>
    <col min="10948" max="10948" width="8.109375" style="1" customWidth="1"/>
    <col min="10949" max="10949" width="0" style="1" hidden="1" customWidth="1"/>
    <col min="10950" max="10950" width="59.5546875" style="1" customWidth="1"/>
    <col min="10951" max="10951" width="5.109375" style="1" bestFit="1" customWidth="1"/>
    <col min="10952" max="10952" width="9.44140625" style="1" customWidth="1"/>
    <col min="10953" max="10953" width="12.109375" style="1" customWidth="1"/>
    <col min="10954" max="10954" width="14.88671875" style="1" bestFit="1" customWidth="1"/>
    <col min="10955" max="10955" width="12" style="1" customWidth="1"/>
    <col min="10956" max="10956" width="14.88671875" style="1" bestFit="1" customWidth="1"/>
    <col min="10957" max="10957" width="12.44140625" style="1" customWidth="1"/>
    <col min="10958" max="10958" width="14.88671875" style="1" bestFit="1" customWidth="1"/>
    <col min="10959" max="10959" width="11.33203125" style="1" bestFit="1" customWidth="1"/>
    <col min="10960" max="10960" width="15" style="1" customWidth="1"/>
    <col min="10961" max="10961" width="10.33203125" style="1" customWidth="1"/>
    <col min="10962" max="10962" width="14.88671875" style="1" bestFit="1" customWidth="1"/>
    <col min="10963" max="10963" width="3.44140625" style="1" customWidth="1"/>
    <col min="10964" max="11203" width="11.44140625" style="1"/>
    <col min="11204" max="11204" width="8.109375" style="1" customWidth="1"/>
    <col min="11205" max="11205" width="0" style="1" hidden="1" customWidth="1"/>
    <col min="11206" max="11206" width="59.5546875" style="1" customWidth="1"/>
    <col min="11207" max="11207" width="5.109375" style="1" bestFit="1" customWidth="1"/>
    <col min="11208" max="11208" width="9.44140625" style="1" customWidth="1"/>
    <col min="11209" max="11209" width="12.109375" style="1" customWidth="1"/>
    <col min="11210" max="11210" width="14.88671875" style="1" bestFit="1" customWidth="1"/>
    <col min="11211" max="11211" width="12" style="1" customWidth="1"/>
    <col min="11212" max="11212" width="14.88671875" style="1" bestFit="1" customWidth="1"/>
    <col min="11213" max="11213" width="12.44140625" style="1" customWidth="1"/>
    <col min="11214" max="11214" width="14.88671875" style="1" bestFit="1" customWidth="1"/>
    <col min="11215" max="11215" width="11.33203125" style="1" bestFit="1" customWidth="1"/>
    <col min="11216" max="11216" width="15" style="1" customWidth="1"/>
    <col min="11217" max="11217" width="10.33203125" style="1" customWidth="1"/>
    <col min="11218" max="11218" width="14.88671875" style="1" bestFit="1" customWidth="1"/>
    <col min="11219" max="11219" width="3.44140625" style="1" customWidth="1"/>
    <col min="11220" max="11459" width="11.44140625" style="1"/>
    <col min="11460" max="11460" width="8.109375" style="1" customWidth="1"/>
    <col min="11461" max="11461" width="0" style="1" hidden="1" customWidth="1"/>
    <col min="11462" max="11462" width="59.5546875" style="1" customWidth="1"/>
    <col min="11463" max="11463" width="5.109375" style="1" bestFit="1" customWidth="1"/>
    <col min="11464" max="11464" width="9.44140625" style="1" customWidth="1"/>
    <col min="11465" max="11465" width="12.109375" style="1" customWidth="1"/>
    <col min="11466" max="11466" width="14.88671875" style="1" bestFit="1" customWidth="1"/>
    <col min="11467" max="11467" width="12" style="1" customWidth="1"/>
    <col min="11468" max="11468" width="14.88671875" style="1" bestFit="1" customWidth="1"/>
    <col min="11469" max="11469" width="12.44140625" style="1" customWidth="1"/>
    <col min="11470" max="11470" width="14.88671875" style="1" bestFit="1" customWidth="1"/>
    <col min="11471" max="11471" width="11.33203125" style="1" bestFit="1" customWidth="1"/>
    <col min="11472" max="11472" width="15" style="1" customWidth="1"/>
    <col min="11473" max="11473" width="10.33203125" style="1" customWidth="1"/>
    <col min="11474" max="11474" width="14.88671875" style="1" bestFit="1" customWidth="1"/>
    <col min="11475" max="11475" width="3.44140625" style="1" customWidth="1"/>
    <col min="11476" max="11715" width="11.44140625" style="1"/>
    <col min="11716" max="11716" width="8.109375" style="1" customWidth="1"/>
    <col min="11717" max="11717" width="0" style="1" hidden="1" customWidth="1"/>
    <col min="11718" max="11718" width="59.5546875" style="1" customWidth="1"/>
    <col min="11719" max="11719" width="5.109375" style="1" bestFit="1" customWidth="1"/>
    <col min="11720" max="11720" width="9.44140625" style="1" customWidth="1"/>
    <col min="11721" max="11721" width="12.109375" style="1" customWidth="1"/>
    <col min="11722" max="11722" width="14.88671875" style="1" bestFit="1" customWidth="1"/>
    <col min="11723" max="11723" width="12" style="1" customWidth="1"/>
    <col min="11724" max="11724" width="14.88671875" style="1" bestFit="1" customWidth="1"/>
    <col min="11725" max="11725" width="12.44140625" style="1" customWidth="1"/>
    <col min="11726" max="11726" width="14.88671875" style="1" bestFit="1" customWidth="1"/>
    <col min="11727" max="11727" width="11.33203125" style="1" bestFit="1" customWidth="1"/>
    <col min="11728" max="11728" width="15" style="1" customWidth="1"/>
    <col min="11729" max="11729" width="10.33203125" style="1" customWidth="1"/>
    <col min="11730" max="11730" width="14.88671875" style="1" bestFit="1" customWidth="1"/>
    <col min="11731" max="11731" width="3.44140625" style="1" customWidth="1"/>
    <col min="11732" max="11971" width="11.44140625" style="1"/>
    <col min="11972" max="11972" width="8.109375" style="1" customWidth="1"/>
    <col min="11973" max="11973" width="0" style="1" hidden="1" customWidth="1"/>
    <col min="11974" max="11974" width="59.5546875" style="1" customWidth="1"/>
    <col min="11975" max="11975" width="5.109375" style="1" bestFit="1" customWidth="1"/>
    <col min="11976" max="11976" width="9.44140625" style="1" customWidth="1"/>
    <col min="11977" max="11977" width="12.109375" style="1" customWidth="1"/>
    <col min="11978" max="11978" width="14.88671875" style="1" bestFit="1" customWidth="1"/>
    <col min="11979" max="11979" width="12" style="1" customWidth="1"/>
    <col min="11980" max="11980" width="14.88671875" style="1" bestFit="1" customWidth="1"/>
    <col min="11981" max="11981" width="12.44140625" style="1" customWidth="1"/>
    <col min="11982" max="11982" width="14.88671875" style="1" bestFit="1" customWidth="1"/>
    <col min="11983" max="11983" width="11.33203125" style="1" bestFit="1" customWidth="1"/>
    <col min="11984" max="11984" width="15" style="1" customWidth="1"/>
    <col min="11985" max="11985" width="10.33203125" style="1" customWidth="1"/>
    <col min="11986" max="11986" width="14.88671875" style="1" bestFit="1" customWidth="1"/>
    <col min="11987" max="11987" width="3.44140625" style="1" customWidth="1"/>
    <col min="11988" max="12227" width="11.44140625" style="1"/>
    <col min="12228" max="12228" width="8.109375" style="1" customWidth="1"/>
    <col min="12229" max="12229" width="0" style="1" hidden="1" customWidth="1"/>
    <col min="12230" max="12230" width="59.5546875" style="1" customWidth="1"/>
    <col min="12231" max="12231" width="5.109375" style="1" bestFit="1" customWidth="1"/>
    <col min="12232" max="12232" width="9.44140625" style="1" customWidth="1"/>
    <col min="12233" max="12233" width="12.109375" style="1" customWidth="1"/>
    <col min="12234" max="12234" width="14.88671875" style="1" bestFit="1" customWidth="1"/>
    <col min="12235" max="12235" width="12" style="1" customWidth="1"/>
    <col min="12236" max="12236" width="14.88671875" style="1" bestFit="1" customWidth="1"/>
    <col min="12237" max="12237" width="12.44140625" style="1" customWidth="1"/>
    <col min="12238" max="12238" width="14.88671875" style="1" bestFit="1" customWidth="1"/>
    <col min="12239" max="12239" width="11.33203125" style="1" bestFit="1" customWidth="1"/>
    <col min="12240" max="12240" width="15" style="1" customWidth="1"/>
    <col min="12241" max="12241" width="10.33203125" style="1" customWidth="1"/>
    <col min="12242" max="12242" width="14.88671875" style="1" bestFit="1" customWidth="1"/>
    <col min="12243" max="12243" width="3.44140625" style="1" customWidth="1"/>
    <col min="12244" max="12483" width="11.44140625" style="1"/>
    <col min="12484" max="12484" width="8.109375" style="1" customWidth="1"/>
    <col min="12485" max="12485" width="0" style="1" hidden="1" customWidth="1"/>
    <col min="12486" max="12486" width="59.5546875" style="1" customWidth="1"/>
    <col min="12487" max="12487" width="5.109375" style="1" bestFit="1" customWidth="1"/>
    <col min="12488" max="12488" width="9.44140625" style="1" customWidth="1"/>
    <col min="12489" max="12489" width="12.109375" style="1" customWidth="1"/>
    <col min="12490" max="12490" width="14.88671875" style="1" bestFit="1" customWidth="1"/>
    <col min="12491" max="12491" width="12" style="1" customWidth="1"/>
    <col min="12492" max="12492" width="14.88671875" style="1" bestFit="1" customWidth="1"/>
    <col min="12493" max="12493" width="12.44140625" style="1" customWidth="1"/>
    <col min="12494" max="12494" width="14.88671875" style="1" bestFit="1" customWidth="1"/>
    <col min="12495" max="12495" width="11.33203125" style="1" bestFit="1" customWidth="1"/>
    <col min="12496" max="12496" width="15" style="1" customWidth="1"/>
    <col min="12497" max="12497" width="10.33203125" style="1" customWidth="1"/>
    <col min="12498" max="12498" width="14.88671875" style="1" bestFit="1" customWidth="1"/>
    <col min="12499" max="12499" width="3.44140625" style="1" customWidth="1"/>
    <col min="12500" max="12739" width="11.44140625" style="1"/>
    <col min="12740" max="12740" width="8.109375" style="1" customWidth="1"/>
    <col min="12741" max="12741" width="0" style="1" hidden="1" customWidth="1"/>
    <col min="12742" max="12742" width="59.5546875" style="1" customWidth="1"/>
    <col min="12743" max="12743" width="5.109375" style="1" bestFit="1" customWidth="1"/>
    <col min="12744" max="12744" width="9.44140625" style="1" customWidth="1"/>
    <col min="12745" max="12745" width="12.109375" style="1" customWidth="1"/>
    <col min="12746" max="12746" width="14.88671875" style="1" bestFit="1" customWidth="1"/>
    <col min="12747" max="12747" width="12" style="1" customWidth="1"/>
    <col min="12748" max="12748" width="14.88671875" style="1" bestFit="1" customWidth="1"/>
    <col min="12749" max="12749" width="12.44140625" style="1" customWidth="1"/>
    <col min="12750" max="12750" width="14.88671875" style="1" bestFit="1" customWidth="1"/>
    <col min="12751" max="12751" width="11.33203125" style="1" bestFit="1" customWidth="1"/>
    <col min="12752" max="12752" width="15" style="1" customWidth="1"/>
    <col min="12753" max="12753" width="10.33203125" style="1" customWidth="1"/>
    <col min="12754" max="12754" width="14.88671875" style="1" bestFit="1" customWidth="1"/>
    <col min="12755" max="12755" width="3.44140625" style="1" customWidth="1"/>
    <col min="12756" max="12995" width="11.44140625" style="1"/>
    <col min="12996" max="12996" width="8.109375" style="1" customWidth="1"/>
    <col min="12997" max="12997" width="0" style="1" hidden="1" customWidth="1"/>
    <col min="12998" max="12998" width="59.5546875" style="1" customWidth="1"/>
    <col min="12999" max="12999" width="5.109375" style="1" bestFit="1" customWidth="1"/>
    <col min="13000" max="13000" width="9.44140625" style="1" customWidth="1"/>
    <col min="13001" max="13001" width="12.109375" style="1" customWidth="1"/>
    <col min="13002" max="13002" width="14.88671875" style="1" bestFit="1" customWidth="1"/>
    <col min="13003" max="13003" width="12" style="1" customWidth="1"/>
    <col min="13004" max="13004" width="14.88671875" style="1" bestFit="1" customWidth="1"/>
    <col min="13005" max="13005" width="12.44140625" style="1" customWidth="1"/>
    <col min="13006" max="13006" width="14.88671875" style="1" bestFit="1" customWidth="1"/>
    <col min="13007" max="13007" width="11.33203125" style="1" bestFit="1" customWidth="1"/>
    <col min="13008" max="13008" width="15" style="1" customWidth="1"/>
    <col min="13009" max="13009" width="10.33203125" style="1" customWidth="1"/>
    <col min="13010" max="13010" width="14.88671875" style="1" bestFit="1" customWidth="1"/>
    <col min="13011" max="13011" width="3.44140625" style="1" customWidth="1"/>
    <col min="13012" max="13251" width="11.44140625" style="1"/>
    <col min="13252" max="13252" width="8.109375" style="1" customWidth="1"/>
    <col min="13253" max="13253" width="0" style="1" hidden="1" customWidth="1"/>
    <col min="13254" max="13254" width="59.5546875" style="1" customWidth="1"/>
    <col min="13255" max="13255" width="5.109375" style="1" bestFit="1" customWidth="1"/>
    <col min="13256" max="13256" width="9.44140625" style="1" customWidth="1"/>
    <col min="13257" max="13257" width="12.109375" style="1" customWidth="1"/>
    <col min="13258" max="13258" width="14.88671875" style="1" bestFit="1" customWidth="1"/>
    <col min="13259" max="13259" width="12" style="1" customWidth="1"/>
    <col min="13260" max="13260" width="14.88671875" style="1" bestFit="1" customWidth="1"/>
    <col min="13261" max="13261" width="12.44140625" style="1" customWidth="1"/>
    <col min="13262" max="13262" width="14.88671875" style="1" bestFit="1" customWidth="1"/>
    <col min="13263" max="13263" width="11.33203125" style="1" bestFit="1" customWidth="1"/>
    <col min="13264" max="13264" width="15" style="1" customWidth="1"/>
    <col min="13265" max="13265" width="10.33203125" style="1" customWidth="1"/>
    <col min="13266" max="13266" width="14.88671875" style="1" bestFit="1" customWidth="1"/>
    <col min="13267" max="13267" width="3.44140625" style="1" customWidth="1"/>
    <col min="13268" max="13507" width="11.44140625" style="1"/>
    <col min="13508" max="13508" width="8.109375" style="1" customWidth="1"/>
    <col min="13509" max="13509" width="0" style="1" hidden="1" customWidth="1"/>
    <col min="13510" max="13510" width="59.5546875" style="1" customWidth="1"/>
    <col min="13511" max="13511" width="5.109375" style="1" bestFit="1" customWidth="1"/>
    <col min="13512" max="13512" width="9.44140625" style="1" customWidth="1"/>
    <col min="13513" max="13513" width="12.109375" style="1" customWidth="1"/>
    <col min="13514" max="13514" width="14.88671875" style="1" bestFit="1" customWidth="1"/>
    <col min="13515" max="13515" width="12" style="1" customWidth="1"/>
    <col min="13516" max="13516" width="14.88671875" style="1" bestFit="1" customWidth="1"/>
    <col min="13517" max="13517" width="12.44140625" style="1" customWidth="1"/>
    <col min="13518" max="13518" width="14.88671875" style="1" bestFit="1" customWidth="1"/>
    <col min="13519" max="13519" width="11.33203125" style="1" bestFit="1" customWidth="1"/>
    <col min="13520" max="13520" width="15" style="1" customWidth="1"/>
    <col min="13521" max="13521" width="10.33203125" style="1" customWidth="1"/>
    <col min="13522" max="13522" width="14.88671875" style="1" bestFit="1" customWidth="1"/>
    <col min="13523" max="13523" width="3.44140625" style="1" customWidth="1"/>
    <col min="13524" max="13763" width="11.44140625" style="1"/>
    <col min="13764" max="13764" width="8.109375" style="1" customWidth="1"/>
    <col min="13765" max="13765" width="0" style="1" hidden="1" customWidth="1"/>
    <col min="13766" max="13766" width="59.5546875" style="1" customWidth="1"/>
    <col min="13767" max="13767" width="5.109375" style="1" bestFit="1" customWidth="1"/>
    <col min="13768" max="13768" width="9.44140625" style="1" customWidth="1"/>
    <col min="13769" max="13769" width="12.109375" style="1" customWidth="1"/>
    <col min="13770" max="13770" width="14.88671875" style="1" bestFit="1" customWidth="1"/>
    <col min="13771" max="13771" width="12" style="1" customWidth="1"/>
    <col min="13772" max="13772" width="14.88671875" style="1" bestFit="1" customWidth="1"/>
    <col min="13773" max="13773" width="12.44140625" style="1" customWidth="1"/>
    <col min="13774" max="13774" width="14.88671875" style="1" bestFit="1" customWidth="1"/>
    <col min="13775" max="13775" width="11.33203125" style="1" bestFit="1" customWidth="1"/>
    <col min="13776" max="13776" width="15" style="1" customWidth="1"/>
    <col min="13777" max="13777" width="10.33203125" style="1" customWidth="1"/>
    <col min="13778" max="13778" width="14.88671875" style="1" bestFit="1" customWidth="1"/>
    <col min="13779" max="13779" width="3.44140625" style="1" customWidth="1"/>
    <col min="13780" max="14019" width="11.44140625" style="1"/>
    <col min="14020" max="14020" width="8.109375" style="1" customWidth="1"/>
    <col min="14021" max="14021" width="0" style="1" hidden="1" customWidth="1"/>
    <col min="14022" max="14022" width="59.5546875" style="1" customWidth="1"/>
    <col min="14023" max="14023" width="5.109375" style="1" bestFit="1" customWidth="1"/>
    <col min="14024" max="14024" width="9.44140625" style="1" customWidth="1"/>
    <col min="14025" max="14025" width="12.109375" style="1" customWidth="1"/>
    <col min="14026" max="14026" width="14.88671875" style="1" bestFit="1" customWidth="1"/>
    <col min="14027" max="14027" width="12" style="1" customWidth="1"/>
    <col min="14028" max="14028" width="14.88671875" style="1" bestFit="1" customWidth="1"/>
    <col min="14029" max="14029" width="12.44140625" style="1" customWidth="1"/>
    <col min="14030" max="14030" width="14.88671875" style="1" bestFit="1" customWidth="1"/>
    <col min="14031" max="14031" width="11.33203125" style="1" bestFit="1" customWidth="1"/>
    <col min="14032" max="14032" width="15" style="1" customWidth="1"/>
    <col min="14033" max="14033" width="10.33203125" style="1" customWidth="1"/>
    <col min="14034" max="14034" width="14.88671875" style="1" bestFit="1" customWidth="1"/>
    <col min="14035" max="14035" width="3.44140625" style="1" customWidth="1"/>
    <col min="14036" max="14275" width="11.44140625" style="1"/>
    <col min="14276" max="14276" width="8.109375" style="1" customWidth="1"/>
    <col min="14277" max="14277" width="0" style="1" hidden="1" customWidth="1"/>
    <col min="14278" max="14278" width="59.5546875" style="1" customWidth="1"/>
    <col min="14279" max="14279" width="5.109375" style="1" bestFit="1" customWidth="1"/>
    <col min="14280" max="14280" width="9.44140625" style="1" customWidth="1"/>
    <col min="14281" max="14281" width="12.109375" style="1" customWidth="1"/>
    <col min="14282" max="14282" width="14.88671875" style="1" bestFit="1" customWidth="1"/>
    <col min="14283" max="14283" width="12" style="1" customWidth="1"/>
    <col min="14284" max="14284" width="14.88671875" style="1" bestFit="1" customWidth="1"/>
    <col min="14285" max="14285" width="12.44140625" style="1" customWidth="1"/>
    <col min="14286" max="14286" width="14.88671875" style="1" bestFit="1" customWidth="1"/>
    <col min="14287" max="14287" width="11.33203125" style="1" bestFit="1" customWidth="1"/>
    <col min="14288" max="14288" width="15" style="1" customWidth="1"/>
    <col min="14289" max="14289" width="10.33203125" style="1" customWidth="1"/>
    <col min="14290" max="14290" width="14.88671875" style="1" bestFit="1" customWidth="1"/>
    <col min="14291" max="14291" width="3.44140625" style="1" customWidth="1"/>
    <col min="14292" max="14531" width="11.44140625" style="1"/>
    <col min="14532" max="14532" width="8.109375" style="1" customWidth="1"/>
    <col min="14533" max="14533" width="0" style="1" hidden="1" customWidth="1"/>
    <col min="14534" max="14534" width="59.5546875" style="1" customWidth="1"/>
    <col min="14535" max="14535" width="5.109375" style="1" bestFit="1" customWidth="1"/>
    <col min="14536" max="14536" width="9.44140625" style="1" customWidth="1"/>
    <col min="14537" max="14537" width="12.109375" style="1" customWidth="1"/>
    <col min="14538" max="14538" width="14.88671875" style="1" bestFit="1" customWidth="1"/>
    <col min="14539" max="14539" width="12" style="1" customWidth="1"/>
    <col min="14540" max="14540" width="14.88671875" style="1" bestFit="1" customWidth="1"/>
    <col min="14541" max="14541" width="12.44140625" style="1" customWidth="1"/>
    <col min="14542" max="14542" width="14.88671875" style="1" bestFit="1" customWidth="1"/>
    <col min="14543" max="14543" width="11.33203125" style="1" bestFit="1" customWidth="1"/>
    <col min="14544" max="14544" width="15" style="1" customWidth="1"/>
    <col min="14545" max="14545" width="10.33203125" style="1" customWidth="1"/>
    <col min="14546" max="14546" width="14.88671875" style="1" bestFit="1" customWidth="1"/>
    <col min="14547" max="14547" width="3.44140625" style="1" customWidth="1"/>
    <col min="14548" max="14787" width="11.44140625" style="1"/>
    <col min="14788" max="14788" width="8.109375" style="1" customWidth="1"/>
    <col min="14789" max="14789" width="0" style="1" hidden="1" customWidth="1"/>
    <col min="14790" max="14790" width="59.5546875" style="1" customWidth="1"/>
    <col min="14791" max="14791" width="5.109375" style="1" bestFit="1" customWidth="1"/>
    <col min="14792" max="14792" width="9.44140625" style="1" customWidth="1"/>
    <col min="14793" max="14793" width="12.109375" style="1" customWidth="1"/>
    <col min="14794" max="14794" width="14.88671875" style="1" bestFit="1" customWidth="1"/>
    <col min="14795" max="14795" width="12" style="1" customWidth="1"/>
    <col min="14796" max="14796" width="14.88671875" style="1" bestFit="1" customWidth="1"/>
    <col min="14797" max="14797" width="12.44140625" style="1" customWidth="1"/>
    <col min="14798" max="14798" width="14.88671875" style="1" bestFit="1" customWidth="1"/>
    <col min="14799" max="14799" width="11.33203125" style="1" bestFit="1" customWidth="1"/>
    <col min="14800" max="14800" width="15" style="1" customWidth="1"/>
    <col min="14801" max="14801" width="10.33203125" style="1" customWidth="1"/>
    <col min="14802" max="14802" width="14.88671875" style="1" bestFit="1" customWidth="1"/>
    <col min="14803" max="14803" width="3.44140625" style="1" customWidth="1"/>
    <col min="14804" max="15043" width="11.44140625" style="1"/>
    <col min="15044" max="15044" width="8.109375" style="1" customWidth="1"/>
    <col min="15045" max="15045" width="0" style="1" hidden="1" customWidth="1"/>
    <col min="15046" max="15046" width="59.5546875" style="1" customWidth="1"/>
    <col min="15047" max="15047" width="5.109375" style="1" bestFit="1" customWidth="1"/>
    <col min="15048" max="15048" width="9.44140625" style="1" customWidth="1"/>
    <col min="15049" max="15049" width="12.109375" style="1" customWidth="1"/>
    <col min="15050" max="15050" width="14.88671875" style="1" bestFit="1" customWidth="1"/>
    <col min="15051" max="15051" width="12" style="1" customWidth="1"/>
    <col min="15052" max="15052" width="14.88671875" style="1" bestFit="1" customWidth="1"/>
    <col min="15053" max="15053" width="12.44140625" style="1" customWidth="1"/>
    <col min="15054" max="15054" width="14.88671875" style="1" bestFit="1" customWidth="1"/>
    <col min="15055" max="15055" width="11.33203125" style="1" bestFit="1" customWidth="1"/>
    <col min="15056" max="15056" width="15" style="1" customWidth="1"/>
    <col min="15057" max="15057" width="10.33203125" style="1" customWidth="1"/>
    <col min="15058" max="15058" width="14.88671875" style="1" bestFit="1" customWidth="1"/>
    <col min="15059" max="15059" width="3.44140625" style="1" customWidth="1"/>
    <col min="15060" max="15299" width="11.44140625" style="1"/>
    <col min="15300" max="15300" width="8.109375" style="1" customWidth="1"/>
    <col min="15301" max="15301" width="0" style="1" hidden="1" customWidth="1"/>
    <col min="15302" max="15302" width="59.5546875" style="1" customWidth="1"/>
    <col min="15303" max="15303" width="5.109375" style="1" bestFit="1" customWidth="1"/>
    <col min="15304" max="15304" width="9.44140625" style="1" customWidth="1"/>
    <col min="15305" max="15305" width="12.109375" style="1" customWidth="1"/>
    <col min="15306" max="15306" width="14.88671875" style="1" bestFit="1" customWidth="1"/>
    <col min="15307" max="15307" width="12" style="1" customWidth="1"/>
    <col min="15308" max="15308" width="14.88671875" style="1" bestFit="1" customWidth="1"/>
    <col min="15309" max="15309" width="12.44140625" style="1" customWidth="1"/>
    <col min="15310" max="15310" width="14.88671875" style="1" bestFit="1" customWidth="1"/>
    <col min="15311" max="15311" width="11.33203125" style="1" bestFit="1" customWidth="1"/>
    <col min="15312" max="15312" width="15" style="1" customWidth="1"/>
    <col min="15313" max="15313" width="10.33203125" style="1" customWidth="1"/>
    <col min="15314" max="15314" width="14.88671875" style="1" bestFit="1" customWidth="1"/>
    <col min="15315" max="15315" width="3.44140625" style="1" customWidth="1"/>
    <col min="15316" max="15555" width="11.44140625" style="1"/>
    <col min="15556" max="15556" width="8.109375" style="1" customWidth="1"/>
    <col min="15557" max="15557" width="0" style="1" hidden="1" customWidth="1"/>
    <col min="15558" max="15558" width="59.5546875" style="1" customWidth="1"/>
    <col min="15559" max="15559" width="5.109375" style="1" bestFit="1" customWidth="1"/>
    <col min="15560" max="15560" width="9.44140625" style="1" customWidth="1"/>
    <col min="15561" max="15561" width="12.109375" style="1" customWidth="1"/>
    <col min="15562" max="15562" width="14.88671875" style="1" bestFit="1" customWidth="1"/>
    <col min="15563" max="15563" width="12" style="1" customWidth="1"/>
    <col min="15564" max="15564" width="14.88671875" style="1" bestFit="1" customWidth="1"/>
    <col min="15565" max="15565" width="12.44140625" style="1" customWidth="1"/>
    <col min="15566" max="15566" width="14.88671875" style="1" bestFit="1" customWidth="1"/>
    <col min="15567" max="15567" width="11.33203125" style="1" bestFit="1" customWidth="1"/>
    <col min="15568" max="15568" width="15" style="1" customWidth="1"/>
    <col min="15569" max="15569" width="10.33203125" style="1" customWidth="1"/>
    <col min="15570" max="15570" width="14.88671875" style="1" bestFit="1" customWidth="1"/>
    <col min="15571" max="15571" width="3.44140625" style="1" customWidth="1"/>
    <col min="15572" max="15811" width="11.44140625" style="1"/>
    <col min="15812" max="15812" width="8.109375" style="1" customWidth="1"/>
    <col min="15813" max="15813" width="0" style="1" hidden="1" customWidth="1"/>
    <col min="15814" max="15814" width="59.5546875" style="1" customWidth="1"/>
    <col min="15815" max="15815" width="5.109375" style="1" bestFit="1" customWidth="1"/>
    <col min="15816" max="15816" width="9.44140625" style="1" customWidth="1"/>
    <col min="15817" max="15817" width="12.109375" style="1" customWidth="1"/>
    <col min="15818" max="15818" width="14.88671875" style="1" bestFit="1" customWidth="1"/>
    <col min="15819" max="15819" width="12" style="1" customWidth="1"/>
    <col min="15820" max="15820" width="14.88671875" style="1" bestFit="1" customWidth="1"/>
    <col min="15821" max="15821" width="12.44140625" style="1" customWidth="1"/>
    <col min="15822" max="15822" width="14.88671875" style="1" bestFit="1" customWidth="1"/>
    <col min="15823" max="15823" width="11.33203125" style="1" bestFit="1" customWidth="1"/>
    <col min="15824" max="15824" width="15" style="1" customWidth="1"/>
    <col min="15825" max="15825" width="10.33203125" style="1" customWidth="1"/>
    <col min="15826" max="15826" width="14.88671875" style="1" bestFit="1" customWidth="1"/>
    <col min="15827" max="15827" width="3.44140625" style="1" customWidth="1"/>
    <col min="15828" max="16067" width="11.44140625" style="1"/>
    <col min="16068" max="16068" width="8.109375" style="1" customWidth="1"/>
    <col min="16069" max="16069" width="0" style="1" hidden="1" customWidth="1"/>
    <col min="16070" max="16070" width="59.5546875" style="1" customWidth="1"/>
    <col min="16071" max="16071" width="5.109375" style="1" bestFit="1" customWidth="1"/>
    <col min="16072" max="16072" width="9.44140625" style="1" customWidth="1"/>
    <col min="16073" max="16073" width="12.109375" style="1" customWidth="1"/>
    <col min="16074" max="16074" width="14.88671875" style="1" bestFit="1" customWidth="1"/>
    <col min="16075" max="16075" width="12" style="1" customWidth="1"/>
    <col min="16076" max="16076" width="14.88671875" style="1" bestFit="1" customWidth="1"/>
    <col min="16077" max="16077" width="12.44140625" style="1" customWidth="1"/>
    <col min="16078" max="16078" width="14.88671875" style="1" bestFit="1" customWidth="1"/>
    <col min="16079" max="16079" width="11.33203125" style="1" bestFit="1" customWidth="1"/>
    <col min="16080" max="16080" width="15" style="1" customWidth="1"/>
    <col min="16081" max="16081" width="10.33203125" style="1" customWidth="1"/>
    <col min="16082" max="16082" width="14.88671875" style="1" bestFit="1" customWidth="1"/>
    <col min="16083" max="16083" width="3.44140625" style="1" customWidth="1"/>
    <col min="16084" max="16384" width="11.44140625" style="1"/>
  </cols>
  <sheetData>
    <row r="1" spans="1:11" ht="24.9" customHeight="1">
      <c r="A1" s="246" t="s">
        <v>39</v>
      </c>
      <c r="B1" s="246"/>
      <c r="C1" s="246"/>
      <c r="D1" s="246"/>
      <c r="E1" s="246"/>
      <c r="F1" s="246"/>
      <c r="G1" s="246"/>
      <c r="H1" s="246"/>
      <c r="I1" s="246"/>
      <c r="J1" s="246"/>
      <c r="K1" s="246"/>
    </row>
    <row r="2" spans="1:11" ht="18" customHeight="1">
      <c r="A2" s="246" t="s">
        <v>85</v>
      </c>
      <c r="B2" s="246"/>
      <c r="C2" s="246"/>
      <c r="D2" s="246"/>
      <c r="E2" s="246"/>
      <c r="F2" s="246"/>
      <c r="G2" s="246"/>
      <c r="H2" s="246"/>
      <c r="I2" s="246"/>
      <c r="J2" s="246"/>
      <c r="K2" s="246"/>
    </row>
    <row r="3" spans="1:11" ht="18" customHeight="1">
      <c r="A3" s="195"/>
      <c r="B3" s="195"/>
      <c r="C3" s="195"/>
      <c r="D3" s="245" t="s">
        <v>127</v>
      </c>
      <c r="E3" s="245"/>
      <c r="F3" s="245"/>
      <c r="G3" s="245"/>
      <c r="H3" s="245" t="s">
        <v>113</v>
      </c>
      <c r="I3" s="245"/>
      <c r="J3" s="245" t="s">
        <v>134</v>
      </c>
      <c r="K3" s="245"/>
    </row>
    <row r="4" spans="1:11" s="3" customFormat="1" ht="14.4" thickBot="1">
      <c r="A4" s="209" t="s">
        <v>7</v>
      </c>
      <c r="B4" s="210" t="s">
        <v>8</v>
      </c>
      <c r="C4" s="211" t="s">
        <v>2</v>
      </c>
      <c r="D4" s="210" t="s">
        <v>9</v>
      </c>
      <c r="E4" s="212" t="s">
        <v>11</v>
      </c>
      <c r="F4" s="210" t="s">
        <v>10</v>
      </c>
      <c r="G4" s="213" t="s">
        <v>12</v>
      </c>
      <c r="H4" s="214" t="s">
        <v>114</v>
      </c>
      <c r="I4" s="214" t="s">
        <v>115</v>
      </c>
      <c r="J4" s="214" t="s">
        <v>114</v>
      </c>
      <c r="K4" s="214" t="s">
        <v>115</v>
      </c>
    </row>
    <row r="5" spans="1:11">
      <c r="A5" s="4"/>
      <c r="B5" s="5"/>
      <c r="C5" s="42" t="s">
        <v>13</v>
      </c>
      <c r="D5" s="6"/>
      <c r="E5" s="59"/>
      <c r="F5" s="8"/>
      <c r="G5" s="9"/>
      <c r="H5" s="138"/>
      <c r="I5" s="138"/>
      <c r="J5" s="138"/>
      <c r="K5" s="138"/>
    </row>
    <row r="6" spans="1:11">
      <c r="A6" s="10"/>
      <c r="B6" s="11"/>
      <c r="C6" s="43"/>
      <c r="D6" s="12"/>
      <c r="E6" s="60"/>
      <c r="F6" s="14"/>
      <c r="G6" s="15"/>
      <c r="H6" s="138"/>
      <c r="I6" s="138"/>
      <c r="J6" s="138"/>
      <c r="K6" s="138"/>
    </row>
    <row r="7" spans="1:11" ht="55.2">
      <c r="A7" s="16"/>
      <c r="B7" s="16" t="s">
        <v>14</v>
      </c>
      <c r="C7" s="24" t="s">
        <v>15</v>
      </c>
      <c r="D7" s="13"/>
      <c r="E7" s="60"/>
      <c r="F7" s="14"/>
      <c r="G7" s="17"/>
      <c r="H7" s="138"/>
      <c r="I7" s="138"/>
      <c r="J7" s="138"/>
      <c r="K7" s="138"/>
    </row>
    <row r="8" spans="1:11" ht="55.2">
      <c r="A8" s="16"/>
      <c r="B8" s="16" t="s">
        <v>16</v>
      </c>
      <c r="C8" s="24" t="s">
        <v>17</v>
      </c>
      <c r="D8" s="13"/>
      <c r="E8" s="60"/>
      <c r="F8" s="14"/>
      <c r="G8" s="17"/>
      <c r="H8" s="138"/>
      <c r="I8" s="138"/>
      <c r="J8" s="138"/>
      <c r="K8" s="138"/>
    </row>
    <row r="9" spans="1:11" ht="27.6">
      <c r="A9" s="16"/>
      <c r="B9" s="16" t="s">
        <v>18</v>
      </c>
      <c r="C9" s="24" t="s">
        <v>19</v>
      </c>
      <c r="D9" s="13"/>
      <c r="E9" s="60"/>
      <c r="F9" s="14"/>
      <c r="G9" s="17"/>
      <c r="H9" s="138"/>
      <c r="I9" s="138"/>
      <c r="J9" s="138"/>
      <c r="K9" s="138"/>
    </row>
    <row r="10" spans="1:11" ht="41.4">
      <c r="A10" s="16"/>
      <c r="B10" s="16" t="s">
        <v>20</v>
      </c>
      <c r="C10" s="24" t="s">
        <v>21</v>
      </c>
      <c r="D10" s="13"/>
      <c r="E10" s="60"/>
      <c r="F10" s="14"/>
      <c r="G10" s="17"/>
      <c r="H10" s="138"/>
      <c r="I10" s="138"/>
      <c r="J10" s="138"/>
      <c r="K10" s="138"/>
    </row>
    <row r="11" spans="1:11" ht="41.4">
      <c r="A11" s="16"/>
      <c r="B11" s="16" t="s">
        <v>22</v>
      </c>
      <c r="C11" s="24" t="s">
        <v>23</v>
      </c>
      <c r="D11" s="13"/>
      <c r="E11" s="61"/>
      <c r="F11" s="14"/>
      <c r="G11" s="18"/>
      <c r="H11" s="138"/>
      <c r="I11" s="138"/>
      <c r="J11" s="138"/>
      <c r="K11" s="138"/>
    </row>
    <row r="12" spans="1:11" ht="27.6">
      <c r="A12" s="16"/>
      <c r="B12" s="16" t="s">
        <v>24</v>
      </c>
      <c r="C12" s="24" t="s">
        <v>25</v>
      </c>
      <c r="D12" s="13"/>
      <c r="E12" s="61"/>
      <c r="F12" s="14"/>
      <c r="G12" s="18"/>
      <c r="H12" s="138"/>
      <c r="I12" s="138"/>
      <c r="J12" s="138"/>
      <c r="K12" s="138"/>
    </row>
    <row r="13" spans="1:11" ht="27.6">
      <c r="A13" s="16"/>
      <c r="B13" s="16" t="s">
        <v>26</v>
      </c>
      <c r="C13" s="24" t="s">
        <v>27</v>
      </c>
      <c r="D13" s="13"/>
      <c r="E13" s="61"/>
      <c r="F13" s="14"/>
      <c r="G13" s="18"/>
      <c r="H13" s="138"/>
      <c r="I13" s="138"/>
      <c r="J13" s="138"/>
      <c r="K13" s="138"/>
    </row>
    <row r="14" spans="1:11">
      <c r="A14" s="16"/>
      <c r="B14" s="16" t="s">
        <v>28</v>
      </c>
      <c r="C14" s="40" t="s">
        <v>29</v>
      </c>
      <c r="D14" s="13"/>
      <c r="E14" s="61"/>
      <c r="F14" s="14"/>
      <c r="G14" s="18"/>
      <c r="H14" s="138"/>
      <c r="I14" s="138"/>
      <c r="J14" s="138"/>
      <c r="K14" s="138"/>
    </row>
    <row r="15" spans="1:11" ht="27.6">
      <c r="A15" s="16"/>
      <c r="B15" s="16" t="s">
        <v>30</v>
      </c>
      <c r="C15" s="40" t="s">
        <v>31</v>
      </c>
      <c r="D15" s="13"/>
      <c r="E15" s="61"/>
      <c r="F15" s="14"/>
      <c r="G15" s="18"/>
      <c r="H15" s="138"/>
      <c r="I15" s="138"/>
      <c r="J15" s="138"/>
      <c r="K15" s="138"/>
    </row>
    <row r="16" spans="1:11" ht="27.6">
      <c r="A16" s="10"/>
      <c r="B16" s="11" t="s">
        <v>30</v>
      </c>
      <c r="C16" s="40" t="s">
        <v>32</v>
      </c>
      <c r="D16" s="12"/>
      <c r="E16" s="61"/>
      <c r="F16" s="14"/>
      <c r="G16" s="18"/>
      <c r="H16" s="138"/>
      <c r="I16" s="138"/>
      <c r="J16" s="138"/>
      <c r="K16" s="138"/>
    </row>
    <row r="17" spans="1:11">
      <c r="A17" s="10"/>
      <c r="B17" s="11"/>
      <c r="C17" s="44"/>
      <c r="D17" s="12"/>
      <c r="E17" s="61"/>
      <c r="F17" s="14"/>
      <c r="G17" s="18"/>
      <c r="H17" s="138"/>
      <c r="I17" s="138"/>
      <c r="J17" s="138"/>
      <c r="K17" s="138"/>
    </row>
    <row r="18" spans="1:11" ht="18" customHeight="1">
      <c r="A18" s="19">
        <v>1</v>
      </c>
      <c r="B18" s="19" t="s">
        <v>8</v>
      </c>
      <c r="C18" s="45" t="s">
        <v>56</v>
      </c>
      <c r="D18" s="20"/>
      <c r="E18" s="62"/>
      <c r="F18" s="21"/>
      <c r="G18" s="22"/>
      <c r="H18" s="22"/>
      <c r="I18" s="22"/>
      <c r="J18" s="22"/>
      <c r="K18" s="22"/>
    </row>
    <row r="19" spans="1:11">
      <c r="A19" s="16"/>
      <c r="B19" s="16"/>
      <c r="C19" s="24"/>
      <c r="D19" s="13"/>
      <c r="E19" s="61"/>
      <c r="F19" s="14"/>
      <c r="G19" s="18"/>
      <c r="H19" s="138"/>
      <c r="I19" s="138"/>
      <c r="J19" s="138"/>
      <c r="K19" s="138"/>
    </row>
    <row r="20" spans="1:11">
      <c r="A20" s="16"/>
      <c r="B20" s="16"/>
      <c r="C20" s="23" t="s">
        <v>33</v>
      </c>
      <c r="D20" s="13"/>
      <c r="E20" s="64"/>
      <c r="F20" s="14"/>
      <c r="G20" s="18">
        <f t="shared" ref="G20:G21" si="0">F20*E20</f>
        <v>0</v>
      </c>
      <c r="H20" s="138"/>
      <c r="I20" s="138"/>
      <c r="J20" s="138"/>
      <c r="K20" s="138"/>
    </row>
    <row r="21" spans="1:11" ht="96.6">
      <c r="A21" s="16"/>
      <c r="B21" s="16"/>
      <c r="C21" s="24" t="s">
        <v>55</v>
      </c>
      <c r="D21" s="13"/>
      <c r="E21" s="64"/>
      <c r="F21" s="14"/>
      <c r="G21" s="18">
        <f t="shared" si="0"/>
        <v>0</v>
      </c>
      <c r="H21" s="138"/>
      <c r="I21" s="138"/>
      <c r="J21" s="138"/>
      <c r="K21" s="138"/>
    </row>
    <row r="22" spans="1:11" ht="55.2">
      <c r="A22" s="16">
        <v>1.1000000000000001</v>
      </c>
      <c r="B22" s="11" t="s">
        <v>57</v>
      </c>
      <c r="C22" s="53" t="s">
        <v>71</v>
      </c>
      <c r="D22" s="13" t="s">
        <v>54</v>
      </c>
      <c r="E22" s="64">
        <v>12</v>
      </c>
      <c r="F22" s="14">
        <v>2250</v>
      </c>
      <c r="G22" s="18">
        <f>F22*E22</f>
        <v>27000</v>
      </c>
      <c r="H22" s="138">
        <f>'[1]Civil BOQ'!$J$9</f>
        <v>8.4353999999999996</v>
      </c>
      <c r="I22" s="139">
        <f>F22*H22</f>
        <v>18979.649999999998</v>
      </c>
      <c r="J22" s="139">
        <f>'JMS '!J10-'Abstract '!H22</f>
        <v>5.259999999999998E-2</v>
      </c>
      <c r="K22" s="139">
        <f>F22*J22</f>
        <v>118.34999999999995</v>
      </c>
    </row>
    <row r="23" spans="1:11">
      <c r="A23" s="16"/>
      <c r="B23" s="16"/>
      <c r="C23" s="38"/>
      <c r="D23" s="13"/>
      <c r="E23" s="64"/>
      <c r="F23" s="14"/>
      <c r="G23" s="18">
        <f t="shared" ref="G23:G25" si="1">E23*F23</f>
        <v>0</v>
      </c>
      <c r="H23" s="138"/>
      <c r="I23" s="138"/>
      <c r="J23" s="138"/>
      <c r="K23" s="138"/>
    </row>
    <row r="24" spans="1:11">
      <c r="A24" s="16">
        <v>1.2</v>
      </c>
      <c r="B24" s="11"/>
      <c r="C24" s="23" t="s">
        <v>40</v>
      </c>
      <c r="D24" s="13"/>
      <c r="E24" s="64"/>
      <c r="F24" s="14"/>
      <c r="G24" s="18">
        <f t="shared" si="1"/>
        <v>0</v>
      </c>
      <c r="H24" s="138"/>
      <c r="I24" s="138"/>
      <c r="J24" s="138"/>
      <c r="K24" s="138"/>
    </row>
    <row r="25" spans="1:11" ht="96.6">
      <c r="A25" s="16"/>
      <c r="B25" s="36" t="s">
        <v>52</v>
      </c>
      <c r="C25" s="53" t="s">
        <v>72</v>
      </c>
      <c r="D25" s="13" t="s">
        <v>1</v>
      </c>
      <c r="E25" s="64">
        <v>5</v>
      </c>
      <c r="F25" s="14">
        <v>3000</v>
      </c>
      <c r="G25" s="18">
        <f t="shared" si="1"/>
        <v>15000</v>
      </c>
      <c r="H25" s="138">
        <f>'[1]Civil BOQ'!$J$16</f>
        <v>2.8784999999999998</v>
      </c>
      <c r="I25" s="139">
        <f>F25*H25</f>
        <v>8635.5</v>
      </c>
      <c r="J25" s="139">
        <f>'JMS '!J17-'Abstract '!H25</f>
        <v>9.5000000000000639E-3</v>
      </c>
      <c r="K25" s="139">
        <f>F25*J25</f>
        <v>28.500000000000192</v>
      </c>
    </row>
    <row r="26" spans="1:11" ht="41.4">
      <c r="A26" s="16">
        <v>1.3</v>
      </c>
      <c r="B26" s="11" t="s">
        <v>95</v>
      </c>
      <c r="C26" s="53" t="s">
        <v>96</v>
      </c>
      <c r="D26" s="13" t="s">
        <v>54</v>
      </c>
      <c r="E26" s="64">
        <v>18</v>
      </c>
      <c r="F26" s="14">
        <v>2250</v>
      </c>
      <c r="G26" s="18">
        <f>E26*F26</f>
        <v>40500</v>
      </c>
      <c r="H26" s="138">
        <f>'[1]Civil BOQ'!$J$19</f>
        <v>13.4892</v>
      </c>
      <c r="I26" s="139">
        <f>F26*H26</f>
        <v>30350.7</v>
      </c>
      <c r="J26" s="139">
        <f>'JMS '!J20-'Abstract '!H26</f>
        <v>0.4079999999999977</v>
      </c>
      <c r="K26" s="139">
        <f>F26*J26</f>
        <v>917.99999999999477</v>
      </c>
    </row>
    <row r="27" spans="1:11" ht="41.4">
      <c r="A27" s="16">
        <v>1.4</v>
      </c>
      <c r="B27" s="11" t="s">
        <v>97</v>
      </c>
      <c r="C27" s="53" t="s">
        <v>98</v>
      </c>
      <c r="D27" s="13" t="s">
        <v>99</v>
      </c>
      <c r="E27" s="64">
        <v>19</v>
      </c>
      <c r="F27" s="14">
        <v>450</v>
      </c>
      <c r="G27" s="18">
        <f>E27*F27</f>
        <v>8550</v>
      </c>
      <c r="H27" s="138"/>
      <c r="I27" s="138"/>
      <c r="J27" s="138">
        <f>'JMS '!J23</f>
        <v>15.5</v>
      </c>
      <c r="K27" s="139">
        <f>F27*J27</f>
        <v>6975</v>
      </c>
    </row>
    <row r="28" spans="1:11" ht="14.4" thickBot="1">
      <c r="A28" s="16"/>
      <c r="B28" s="11"/>
      <c r="C28" s="24"/>
      <c r="D28" s="13"/>
      <c r="E28" s="64"/>
      <c r="F28" s="14"/>
      <c r="G28" s="18">
        <f t="shared" ref="G28" si="2">F28*E28</f>
        <v>0</v>
      </c>
      <c r="H28" s="138"/>
      <c r="I28" s="138"/>
      <c r="J28" s="138"/>
      <c r="K28" s="138"/>
    </row>
    <row r="29" spans="1:11" s="2" customFormat="1" ht="18" customHeight="1" thickBot="1">
      <c r="A29" s="25"/>
      <c r="B29" s="26"/>
      <c r="C29" s="46" t="s">
        <v>34</v>
      </c>
      <c r="D29" s="27"/>
      <c r="E29" s="65"/>
      <c r="F29" s="29"/>
      <c r="G29" s="30">
        <f>SUM(G20:G28)</f>
        <v>91050</v>
      </c>
      <c r="H29" s="30"/>
      <c r="I29" s="30">
        <f t="shared" ref="I29:K29" si="3">SUM(I20:I28)</f>
        <v>57965.85</v>
      </c>
      <c r="J29" s="30"/>
      <c r="K29" s="30">
        <f t="shared" si="3"/>
        <v>8039.8499999999949</v>
      </c>
    </row>
    <row r="30" spans="1:11">
      <c r="A30" s="31"/>
      <c r="B30" s="31"/>
      <c r="C30" s="47"/>
      <c r="D30" s="7"/>
      <c r="E30" s="66"/>
      <c r="F30" s="8"/>
      <c r="G30" s="32"/>
      <c r="H30" s="138"/>
      <c r="I30" s="138"/>
      <c r="J30" s="138"/>
      <c r="K30" s="138"/>
    </row>
    <row r="31" spans="1:11" ht="18" customHeight="1">
      <c r="A31" s="19">
        <v>2</v>
      </c>
      <c r="B31" s="19"/>
      <c r="C31" s="45" t="s">
        <v>3</v>
      </c>
      <c r="D31" s="20"/>
      <c r="E31" s="62"/>
      <c r="F31" s="21"/>
      <c r="G31" s="22"/>
      <c r="H31" s="22"/>
      <c r="I31" s="22"/>
      <c r="J31" s="22"/>
      <c r="K31" s="22"/>
    </row>
    <row r="32" spans="1:11">
      <c r="A32" s="16"/>
      <c r="B32" s="16"/>
      <c r="C32" s="24"/>
      <c r="D32" s="13"/>
      <c r="E32" s="63"/>
      <c r="F32" s="14"/>
      <c r="G32" s="18"/>
      <c r="H32" s="138"/>
      <c r="I32" s="138"/>
      <c r="J32" s="138"/>
      <c r="K32" s="138"/>
    </row>
    <row r="33" spans="1:11">
      <c r="A33" s="16"/>
      <c r="B33" s="16"/>
      <c r="C33" s="24"/>
      <c r="D33" s="13"/>
      <c r="E33" s="63"/>
      <c r="F33" s="14"/>
      <c r="G33" s="18"/>
      <c r="H33" s="138"/>
      <c r="I33" s="138"/>
      <c r="J33" s="138"/>
      <c r="K33" s="138"/>
    </row>
    <row r="34" spans="1:11">
      <c r="A34" s="16">
        <v>2.1</v>
      </c>
      <c r="B34" s="16"/>
      <c r="C34" s="38" t="s">
        <v>44</v>
      </c>
      <c r="D34" s="13"/>
      <c r="E34" s="63"/>
      <c r="F34" s="14"/>
      <c r="G34" s="18">
        <f t="shared" ref="G34:G40" si="4">E34*F34</f>
        <v>0</v>
      </c>
      <c r="H34" s="138"/>
      <c r="I34" s="138"/>
      <c r="J34" s="138"/>
      <c r="K34" s="138"/>
    </row>
    <row r="35" spans="1:11">
      <c r="A35" s="16"/>
      <c r="B35" s="16"/>
      <c r="C35" s="24"/>
      <c r="D35" s="13"/>
      <c r="E35" s="63"/>
      <c r="F35" s="14"/>
      <c r="G35" s="18">
        <f t="shared" si="4"/>
        <v>0</v>
      </c>
      <c r="H35" s="138"/>
      <c r="I35" s="138"/>
      <c r="J35" s="138"/>
      <c r="K35" s="138"/>
    </row>
    <row r="36" spans="1:11" ht="96.6">
      <c r="A36" s="11" t="s">
        <v>49</v>
      </c>
      <c r="B36" s="11" t="s">
        <v>86</v>
      </c>
      <c r="C36" s="53" t="s">
        <v>105</v>
      </c>
      <c r="D36" s="13" t="s">
        <v>54</v>
      </c>
      <c r="E36" s="64">
        <v>18</v>
      </c>
      <c r="F36" s="14">
        <v>2800</v>
      </c>
      <c r="G36" s="18">
        <f t="shared" si="4"/>
        <v>50400</v>
      </c>
      <c r="H36" s="138">
        <f>'[1]Civil BOQ'!$J$27</f>
        <v>13.4892</v>
      </c>
      <c r="I36" s="139">
        <f>F36*H36</f>
        <v>37769.760000000002</v>
      </c>
      <c r="J36" s="139">
        <f>'JMS '!J29-'Abstract '!H36</f>
        <v>0.4079999999999977</v>
      </c>
      <c r="K36" s="139">
        <f>F36*J36</f>
        <v>1142.3999999999935</v>
      </c>
    </row>
    <row r="37" spans="1:11">
      <c r="A37" s="16">
        <v>2.2000000000000002</v>
      </c>
      <c r="B37" s="16"/>
      <c r="C37" s="38" t="s">
        <v>69</v>
      </c>
      <c r="D37" s="13"/>
      <c r="E37" s="63"/>
      <c r="F37" s="14"/>
      <c r="G37" s="18">
        <f t="shared" ref="G37" si="5">E37*F37</f>
        <v>0</v>
      </c>
      <c r="H37" s="138"/>
      <c r="I37" s="138"/>
      <c r="J37" s="138"/>
      <c r="K37" s="138"/>
    </row>
    <row r="38" spans="1:11" ht="69">
      <c r="A38" s="11" t="s">
        <v>67</v>
      </c>
      <c r="B38" s="11" t="s">
        <v>65</v>
      </c>
      <c r="C38" s="53" t="s">
        <v>73</v>
      </c>
      <c r="D38" s="13" t="s">
        <v>54</v>
      </c>
      <c r="E38" s="64">
        <v>6</v>
      </c>
      <c r="F38" s="14">
        <v>6200</v>
      </c>
      <c r="G38" s="18">
        <f t="shared" si="4"/>
        <v>37200</v>
      </c>
      <c r="H38" s="138">
        <f>'[1]Civil BOQ'!$J$31</f>
        <v>2.097</v>
      </c>
      <c r="I38" s="139">
        <f>F38*H38</f>
        <v>13001.4</v>
      </c>
      <c r="J38" s="138">
        <f>'JMS '!J33-'Abstract '!H38</f>
        <v>2.0789999999999993</v>
      </c>
      <c r="K38" s="139">
        <f>F38*J38</f>
        <v>12889.799999999996</v>
      </c>
    </row>
    <row r="39" spans="1:11" ht="69">
      <c r="A39" s="11" t="s">
        <v>68</v>
      </c>
      <c r="B39" s="11" t="s">
        <v>66</v>
      </c>
      <c r="C39" s="53" t="s">
        <v>106</v>
      </c>
      <c r="D39" s="13" t="s">
        <v>54</v>
      </c>
      <c r="E39" s="64">
        <v>14</v>
      </c>
      <c r="F39" s="14">
        <v>3400</v>
      </c>
      <c r="G39" s="18">
        <f t="shared" ref="G39" si="6">E39*F39</f>
        <v>47600</v>
      </c>
      <c r="H39" s="138">
        <f>'[1]Civil BOQ'!$J$32</f>
        <v>7.502600000000001</v>
      </c>
      <c r="I39" s="139">
        <f>F39*H39</f>
        <v>25508.840000000004</v>
      </c>
      <c r="J39" s="138">
        <f>'JMS '!J34-'Abstract '!H39</f>
        <v>6.4637999999999973</v>
      </c>
      <c r="K39" s="139">
        <f>F39*J39</f>
        <v>21976.919999999991</v>
      </c>
    </row>
    <row r="40" spans="1:11">
      <c r="A40" s="16"/>
      <c r="B40" s="11"/>
      <c r="C40" s="24"/>
      <c r="D40" s="13"/>
      <c r="E40" s="63"/>
      <c r="F40" s="14"/>
      <c r="G40" s="18">
        <f t="shared" si="4"/>
        <v>0</v>
      </c>
      <c r="H40" s="138"/>
      <c r="I40" s="138"/>
      <c r="J40" s="138"/>
      <c r="K40" s="138"/>
    </row>
    <row r="41" spans="1:11" ht="14.4" thickBot="1">
      <c r="A41" s="16"/>
      <c r="B41" s="16"/>
      <c r="C41" s="24"/>
      <c r="D41" s="13"/>
      <c r="E41" s="63"/>
      <c r="F41" s="14"/>
      <c r="G41" s="18">
        <f>E41*F41</f>
        <v>0</v>
      </c>
      <c r="H41" s="138"/>
      <c r="I41" s="138"/>
      <c r="J41" s="138"/>
      <c r="K41" s="138"/>
    </row>
    <row r="42" spans="1:11" s="2" customFormat="1" ht="18" customHeight="1" thickBot="1">
      <c r="A42" s="25"/>
      <c r="B42" s="26"/>
      <c r="C42" s="46" t="s">
        <v>35</v>
      </c>
      <c r="D42" s="27"/>
      <c r="E42" s="65"/>
      <c r="F42" s="29"/>
      <c r="G42" s="111">
        <f>SUM(G34:G41)</f>
        <v>135200</v>
      </c>
      <c r="H42" s="111"/>
      <c r="I42" s="111">
        <f t="shared" ref="I42:K42" si="7">SUM(I34:I41)</f>
        <v>76280</v>
      </c>
      <c r="J42" s="111"/>
      <c r="K42" s="111">
        <f t="shared" si="7"/>
        <v>36009.119999999981</v>
      </c>
    </row>
    <row r="43" spans="1:11">
      <c r="A43" s="16"/>
      <c r="B43" s="16"/>
      <c r="C43" s="24"/>
      <c r="D43" s="13"/>
      <c r="E43" s="63"/>
      <c r="F43" s="14"/>
      <c r="G43" s="18"/>
      <c r="H43" s="138"/>
      <c r="I43" s="138"/>
      <c r="J43" s="138"/>
      <c r="K43" s="138"/>
    </row>
    <row r="44" spans="1:11" ht="18" customHeight="1">
      <c r="A44" s="19">
        <v>3</v>
      </c>
      <c r="B44" s="19"/>
      <c r="C44" s="45" t="s">
        <v>4</v>
      </c>
      <c r="D44" s="20"/>
      <c r="E44" s="62"/>
      <c r="F44" s="21"/>
      <c r="G44" s="22"/>
      <c r="H44" s="22"/>
      <c r="I44" s="22"/>
      <c r="J44" s="22"/>
      <c r="K44" s="22"/>
    </row>
    <row r="45" spans="1:11" ht="27.6">
      <c r="A45" s="16"/>
      <c r="B45" s="16"/>
      <c r="C45" s="24" t="s">
        <v>36</v>
      </c>
      <c r="D45" s="13"/>
      <c r="E45" s="63"/>
      <c r="F45" s="14"/>
      <c r="G45" s="18"/>
      <c r="H45" s="138"/>
      <c r="I45" s="138"/>
      <c r="J45" s="138"/>
      <c r="K45" s="138"/>
    </row>
    <row r="46" spans="1:11">
      <c r="A46" s="16"/>
      <c r="B46" s="16"/>
      <c r="C46" s="24"/>
      <c r="D46" s="13"/>
      <c r="E46" s="63"/>
      <c r="F46" s="14"/>
      <c r="G46" s="18"/>
      <c r="H46" s="138"/>
      <c r="I46" s="138"/>
      <c r="J46" s="138"/>
      <c r="K46" s="138"/>
    </row>
    <row r="47" spans="1:11">
      <c r="A47" s="16">
        <v>3.1</v>
      </c>
      <c r="B47" s="16"/>
      <c r="C47" s="38" t="s">
        <v>45</v>
      </c>
      <c r="D47" s="13"/>
      <c r="E47" s="63"/>
      <c r="F47" s="14"/>
      <c r="G47" s="18"/>
      <c r="H47" s="138"/>
      <c r="I47" s="138"/>
      <c r="J47" s="138"/>
      <c r="K47" s="138"/>
    </row>
    <row r="48" spans="1:11" ht="138" customHeight="1">
      <c r="A48" s="11"/>
      <c r="B48" s="11" t="s">
        <v>58</v>
      </c>
      <c r="C48" s="24" t="s">
        <v>74</v>
      </c>
      <c r="D48" s="13" t="s">
        <v>54</v>
      </c>
      <c r="E48" s="64">
        <v>20</v>
      </c>
      <c r="F48" s="14">
        <f>85*11</f>
        <v>935</v>
      </c>
      <c r="G48" s="18">
        <f t="shared" ref="G48:G49" si="8">E48*F48</f>
        <v>18700</v>
      </c>
      <c r="H48" s="138"/>
      <c r="I48" s="138"/>
      <c r="J48" s="138">
        <f>'JMS '!J39</f>
        <v>20.8474</v>
      </c>
      <c r="K48" s="139">
        <f>F48*J48</f>
        <v>19492.319</v>
      </c>
    </row>
    <row r="49" spans="1:11" ht="14.4" thickBot="1">
      <c r="A49" s="16"/>
      <c r="B49" s="16"/>
      <c r="C49" s="24"/>
      <c r="D49" s="13"/>
      <c r="E49" s="63"/>
      <c r="F49" s="14"/>
      <c r="G49" s="18">
        <f t="shared" si="8"/>
        <v>0</v>
      </c>
      <c r="H49" s="138"/>
      <c r="I49" s="138"/>
      <c r="J49" s="138"/>
      <c r="K49" s="138"/>
    </row>
    <row r="50" spans="1:11" s="2" customFormat="1" ht="18" customHeight="1" thickBot="1">
      <c r="A50" s="25"/>
      <c r="B50" s="26"/>
      <c r="C50" s="46" t="s">
        <v>35</v>
      </c>
      <c r="D50" s="27"/>
      <c r="E50" s="65"/>
      <c r="F50" s="29"/>
      <c r="G50" s="111">
        <f>SUM(G46:G49)</f>
        <v>18700</v>
      </c>
      <c r="H50" s="28">
        <f t="shared" ref="H50:I50" si="9">SUM(H46:H49)</f>
        <v>0</v>
      </c>
      <c r="I50" s="28">
        <f t="shared" si="9"/>
        <v>0</v>
      </c>
      <c r="J50" s="28"/>
      <c r="K50" s="111">
        <f t="shared" ref="K50" si="10">SUM(K46:K49)</f>
        <v>19492.319</v>
      </c>
    </row>
    <row r="51" spans="1:11">
      <c r="A51" s="16"/>
      <c r="B51" s="16"/>
      <c r="C51" s="24"/>
      <c r="D51" s="13"/>
      <c r="E51" s="63"/>
      <c r="F51" s="14"/>
      <c r="G51" s="18"/>
      <c r="H51" s="138"/>
      <c r="I51" s="138"/>
      <c r="J51" s="138"/>
      <c r="K51" s="138"/>
    </row>
    <row r="52" spans="1:11" ht="18" customHeight="1">
      <c r="A52" s="19">
        <v>4</v>
      </c>
      <c r="B52" s="19"/>
      <c r="C52" s="45" t="s">
        <v>5</v>
      </c>
      <c r="D52" s="20"/>
      <c r="E52" s="62"/>
      <c r="F52" s="21"/>
      <c r="G52" s="22"/>
      <c r="H52" s="22"/>
      <c r="I52" s="22"/>
      <c r="J52" s="22"/>
      <c r="K52" s="22"/>
    </row>
    <row r="53" spans="1:11">
      <c r="A53" s="16"/>
      <c r="B53" s="16"/>
      <c r="C53" s="38"/>
      <c r="D53" s="13"/>
      <c r="E53" s="63"/>
      <c r="F53" s="14"/>
      <c r="G53" s="18"/>
      <c r="H53" s="138"/>
      <c r="I53" s="138"/>
      <c r="J53" s="138"/>
      <c r="K53" s="138"/>
    </row>
    <row r="54" spans="1:11">
      <c r="A54" s="33">
        <v>4.0999999999999996</v>
      </c>
      <c r="B54" s="34"/>
      <c r="C54" s="48" t="s">
        <v>48</v>
      </c>
      <c r="D54" s="35"/>
      <c r="E54" s="63"/>
      <c r="F54" s="14"/>
      <c r="G54" s="18"/>
      <c r="H54" s="138"/>
      <c r="I54" s="138"/>
      <c r="J54" s="138"/>
      <c r="K54" s="138"/>
    </row>
    <row r="55" spans="1:11" ht="82.8">
      <c r="A55" s="68" t="s">
        <v>37</v>
      </c>
      <c r="B55" s="36" t="s">
        <v>51</v>
      </c>
      <c r="C55" s="103" t="s">
        <v>82</v>
      </c>
      <c r="D55" s="13" t="s">
        <v>54</v>
      </c>
      <c r="E55" s="64">
        <v>45</v>
      </c>
      <c r="F55" s="14">
        <v>2650</v>
      </c>
      <c r="G55" s="18">
        <f t="shared" ref="G55" si="11">E55*F55</f>
        <v>119250</v>
      </c>
      <c r="H55" s="138">
        <f>'[1]Civil BOQ'!$J$39</f>
        <v>46.869599999999998</v>
      </c>
      <c r="I55" s="139">
        <f>F55*H55</f>
        <v>124204.44</v>
      </c>
      <c r="J55" s="138"/>
      <c r="K55" s="139"/>
    </row>
    <row r="56" spans="1:11" ht="69">
      <c r="A56" s="68" t="s">
        <v>59</v>
      </c>
      <c r="B56" s="36" t="s">
        <v>90</v>
      </c>
      <c r="C56" s="103" t="s">
        <v>91</v>
      </c>
      <c r="D56" s="13" t="s">
        <v>54</v>
      </c>
      <c r="E56" s="64">
        <v>18</v>
      </c>
      <c r="F56" s="14">
        <v>3500</v>
      </c>
      <c r="G56" s="18">
        <f t="shared" ref="G56" si="12">E56*F56</f>
        <v>63000</v>
      </c>
      <c r="H56" s="138">
        <f>'[1]Civil BOQ'!$J$46</f>
        <v>14.127999999999998</v>
      </c>
      <c r="I56" s="139">
        <f>F56*H56</f>
        <v>49447.999999999993</v>
      </c>
      <c r="J56" s="138"/>
      <c r="K56" s="139"/>
    </row>
    <row r="57" spans="1:11" ht="41.4">
      <c r="A57" s="11" t="s">
        <v>87</v>
      </c>
      <c r="B57" s="11" t="s">
        <v>88</v>
      </c>
      <c r="C57" s="40" t="s">
        <v>89</v>
      </c>
      <c r="D57" s="13" t="s">
        <v>54</v>
      </c>
      <c r="E57" s="64">
        <v>2</v>
      </c>
      <c r="F57" s="14">
        <f>650*11</f>
        <v>7150</v>
      </c>
      <c r="G57" s="18">
        <f t="shared" ref="G57:G58" si="13">E57*F57</f>
        <v>14300</v>
      </c>
      <c r="H57" s="138"/>
      <c r="I57" s="138"/>
      <c r="J57" s="138">
        <f>'JMS '!J57</f>
        <v>1.9634999999999998</v>
      </c>
      <c r="K57" s="139">
        <f>F57*J57</f>
        <v>14039.024999999998</v>
      </c>
    </row>
    <row r="58" spans="1:11" ht="69">
      <c r="A58" s="11" t="s">
        <v>100</v>
      </c>
      <c r="B58" s="11" t="s">
        <v>101</v>
      </c>
      <c r="C58" s="40" t="s">
        <v>102</v>
      </c>
      <c r="D58" s="13" t="s">
        <v>54</v>
      </c>
      <c r="E58" s="64">
        <v>1</v>
      </c>
      <c r="F58" s="14">
        <v>12500</v>
      </c>
      <c r="G58" s="18">
        <f t="shared" si="13"/>
        <v>12500</v>
      </c>
      <c r="H58" s="138"/>
      <c r="I58" s="138"/>
      <c r="J58" s="138">
        <f>'JMS '!J59</f>
        <v>1.5750000000000002</v>
      </c>
      <c r="K58" s="139">
        <f>F58*J58</f>
        <v>19687.500000000004</v>
      </c>
    </row>
    <row r="59" spans="1:11" ht="14.4" thickBot="1">
      <c r="A59" s="16"/>
      <c r="B59" s="11"/>
      <c r="C59" s="24"/>
      <c r="D59" s="13"/>
      <c r="E59" s="63"/>
      <c r="F59" s="14"/>
      <c r="G59" s="18">
        <f t="shared" ref="G59" si="14">E59*F59</f>
        <v>0</v>
      </c>
      <c r="H59" s="138"/>
      <c r="I59" s="138"/>
      <c r="J59" s="138"/>
      <c r="K59" s="138"/>
    </row>
    <row r="60" spans="1:11" s="2" customFormat="1" ht="18" customHeight="1" thickBot="1">
      <c r="A60" s="25"/>
      <c r="B60" s="26"/>
      <c r="C60" s="46" t="s">
        <v>38</v>
      </c>
      <c r="D60" s="27"/>
      <c r="E60" s="65"/>
      <c r="F60" s="29"/>
      <c r="G60" s="111">
        <f>SUM(G53:G59)</f>
        <v>209050</v>
      </c>
      <c r="H60" s="111"/>
      <c r="I60" s="111">
        <f t="shared" ref="I60:K60" si="15">SUM(I53:I59)</f>
        <v>173652.44</v>
      </c>
      <c r="J60" s="111"/>
      <c r="K60" s="111">
        <f t="shared" si="15"/>
        <v>33726.525000000001</v>
      </c>
    </row>
    <row r="61" spans="1:11">
      <c r="A61" s="16"/>
      <c r="B61" s="16"/>
      <c r="C61" s="24"/>
      <c r="D61" s="13"/>
      <c r="E61" s="63"/>
      <c r="F61" s="14"/>
      <c r="G61" s="18"/>
      <c r="H61" s="138"/>
      <c r="I61" s="138"/>
      <c r="J61" s="138"/>
      <c r="K61" s="138"/>
    </row>
    <row r="62" spans="1:11" ht="18" customHeight="1">
      <c r="A62" s="19">
        <v>5</v>
      </c>
      <c r="B62" s="19"/>
      <c r="C62" s="45" t="s">
        <v>6</v>
      </c>
      <c r="D62" s="20"/>
      <c r="E62" s="62"/>
      <c r="F62" s="21"/>
      <c r="G62" s="22"/>
      <c r="H62" s="22"/>
      <c r="I62" s="22"/>
      <c r="J62" s="22"/>
      <c r="K62" s="22"/>
    </row>
    <row r="63" spans="1:11">
      <c r="A63" s="37"/>
      <c r="B63" s="37"/>
      <c r="C63" s="38"/>
      <c r="D63" s="12"/>
      <c r="E63" s="63"/>
      <c r="F63" s="14"/>
      <c r="G63" s="18"/>
      <c r="H63" s="138"/>
      <c r="I63" s="138"/>
      <c r="J63" s="138"/>
      <c r="K63" s="138"/>
    </row>
    <row r="64" spans="1:11" ht="41.4">
      <c r="A64" s="16">
        <v>5.0999999999999996</v>
      </c>
      <c r="B64" s="11" t="s">
        <v>70</v>
      </c>
      <c r="C64" s="24" t="s">
        <v>60</v>
      </c>
      <c r="D64" s="12" t="s">
        <v>50</v>
      </c>
      <c r="E64" s="64">
        <v>5</v>
      </c>
      <c r="F64" s="14">
        <v>2400</v>
      </c>
      <c r="G64" s="18">
        <f>E64*F64</f>
        <v>12000</v>
      </c>
      <c r="H64" s="138"/>
      <c r="I64" s="138"/>
      <c r="J64" s="138">
        <f>'[2]JMR '!$J$62</f>
        <v>3.8</v>
      </c>
      <c r="K64" s="147">
        <f>F64*J64</f>
        <v>9120</v>
      </c>
    </row>
    <row r="65" spans="1:11" ht="82.8">
      <c r="A65" s="37">
        <v>5.2</v>
      </c>
      <c r="B65" s="11" t="s">
        <v>64</v>
      </c>
      <c r="C65" s="54" t="s">
        <v>83</v>
      </c>
      <c r="D65" s="12" t="s">
        <v>43</v>
      </c>
      <c r="E65" s="69">
        <v>2</v>
      </c>
      <c r="F65" s="39">
        <v>4500</v>
      </c>
      <c r="G65" s="18">
        <f t="shared" ref="G65:G66" si="16">E65*F65</f>
        <v>9000</v>
      </c>
      <c r="H65" s="138"/>
      <c r="I65" s="138"/>
      <c r="J65" s="138">
        <f>'[2]JMR '!$J$63</f>
        <v>1</v>
      </c>
      <c r="K65" s="147">
        <f>F65*J65</f>
        <v>4500</v>
      </c>
    </row>
    <row r="66" spans="1:11" ht="42" thickBot="1">
      <c r="A66" s="16">
        <v>5.3</v>
      </c>
      <c r="B66" s="11" t="s">
        <v>79</v>
      </c>
      <c r="C66" s="24" t="s">
        <v>80</v>
      </c>
      <c r="D66" s="13" t="s">
        <v>81</v>
      </c>
      <c r="E66" s="60">
        <v>1</v>
      </c>
      <c r="F66" s="14">
        <v>8000</v>
      </c>
      <c r="G66" s="18">
        <f t="shared" si="16"/>
        <v>8000</v>
      </c>
      <c r="H66" s="138"/>
      <c r="I66" s="138"/>
      <c r="J66" s="138"/>
      <c r="K66" s="138"/>
    </row>
    <row r="67" spans="1:11" s="2" customFormat="1" ht="18" customHeight="1" thickBot="1">
      <c r="A67" s="25"/>
      <c r="B67" s="26"/>
      <c r="C67" s="46" t="s">
        <v>34</v>
      </c>
      <c r="D67" s="27"/>
      <c r="E67" s="65"/>
      <c r="F67" s="29"/>
      <c r="G67" s="111">
        <f>SUM(G64:G66)</f>
        <v>29000</v>
      </c>
      <c r="H67" s="28">
        <f>SUM(H64:H66)</f>
        <v>0</v>
      </c>
      <c r="I67" s="28">
        <f>SUM(I64:I66)</f>
        <v>0</v>
      </c>
      <c r="J67" s="28"/>
      <c r="K67" s="111">
        <f>SUM(K64:K66)</f>
        <v>13620</v>
      </c>
    </row>
    <row r="68" spans="1:11">
      <c r="A68" s="10"/>
      <c r="B68" s="11"/>
      <c r="C68" s="40"/>
      <c r="D68" s="12"/>
      <c r="E68" s="63"/>
      <c r="F68" s="14"/>
      <c r="G68" s="18"/>
      <c r="H68" s="138"/>
      <c r="I68" s="138"/>
      <c r="J68" s="138"/>
      <c r="K68" s="138"/>
    </row>
    <row r="69" spans="1:11" ht="18" customHeight="1">
      <c r="A69" s="19">
        <v>6</v>
      </c>
      <c r="B69" s="19"/>
      <c r="C69" s="45" t="s">
        <v>41</v>
      </c>
      <c r="D69" s="20"/>
      <c r="E69" s="62"/>
      <c r="F69" s="21"/>
      <c r="G69" s="22"/>
      <c r="H69" s="22"/>
      <c r="I69" s="22"/>
      <c r="J69" s="22"/>
      <c r="K69" s="22"/>
    </row>
    <row r="70" spans="1:11">
      <c r="A70" s="37"/>
      <c r="B70" s="37"/>
      <c r="C70" s="38"/>
      <c r="D70" s="12"/>
      <c r="E70" s="63"/>
      <c r="F70" s="14"/>
      <c r="G70" s="18"/>
      <c r="H70" s="138"/>
      <c r="I70" s="138"/>
      <c r="J70" s="138"/>
      <c r="K70" s="138"/>
    </row>
    <row r="71" spans="1:11">
      <c r="A71" s="37"/>
      <c r="B71" s="37"/>
      <c r="C71" s="40"/>
      <c r="D71" s="12"/>
      <c r="E71" s="64"/>
      <c r="F71" s="14"/>
      <c r="G71" s="18">
        <f t="shared" ref="G71:G80" si="17">E71*F71</f>
        <v>0</v>
      </c>
      <c r="H71" s="138"/>
      <c r="I71" s="138"/>
      <c r="J71" s="138"/>
      <c r="K71" s="138"/>
    </row>
    <row r="72" spans="1:11">
      <c r="A72" s="37">
        <v>6.1</v>
      </c>
      <c r="B72" s="37"/>
      <c r="C72" s="38" t="s">
        <v>42</v>
      </c>
      <c r="D72" s="12"/>
      <c r="E72" s="64"/>
      <c r="F72" s="14"/>
      <c r="G72" s="18"/>
      <c r="H72" s="138"/>
      <c r="I72" s="138"/>
      <c r="J72" s="138"/>
      <c r="K72" s="138"/>
    </row>
    <row r="73" spans="1:11" ht="124.2">
      <c r="A73" s="37"/>
      <c r="B73" s="37"/>
      <c r="C73" s="40" t="s">
        <v>107</v>
      </c>
      <c r="D73" s="13" t="s">
        <v>54</v>
      </c>
      <c r="E73" s="70">
        <v>32</v>
      </c>
      <c r="F73" s="14">
        <v>1600</v>
      </c>
      <c r="G73" s="18">
        <f t="shared" si="17"/>
        <v>51200</v>
      </c>
      <c r="H73" s="138"/>
      <c r="I73" s="138"/>
      <c r="J73" s="138"/>
      <c r="K73" s="138"/>
    </row>
    <row r="74" spans="1:11">
      <c r="A74" s="226"/>
      <c r="B74" s="226"/>
      <c r="C74" s="202"/>
      <c r="D74" s="199"/>
      <c r="E74" s="227"/>
      <c r="F74" s="228"/>
      <c r="G74" s="229"/>
      <c r="H74" s="138"/>
      <c r="I74" s="138"/>
      <c r="J74" s="138"/>
      <c r="K74" s="138"/>
    </row>
    <row r="75" spans="1:11">
      <c r="A75" s="230"/>
      <c r="B75" s="203" t="s">
        <v>139</v>
      </c>
      <c r="C75" s="231" t="s">
        <v>137</v>
      </c>
      <c r="D75" s="232" t="s">
        <v>132</v>
      </c>
      <c r="E75" s="233"/>
      <c r="F75" s="204">
        <v>2850</v>
      </c>
      <c r="G75" s="204"/>
      <c r="H75" s="204"/>
      <c r="I75" s="204"/>
      <c r="J75" s="204">
        <f>'JMS '!J72</f>
        <v>5</v>
      </c>
      <c r="K75" s="234">
        <f>F75*J75</f>
        <v>14250</v>
      </c>
    </row>
    <row r="76" spans="1:11">
      <c r="A76" s="230"/>
      <c r="B76" s="203"/>
      <c r="C76" s="231"/>
      <c r="D76" s="232"/>
      <c r="E76" s="233"/>
      <c r="F76" s="204"/>
      <c r="G76" s="204"/>
      <c r="H76" s="204"/>
      <c r="I76" s="204"/>
      <c r="J76" s="204"/>
      <c r="K76" s="234"/>
    </row>
    <row r="77" spans="1:11">
      <c r="A77" s="230"/>
      <c r="B77" s="203" t="s">
        <v>139</v>
      </c>
      <c r="C77" s="231" t="s">
        <v>138</v>
      </c>
      <c r="D77" s="232" t="s">
        <v>133</v>
      </c>
      <c r="E77" s="233"/>
      <c r="F77" s="204">
        <v>16146</v>
      </c>
      <c r="G77" s="204"/>
      <c r="H77" s="204"/>
      <c r="I77" s="204"/>
      <c r="J77" s="235">
        <f>'JMS '!J74</f>
        <v>0.56924999999999992</v>
      </c>
      <c r="K77" s="234">
        <f>F77*J77</f>
        <v>9191.1104999999989</v>
      </c>
    </row>
    <row r="78" spans="1:11" ht="14.4" thickBot="1">
      <c r="A78" s="37"/>
      <c r="B78" s="37"/>
      <c r="C78" s="40"/>
      <c r="D78" s="12"/>
      <c r="E78" s="63"/>
      <c r="F78" s="14"/>
      <c r="G78" s="18">
        <f t="shared" si="17"/>
        <v>0</v>
      </c>
      <c r="H78" s="138"/>
      <c r="I78" s="138"/>
      <c r="J78" s="138"/>
      <c r="K78" s="138"/>
    </row>
    <row r="79" spans="1:11" s="2" customFormat="1" ht="18" customHeight="1" thickBot="1">
      <c r="A79" s="25"/>
      <c r="B79" s="26"/>
      <c r="C79" s="46" t="s">
        <v>34</v>
      </c>
      <c r="D79" s="27"/>
      <c r="E79" s="65"/>
      <c r="F79" s="29"/>
      <c r="G79" s="28">
        <f>SUM(G73:G78)</f>
        <v>51200</v>
      </c>
      <c r="H79" s="28">
        <f t="shared" ref="H79:I79" si="18">SUM(H73)</f>
        <v>0</v>
      </c>
      <c r="I79" s="28">
        <f t="shared" si="18"/>
        <v>0</v>
      </c>
      <c r="J79" s="28">
        <f t="shared" ref="J79" si="19">SUM(J73)</f>
        <v>0</v>
      </c>
      <c r="K79" s="28">
        <f>SUM(K75:K78)</f>
        <v>23441.110499999999</v>
      </c>
    </row>
    <row r="80" spans="1:11" ht="5.25" customHeight="1">
      <c r="A80" s="37"/>
      <c r="B80" s="37"/>
      <c r="C80" s="40"/>
      <c r="D80" s="12"/>
      <c r="E80" s="63"/>
      <c r="F80" s="14"/>
      <c r="G80" s="18">
        <f t="shared" si="17"/>
        <v>0</v>
      </c>
      <c r="H80" s="138"/>
      <c r="I80" s="138"/>
      <c r="J80" s="138"/>
      <c r="K80" s="138"/>
    </row>
    <row r="81" spans="1:11" ht="12" customHeight="1">
      <c r="A81" s="19">
        <v>7</v>
      </c>
      <c r="B81" s="19"/>
      <c r="C81" s="45" t="s">
        <v>47</v>
      </c>
      <c r="D81" s="20"/>
      <c r="E81" s="62"/>
      <c r="F81" s="21"/>
      <c r="G81" s="22"/>
      <c r="H81" s="22"/>
      <c r="I81" s="22"/>
      <c r="J81" s="22"/>
      <c r="K81" s="22"/>
    </row>
    <row r="82" spans="1:11" ht="409.2" customHeight="1">
      <c r="A82" s="37">
        <v>7.1</v>
      </c>
      <c r="B82" s="11" t="s">
        <v>53</v>
      </c>
      <c r="C82" s="54" t="s">
        <v>108</v>
      </c>
      <c r="D82" s="12" t="s">
        <v>1</v>
      </c>
      <c r="E82" s="75">
        <v>6</v>
      </c>
      <c r="F82" s="39">
        <v>32000</v>
      </c>
      <c r="G82" s="18">
        <f t="shared" ref="G82" si="20">E82*F82</f>
        <v>192000</v>
      </c>
      <c r="H82" s="138">
        <f>'[1]Civil BOQ'!$J$51</f>
        <v>5.7750000000000004</v>
      </c>
      <c r="I82" s="138">
        <f>F82*H82</f>
        <v>184800</v>
      </c>
      <c r="J82" s="138"/>
      <c r="K82" s="138"/>
    </row>
    <row r="83" spans="1:11" ht="253.5" customHeight="1">
      <c r="A83" s="37">
        <v>7.2</v>
      </c>
      <c r="B83" s="11" t="s">
        <v>103</v>
      </c>
      <c r="C83" s="54" t="s">
        <v>104</v>
      </c>
      <c r="D83" s="12" t="s">
        <v>1</v>
      </c>
      <c r="E83" s="75">
        <v>3</v>
      </c>
      <c r="F83" s="39">
        <v>18000</v>
      </c>
      <c r="G83" s="18">
        <f t="shared" ref="G83" si="21">E83*F83</f>
        <v>54000</v>
      </c>
      <c r="H83" s="138">
        <f>'[1]Civil BOQ'!$J$52</f>
        <v>2.8499999999999996</v>
      </c>
      <c r="I83" s="138">
        <f>F83*H83</f>
        <v>51299.999999999993</v>
      </c>
      <c r="J83" s="138"/>
      <c r="K83" s="138"/>
    </row>
    <row r="84" spans="1:11" ht="179.4">
      <c r="A84" s="37">
        <v>7.3</v>
      </c>
      <c r="B84" s="11" t="s">
        <v>46</v>
      </c>
      <c r="C84" s="54" t="s">
        <v>63</v>
      </c>
      <c r="D84" s="12" t="s">
        <v>1</v>
      </c>
      <c r="E84" s="69">
        <v>2</v>
      </c>
      <c r="F84" s="39">
        <v>18000</v>
      </c>
      <c r="G84" s="18">
        <f t="shared" ref="G84" si="22">E84*F84</f>
        <v>36000</v>
      </c>
      <c r="H84" s="138">
        <f>'[1]Civil BOQ'!$J$53</f>
        <v>1.7999999999999998</v>
      </c>
      <c r="I84" s="138">
        <f>H84*F84</f>
        <v>32399.999999999996</v>
      </c>
      <c r="J84" s="138"/>
      <c r="K84" s="138"/>
    </row>
    <row r="85" spans="1:11" ht="193.2">
      <c r="A85" s="37">
        <v>7.4</v>
      </c>
      <c r="B85" s="11" t="s">
        <v>61</v>
      </c>
      <c r="C85" s="54" t="s">
        <v>62</v>
      </c>
      <c r="D85" s="12" t="s">
        <v>1</v>
      </c>
      <c r="E85" s="69">
        <v>2</v>
      </c>
      <c r="F85" s="39">
        <v>19000</v>
      </c>
      <c r="G85" s="18">
        <f t="shared" ref="G85:G87" si="23">E85*F85</f>
        <v>38000</v>
      </c>
      <c r="H85" s="138">
        <f>'[1]Civil BOQ'!$J$54</f>
        <v>2.5875000000000004</v>
      </c>
      <c r="I85" s="138">
        <f>F85*H85</f>
        <v>49162.500000000007</v>
      </c>
      <c r="J85" s="138"/>
      <c r="K85" s="138"/>
    </row>
    <row r="86" spans="1:11" ht="27.6">
      <c r="A86" s="37">
        <v>7.5</v>
      </c>
      <c r="B86" s="71" t="s">
        <v>75</v>
      </c>
      <c r="C86" s="72" t="s">
        <v>94</v>
      </c>
      <c r="D86" s="73" t="s">
        <v>50</v>
      </c>
      <c r="E86" s="69">
        <v>3.3</v>
      </c>
      <c r="F86" s="14">
        <v>4800</v>
      </c>
      <c r="G86" s="18">
        <f t="shared" si="23"/>
        <v>15840</v>
      </c>
      <c r="H86" s="138">
        <f>'[1]Civil BOQ'!$J$59</f>
        <v>7</v>
      </c>
      <c r="I86" s="138">
        <f>F86*H86</f>
        <v>33600</v>
      </c>
      <c r="J86" s="138">
        <f>'JMS '!J85-'Abstract '!H86</f>
        <v>2.5999999999999996</v>
      </c>
      <c r="K86" s="147">
        <f>F86*J86</f>
        <v>12479.999999999998</v>
      </c>
    </row>
    <row r="87" spans="1:11" ht="124.2">
      <c r="A87" s="133">
        <v>7.6</v>
      </c>
      <c r="B87" s="5" t="s">
        <v>92</v>
      </c>
      <c r="C87" s="134" t="s">
        <v>93</v>
      </c>
      <c r="D87" s="6" t="s">
        <v>1</v>
      </c>
      <c r="E87" s="135">
        <v>2.1</v>
      </c>
      <c r="F87" s="55">
        <v>15000</v>
      </c>
      <c r="G87" s="56">
        <f t="shared" si="23"/>
        <v>31500</v>
      </c>
      <c r="H87" s="138">
        <f>'[1]Civil BOQ'!$J$60</f>
        <v>2.1</v>
      </c>
      <c r="I87" s="138">
        <f>F87*H87</f>
        <v>31500</v>
      </c>
      <c r="J87" s="138"/>
      <c r="K87" s="138"/>
    </row>
    <row r="88" spans="1:11" ht="14.4" thickBot="1">
      <c r="A88" s="80"/>
      <c r="B88" s="81"/>
      <c r="C88" s="82"/>
      <c r="D88" s="83"/>
      <c r="E88" s="84"/>
      <c r="F88" s="83"/>
      <c r="G88" s="83"/>
      <c r="H88" s="138"/>
      <c r="I88" s="138"/>
      <c r="J88" s="138"/>
      <c r="K88" s="138"/>
    </row>
    <row r="89" spans="1:11" ht="14.4" thickBot="1">
      <c r="A89" s="91">
        <v>8</v>
      </c>
      <c r="B89" s="92"/>
      <c r="C89" s="93" t="s">
        <v>109</v>
      </c>
      <c r="D89" s="94"/>
      <c r="E89" s="95"/>
      <c r="F89" s="96"/>
      <c r="G89" s="97"/>
      <c r="H89" s="97"/>
      <c r="I89" s="97"/>
      <c r="J89" s="97"/>
      <c r="K89" s="97"/>
    </row>
    <row r="90" spans="1:11">
      <c r="A90" s="85"/>
      <c r="B90" s="86"/>
      <c r="C90" s="87"/>
      <c r="D90" s="85"/>
      <c r="E90" s="88"/>
      <c r="F90" s="89"/>
      <c r="G90" s="90"/>
      <c r="H90" s="138"/>
      <c r="I90" s="138"/>
      <c r="J90" s="138"/>
      <c r="K90" s="138"/>
    </row>
    <row r="91" spans="1:11">
      <c r="A91" s="77">
        <v>8.01</v>
      </c>
      <c r="B91" s="71" t="s">
        <v>110</v>
      </c>
      <c r="C91" s="72" t="s">
        <v>111</v>
      </c>
      <c r="D91" s="73" t="s">
        <v>112</v>
      </c>
      <c r="E91" s="74">
        <v>1</v>
      </c>
      <c r="F91" s="78">
        <v>6500</v>
      </c>
      <c r="G91" s="79">
        <f>E91*F91</f>
        <v>6500</v>
      </c>
      <c r="H91" s="138"/>
      <c r="I91" s="138"/>
      <c r="J91" s="138"/>
      <c r="K91" s="138"/>
    </row>
    <row r="92" spans="1:11">
      <c r="A92" s="104"/>
      <c r="B92" s="105"/>
      <c r="C92" s="106"/>
      <c r="D92" s="107"/>
      <c r="E92" s="108"/>
      <c r="F92" s="109"/>
      <c r="G92" s="110"/>
      <c r="H92" s="138"/>
      <c r="I92" s="138"/>
      <c r="J92" s="138"/>
      <c r="K92" s="138"/>
    </row>
    <row r="93" spans="1:11" s="2" customFormat="1" ht="18" customHeight="1" thickBot="1">
      <c r="A93" s="98"/>
      <c r="B93" s="99"/>
      <c r="C93" s="100" t="s">
        <v>34</v>
      </c>
      <c r="D93" s="101"/>
      <c r="E93" s="76"/>
      <c r="F93" s="102"/>
      <c r="G93" s="113">
        <f>SUM(G82:G91)</f>
        <v>373840</v>
      </c>
      <c r="H93" s="113"/>
      <c r="I93" s="113">
        <f t="shared" ref="I93:K93" si="24">SUM(I82:I91)</f>
        <v>382762.5</v>
      </c>
      <c r="J93" s="113"/>
      <c r="K93" s="113">
        <f t="shared" si="24"/>
        <v>12479.999999999998</v>
      </c>
    </row>
    <row r="94" spans="1:11" s="2" customFormat="1" ht="18" customHeight="1" thickBot="1">
      <c r="A94" s="140"/>
      <c r="B94" s="141"/>
      <c r="C94" s="142"/>
      <c r="D94" s="143"/>
      <c r="E94" s="144"/>
      <c r="F94" s="145"/>
      <c r="G94" s="146"/>
      <c r="H94" s="146"/>
      <c r="I94" s="146"/>
      <c r="J94" s="146"/>
      <c r="K94" s="146"/>
    </row>
    <row r="95" spans="1:11" ht="14.4" thickBot="1">
      <c r="A95" s="91">
        <v>9</v>
      </c>
      <c r="B95" s="92"/>
      <c r="C95" s="93" t="s">
        <v>76</v>
      </c>
      <c r="D95" s="94"/>
      <c r="E95" s="95"/>
      <c r="F95" s="96"/>
      <c r="G95" s="97"/>
      <c r="H95" s="97"/>
      <c r="I95" s="97"/>
      <c r="J95" s="97"/>
      <c r="K95" s="97"/>
    </row>
    <row r="96" spans="1:11">
      <c r="A96" s="85"/>
      <c r="B96" s="86"/>
      <c r="C96" s="87"/>
      <c r="D96" s="85"/>
      <c r="E96" s="88"/>
      <c r="F96" s="89"/>
      <c r="G96" s="90"/>
      <c r="H96" s="138"/>
      <c r="I96" s="138"/>
      <c r="J96" s="138"/>
      <c r="K96" s="138"/>
    </row>
    <row r="97" spans="1:11" ht="41.4">
      <c r="A97" s="77">
        <v>9.01</v>
      </c>
      <c r="B97" s="71" t="s">
        <v>76</v>
      </c>
      <c r="C97" s="72" t="s">
        <v>77</v>
      </c>
      <c r="D97" s="73" t="s">
        <v>78</v>
      </c>
      <c r="E97" s="74">
        <v>2</v>
      </c>
      <c r="F97" s="78">
        <v>8000</v>
      </c>
      <c r="G97" s="112">
        <f>E97*F97</f>
        <v>16000</v>
      </c>
      <c r="H97" s="138"/>
      <c r="I97" s="138"/>
      <c r="J97" s="138"/>
      <c r="K97" s="138"/>
    </row>
    <row r="98" spans="1:11">
      <c r="A98" s="10"/>
      <c r="B98" s="11"/>
      <c r="C98" s="40"/>
      <c r="D98" s="39"/>
      <c r="E98" s="67"/>
      <c r="F98" s="39"/>
      <c r="G98" s="39"/>
      <c r="H98" s="138"/>
      <c r="I98" s="138"/>
      <c r="J98" s="138"/>
      <c r="K98" s="138"/>
    </row>
    <row r="99" spans="1:11" s="2" customFormat="1" ht="18" customHeight="1" thickBot="1">
      <c r="A99" s="98"/>
      <c r="B99" s="99"/>
      <c r="C99" s="100" t="s">
        <v>34</v>
      </c>
      <c r="D99" s="101"/>
      <c r="E99" s="76"/>
      <c r="F99" s="102"/>
      <c r="G99" s="113">
        <f>SUM(G97:G98)</f>
        <v>16000</v>
      </c>
      <c r="H99" s="113"/>
      <c r="I99" s="113">
        <f t="shared" ref="I99:K99" si="25">SUM(I97:I98)</f>
        <v>0</v>
      </c>
      <c r="J99" s="113"/>
      <c r="K99" s="113">
        <f t="shared" si="25"/>
        <v>0</v>
      </c>
    </row>
  </sheetData>
  <mergeCells count="5">
    <mergeCell ref="H3:I3"/>
    <mergeCell ref="J3:K3"/>
    <mergeCell ref="A1:K1"/>
    <mergeCell ref="A2:K2"/>
    <mergeCell ref="D3:G3"/>
  </mergeCells>
  <phoneticPr fontId="12" type="noConversion"/>
  <conditionalFormatting sqref="A82:A87">
    <cfRule type="cellIs" dxfId="57" priority="9" stopIfTrue="1" operator="equal">
      <formula>0</formula>
    </cfRule>
  </conditionalFormatting>
  <conditionalFormatting sqref="A24:C25 A26:A27 A59:C59 G82:G87">
    <cfRule type="cellIs" dxfId="56" priority="16" stopIfTrue="1" operator="equal">
      <formula>0</formula>
    </cfRule>
  </conditionalFormatting>
  <conditionalFormatting sqref="A64:C65 E64:G65 G66">
    <cfRule type="cellIs" dxfId="55" priority="15" stopIfTrue="1" operator="equal">
      <formula>0</formula>
    </cfRule>
  </conditionalFormatting>
  <conditionalFormatting sqref="A80:C80 G80 E80:E81">
    <cfRule type="cellIs" dxfId="54" priority="68" stopIfTrue="1" operator="equal">
      <formula>0</formula>
    </cfRule>
  </conditionalFormatting>
  <conditionalFormatting sqref="A55:D56 D57:D58">
    <cfRule type="cellIs" dxfId="53" priority="21" stopIfTrue="1" operator="equal">
      <formula>0</formula>
    </cfRule>
  </conditionalFormatting>
  <conditionalFormatting sqref="A66:E66">
    <cfRule type="cellIs" dxfId="52" priority="11" stopIfTrue="1" operator="equal">
      <formula>0</formula>
    </cfRule>
  </conditionalFormatting>
  <conditionalFormatting sqref="A79:F79">
    <cfRule type="cellIs" dxfId="51" priority="65" stopIfTrue="1" operator="equal">
      <formula>0</formula>
    </cfRule>
  </conditionalFormatting>
  <conditionalFormatting sqref="A93:F94">
    <cfRule type="cellIs" dxfId="50" priority="3" stopIfTrue="1" operator="equal">
      <formula>0</formula>
    </cfRule>
  </conditionalFormatting>
  <conditionalFormatting sqref="A99:F99">
    <cfRule type="cellIs" dxfId="49" priority="94" stopIfTrue="1" operator="equal">
      <formula>0</formula>
    </cfRule>
  </conditionalFormatting>
  <conditionalFormatting sqref="A40:G40 A54:E54 E61:E63 E68:E74 A70:C72 G70:G74 A73:B74 A75:A77 A78:C78 E78 G78">
    <cfRule type="cellIs" dxfId="48" priority="42" stopIfTrue="1" operator="equal">
      <formula>0</formula>
    </cfRule>
  </conditionalFormatting>
  <conditionalFormatting sqref="C22">
    <cfRule type="cellIs" dxfId="47" priority="29" stopIfTrue="1" operator="equal">
      <formula>0</formula>
    </cfRule>
  </conditionalFormatting>
  <conditionalFormatting sqref="C26:C27">
    <cfRule type="cellIs" dxfId="46" priority="8" stopIfTrue="1" operator="equal">
      <formula>0</formula>
    </cfRule>
  </conditionalFormatting>
  <conditionalFormatting sqref="D73:D74">
    <cfRule type="cellIs" dxfId="45" priority="19" stopIfTrue="1" operator="equal">
      <formula>0</formula>
    </cfRule>
  </conditionalFormatting>
  <conditionalFormatting sqref="D38:E40 D36:E36">
    <cfRule type="cellIs" dxfId="44" priority="430" stopIfTrue="1" operator="between">
      <formula>0</formula>
      <formula>0</formula>
    </cfRule>
  </conditionalFormatting>
  <conditionalFormatting sqref="E5:E18 A7:E13 A28:B28 D28:G28 E43:E49 G45:G49 E51:E58 G53:G58 A65">
    <cfRule type="cellIs" dxfId="43" priority="31" stopIfTrue="1" operator="equal">
      <formula>0</formula>
    </cfRule>
  </conditionalFormatting>
  <conditionalFormatting sqref="E20:E23 G20:G27">
    <cfRule type="cellIs" dxfId="42" priority="17" stopIfTrue="1" operator="equal">
      <formula>0</formula>
    </cfRule>
  </conditionalFormatting>
  <conditionalFormatting sqref="E30:E31">
    <cfRule type="cellIs" dxfId="41" priority="348" stopIfTrue="1" operator="equal">
      <formula>0</formula>
    </cfRule>
  </conditionalFormatting>
  <conditionalFormatting sqref="E32:E37 D36:F36 A38:G39 A14:B15 D14:E15 A29:F29 A30:C30 G30 A32:C37 G32:G37 A41:C41 E41 G41 A42:F42 A43:C43 G43 A45:C46 A48 C48:F48 A49:C49 A50:F50 A51:C51 G51 E59:G59 A60:F60 A61:C61 G61 A67:F67 G68">
    <cfRule type="cellIs" dxfId="40" priority="431" stopIfTrue="1" operator="equal">
      <formula>0</formula>
    </cfRule>
  </conditionalFormatting>
  <conditionalFormatting sqref="E89">
    <cfRule type="cellIs" dxfId="39" priority="6" stopIfTrue="1" operator="equal">
      <formula>0</formula>
    </cfRule>
  </conditionalFormatting>
  <conditionalFormatting sqref="E91:E92 E95">
    <cfRule type="cellIs" dxfId="38" priority="4" stopIfTrue="1" operator="equal">
      <formula>0</formula>
    </cfRule>
  </conditionalFormatting>
  <conditionalFormatting sqref="E97">
    <cfRule type="cellIs" dxfId="37" priority="12" stopIfTrue="1" operator="equal">
      <formula>0</formula>
    </cfRule>
  </conditionalFormatting>
  <conditionalFormatting sqref="E24:F27">
    <cfRule type="cellIs" dxfId="36" priority="7" stopIfTrue="1" operator="equal">
      <formula>0</formula>
    </cfRule>
  </conditionalFormatting>
  <conditionalFormatting sqref="F22">
    <cfRule type="cellIs" dxfId="35" priority="28" stopIfTrue="1" operator="equal">
      <formula>0</formula>
    </cfRule>
  </conditionalFormatting>
  <conditionalFormatting sqref="G63">
    <cfRule type="cellIs" dxfId="34" priority="99" stopIfTrue="1" operator="equal">
      <formula>0</formula>
    </cfRule>
  </conditionalFormatting>
  <conditionalFormatting sqref="G91:G92">
    <cfRule type="cellIs" dxfId="33" priority="5" stopIfTrue="1" operator="equal">
      <formula>0</formula>
    </cfRule>
  </conditionalFormatting>
  <conditionalFormatting sqref="G97">
    <cfRule type="cellIs" dxfId="32" priority="13" stopIfTrue="1" operator="equal">
      <formula>0</formula>
    </cfRule>
  </conditionalFormatting>
  <pageMargins left="0.70866141732283472" right="0.70866141732283472" top="0.74803149606299213" bottom="0.74803149606299213" header="0.31496062992125984" footer="0.31496062992125984"/>
  <pageSetup paperSize="9" scale="49" fitToHeight="0" orientation="portrait" r:id="rId1"/>
  <headerFooter>
    <oddFooter>&amp;LBOQ - Interior Works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7755-851F-43E0-9D3C-7018DB850C44}">
  <sheetPr>
    <tabColor theme="9"/>
    <pageSetUpPr fitToPage="1"/>
  </sheetPr>
  <dimension ref="A1:J95"/>
  <sheetViews>
    <sheetView zoomScale="89" zoomScaleNormal="89" workbookViewId="0">
      <pane ySplit="4" topLeftCell="A68" activePane="bottomLeft" state="frozen"/>
      <selection activeCell="I15" sqref="I15"/>
      <selection pane="bottomLeft" activeCell="M72" sqref="M72"/>
    </sheetView>
  </sheetViews>
  <sheetFormatPr defaultColWidth="11.44140625" defaultRowHeight="13.8"/>
  <cols>
    <col min="1" max="1" width="8.109375" style="2" customWidth="1"/>
    <col min="2" max="2" width="18.5546875" style="41" customWidth="1"/>
    <col min="3" max="3" width="78.44140625" style="49" customWidth="1"/>
    <col min="4" max="4" width="6.88671875" style="3" bestFit="1" customWidth="1"/>
    <col min="5" max="5" width="11.33203125" style="57" bestFit="1" customWidth="1"/>
    <col min="6" max="188" width="11.44140625" style="1"/>
    <col min="189" max="189" width="8.109375" style="1" customWidth="1"/>
    <col min="190" max="190" width="0" style="1" hidden="1" customWidth="1"/>
    <col min="191" max="191" width="59.5546875" style="1" customWidth="1"/>
    <col min="192" max="192" width="5.109375" style="1" bestFit="1" customWidth="1"/>
    <col min="193" max="193" width="9.44140625" style="1" customWidth="1"/>
    <col min="194" max="194" width="12.109375" style="1" customWidth="1"/>
    <col min="195" max="195" width="14.88671875" style="1" bestFit="1" customWidth="1"/>
    <col min="196" max="196" width="12" style="1" customWidth="1"/>
    <col min="197" max="197" width="14.88671875" style="1" bestFit="1" customWidth="1"/>
    <col min="198" max="198" width="12.44140625" style="1" customWidth="1"/>
    <col min="199" max="199" width="14.88671875" style="1" bestFit="1" customWidth="1"/>
    <col min="200" max="200" width="11.33203125" style="1" bestFit="1" customWidth="1"/>
    <col min="201" max="201" width="15" style="1" customWidth="1"/>
    <col min="202" max="202" width="10.33203125" style="1" customWidth="1"/>
    <col min="203" max="203" width="14.88671875" style="1" bestFit="1" customWidth="1"/>
    <col min="204" max="204" width="3.44140625" style="1" customWidth="1"/>
    <col min="205" max="444" width="11.44140625" style="1"/>
    <col min="445" max="445" width="8.109375" style="1" customWidth="1"/>
    <col min="446" max="446" width="0" style="1" hidden="1" customWidth="1"/>
    <col min="447" max="447" width="59.5546875" style="1" customWidth="1"/>
    <col min="448" max="448" width="5.109375" style="1" bestFit="1" customWidth="1"/>
    <col min="449" max="449" width="9.44140625" style="1" customWidth="1"/>
    <col min="450" max="450" width="12.109375" style="1" customWidth="1"/>
    <col min="451" max="451" width="14.88671875" style="1" bestFit="1" customWidth="1"/>
    <col min="452" max="452" width="12" style="1" customWidth="1"/>
    <col min="453" max="453" width="14.88671875" style="1" bestFit="1" customWidth="1"/>
    <col min="454" max="454" width="12.44140625" style="1" customWidth="1"/>
    <col min="455" max="455" width="14.88671875" style="1" bestFit="1" customWidth="1"/>
    <col min="456" max="456" width="11.33203125" style="1" bestFit="1" customWidth="1"/>
    <col min="457" max="457" width="15" style="1" customWidth="1"/>
    <col min="458" max="458" width="10.33203125" style="1" customWidth="1"/>
    <col min="459" max="459" width="14.88671875" style="1" bestFit="1" customWidth="1"/>
    <col min="460" max="460" width="3.44140625" style="1" customWidth="1"/>
    <col min="461" max="700" width="11.44140625" style="1"/>
    <col min="701" max="701" width="8.109375" style="1" customWidth="1"/>
    <col min="702" max="702" width="0" style="1" hidden="1" customWidth="1"/>
    <col min="703" max="703" width="59.5546875" style="1" customWidth="1"/>
    <col min="704" max="704" width="5.109375" style="1" bestFit="1" customWidth="1"/>
    <col min="705" max="705" width="9.44140625" style="1" customWidth="1"/>
    <col min="706" max="706" width="12.109375" style="1" customWidth="1"/>
    <col min="707" max="707" width="14.88671875" style="1" bestFit="1" customWidth="1"/>
    <col min="708" max="708" width="12" style="1" customWidth="1"/>
    <col min="709" max="709" width="14.88671875" style="1" bestFit="1" customWidth="1"/>
    <col min="710" max="710" width="12.44140625" style="1" customWidth="1"/>
    <col min="711" max="711" width="14.88671875" style="1" bestFit="1" customWidth="1"/>
    <col min="712" max="712" width="11.33203125" style="1" bestFit="1" customWidth="1"/>
    <col min="713" max="713" width="15" style="1" customWidth="1"/>
    <col min="714" max="714" width="10.33203125" style="1" customWidth="1"/>
    <col min="715" max="715" width="14.88671875" style="1" bestFit="1" customWidth="1"/>
    <col min="716" max="716" width="3.44140625" style="1" customWidth="1"/>
    <col min="717" max="956" width="11.44140625" style="1"/>
    <col min="957" max="957" width="8.109375" style="1" customWidth="1"/>
    <col min="958" max="958" width="0" style="1" hidden="1" customWidth="1"/>
    <col min="959" max="959" width="59.5546875" style="1" customWidth="1"/>
    <col min="960" max="960" width="5.109375" style="1" bestFit="1" customWidth="1"/>
    <col min="961" max="961" width="9.44140625" style="1" customWidth="1"/>
    <col min="962" max="962" width="12.109375" style="1" customWidth="1"/>
    <col min="963" max="963" width="14.88671875" style="1" bestFit="1" customWidth="1"/>
    <col min="964" max="964" width="12" style="1" customWidth="1"/>
    <col min="965" max="965" width="14.88671875" style="1" bestFit="1" customWidth="1"/>
    <col min="966" max="966" width="12.44140625" style="1" customWidth="1"/>
    <col min="967" max="967" width="14.88671875" style="1" bestFit="1" customWidth="1"/>
    <col min="968" max="968" width="11.33203125" style="1" bestFit="1" customWidth="1"/>
    <col min="969" max="969" width="15" style="1" customWidth="1"/>
    <col min="970" max="970" width="10.33203125" style="1" customWidth="1"/>
    <col min="971" max="971" width="14.88671875" style="1" bestFit="1" customWidth="1"/>
    <col min="972" max="972" width="3.44140625" style="1" customWidth="1"/>
    <col min="973" max="1212" width="11.44140625" style="1"/>
    <col min="1213" max="1213" width="8.109375" style="1" customWidth="1"/>
    <col min="1214" max="1214" width="0" style="1" hidden="1" customWidth="1"/>
    <col min="1215" max="1215" width="59.5546875" style="1" customWidth="1"/>
    <col min="1216" max="1216" width="5.109375" style="1" bestFit="1" customWidth="1"/>
    <col min="1217" max="1217" width="9.44140625" style="1" customWidth="1"/>
    <col min="1218" max="1218" width="12.109375" style="1" customWidth="1"/>
    <col min="1219" max="1219" width="14.88671875" style="1" bestFit="1" customWidth="1"/>
    <col min="1220" max="1220" width="12" style="1" customWidth="1"/>
    <col min="1221" max="1221" width="14.88671875" style="1" bestFit="1" customWidth="1"/>
    <col min="1222" max="1222" width="12.44140625" style="1" customWidth="1"/>
    <col min="1223" max="1223" width="14.88671875" style="1" bestFit="1" customWidth="1"/>
    <col min="1224" max="1224" width="11.33203125" style="1" bestFit="1" customWidth="1"/>
    <col min="1225" max="1225" width="15" style="1" customWidth="1"/>
    <col min="1226" max="1226" width="10.33203125" style="1" customWidth="1"/>
    <col min="1227" max="1227" width="14.88671875" style="1" bestFit="1" customWidth="1"/>
    <col min="1228" max="1228" width="3.44140625" style="1" customWidth="1"/>
    <col min="1229" max="1468" width="11.44140625" style="1"/>
    <col min="1469" max="1469" width="8.109375" style="1" customWidth="1"/>
    <col min="1470" max="1470" width="0" style="1" hidden="1" customWidth="1"/>
    <col min="1471" max="1471" width="59.5546875" style="1" customWidth="1"/>
    <col min="1472" max="1472" width="5.109375" style="1" bestFit="1" customWidth="1"/>
    <col min="1473" max="1473" width="9.44140625" style="1" customWidth="1"/>
    <col min="1474" max="1474" width="12.109375" style="1" customWidth="1"/>
    <col min="1475" max="1475" width="14.88671875" style="1" bestFit="1" customWidth="1"/>
    <col min="1476" max="1476" width="12" style="1" customWidth="1"/>
    <col min="1477" max="1477" width="14.88671875" style="1" bestFit="1" customWidth="1"/>
    <col min="1478" max="1478" width="12.44140625" style="1" customWidth="1"/>
    <col min="1479" max="1479" width="14.88671875" style="1" bestFit="1" customWidth="1"/>
    <col min="1480" max="1480" width="11.33203125" style="1" bestFit="1" customWidth="1"/>
    <col min="1481" max="1481" width="15" style="1" customWidth="1"/>
    <col min="1482" max="1482" width="10.33203125" style="1" customWidth="1"/>
    <col min="1483" max="1483" width="14.88671875" style="1" bestFit="1" customWidth="1"/>
    <col min="1484" max="1484" width="3.44140625" style="1" customWidth="1"/>
    <col min="1485" max="1724" width="11.44140625" style="1"/>
    <col min="1725" max="1725" width="8.109375" style="1" customWidth="1"/>
    <col min="1726" max="1726" width="0" style="1" hidden="1" customWidth="1"/>
    <col min="1727" max="1727" width="59.5546875" style="1" customWidth="1"/>
    <col min="1728" max="1728" width="5.109375" style="1" bestFit="1" customWidth="1"/>
    <col min="1729" max="1729" width="9.44140625" style="1" customWidth="1"/>
    <col min="1730" max="1730" width="12.109375" style="1" customWidth="1"/>
    <col min="1731" max="1731" width="14.88671875" style="1" bestFit="1" customWidth="1"/>
    <col min="1732" max="1732" width="12" style="1" customWidth="1"/>
    <col min="1733" max="1733" width="14.88671875" style="1" bestFit="1" customWidth="1"/>
    <col min="1734" max="1734" width="12.44140625" style="1" customWidth="1"/>
    <col min="1735" max="1735" width="14.88671875" style="1" bestFit="1" customWidth="1"/>
    <col min="1736" max="1736" width="11.33203125" style="1" bestFit="1" customWidth="1"/>
    <col min="1737" max="1737" width="15" style="1" customWidth="1"/>
    <col min="1738" max="1738" width="10.33203125" style="1" customWidth="1"/>
    <col min="1739" max="1739" width="14.88671875" style="1" bestFit="1" customWidth="1"/>
    <col min="1740" max="1740" width="3.44140625" style="1" customWidth="1"/>
    <col min="1741" max="1980" width="11.44140625" style="1"/>
    <col min="1981" max="1981" width="8.109375" style="1" customWidth="1"/>
    <col min="1982" max="1982" width="0" style="1" hidden="1" customWidth="1"/>
    <col min="1983" max="1983" width="59.5546875" style="1" customWidth="1"/>
    <col min="1984" max="1984" width="5.109375" style="1" bestFit="1" customWidth="1"/>
    <col min="1985" max="1985" width="9.44140625" style="1" customWidth="1"/>
    <col min="1986" max="1986" width="12.109375" style="1" customWidth="1"/>
    <col min="1987" max="1987" width="14.88671875" style="1" bestFit="1" customWidth="1"/>
    <col min="1988" max="1988" width="12" style="1" customWidth="1"/>
    <col min="1989" max="1989" width="14.88671875" style="1" bestFit="1" customWidth="1"/>
    <col min="1990" max="1990" width="12.44140625" style="1" customWidth="1"/>
    <col min="1991" max="1991" width="14.88671875" style="1" bestFit="1" customWidth="1"/>
    <col min="1992" max="1992" width="11.33203125" style="1" bestFit="1" customWidth="1"/>
    <col min="1993" max="1993" width="15" style="1" customWidth="1"/>
    <col min="1994" max="1994" width="10.33203125" style="1" customWidth="1"/>
    <col min="1995" max="1995" width="14.88671875" style="1" bestFit="1" customWidth="1"/>
    <col min="1996" max="1996" width="3.44140625" style="1" customWidth="1"/>
    <col min="1997" max="2236" width="11.44140625" style="1"/>
    <col min="2237" max="2237" width="8.109375" style="1" customWidth="1"/>
    <col min="2238" max="2238" width="0" style="1" hidden="1" customWidth="1"/>
    <col min="2239" max="2239" width="59.5546875" style="1" customWidth="1"/>
    <col min="2240" max="2240" width="5.109375" style="1" bestFit="1" customWidth="1"/>
    <col min="2241" max="2241" width="9.44140625" style="1" customWidth="1"/>
    <col min="2242" max="2242" width="12.109375" style="1" customWidth="1"/>
    <col min="2243" max="2243" width="14.88671875" style="1" bestFit="1" customWidth="1"/>
    <col min="2244" max="2244" width="12" style="1" customWidth="1"/>
    <col min="2245" max="2245" width="14.88671875" style="1" bestFit="1" customWidth="1"/>
    <col min="2246" max="2246" width="12.44140625" style="1" customWidth="1"/>
    <col min="2247" max="2247" width="14.88671875" style="1" bestFit="1" customWidth="1"/>
    <col min="2248" max="2248" width="11.33203125" style="1" bestFit="1" customWidth="1"/>
    <col min="2249" max="2249" width="15" style="1" customWidth="1"/>
    <col min="2250" max="2250" width="10.33203125" style="1" customWidth="1"/>
    <col min="2251" max="2251" width="14.88671875" style="1" bestFit="1" customWidth="1"/>
    <col min="2252" max="2252" width="3.44140625" style="1" customWidth="1"/>
    <col min="2253" max="2492" width="11.44140625" style="1"/>
    <col min="2493" max="2493" width="8.109375" style="1" customWidth="1"/>
    <col min="2494" max="2494" width="0" style="1" hidden="1" customWidth="1"/>
    <col min="2495" max="2495" width="59.5546875" style="1" customWidth="1"/>
    <col min="2496" max="2496" width="5.109375" style="1" bestFit="1" customWidth="1"/>
    <col min="2497" max="2497" width="9.44140625" style="1" customWidth="1"/>
    <col min="2498" max="2498" width="12.109375" style="1" customWidth="1"/>
    <col min="2499" max="2499" width="14.88671875" style="1" bestFit="1" customWidth="1"/>
    <col min="2500" max="2500" width="12" style="1" customWidth="1"/>
    <col min="2501" max="2501" width="14.88671875" style="1" bestFit="1" customWidth="1"/>
    <col min="2502" max="2502" width="12.44140625" style="1" customWidth="1"/>
    <col min="2503" max="2503" width="14.88671875" style="1" bestFit="1" customWidth="1"/>
    <col min="2504" max="2504" width="11.33203125" style="1" bestFit="1" customWidth="1"/>
    <col min="2505" max="2505" width="15" style="1" customWidth="1"/>
    <col min="2506" max="2506" width="10.33203125" style="1" customWidth="1"/>
    <col min="2507" max="2507" width="14.88671875" style="1" bestFit="1" customWidth="1"/>
    <col min="2508" max="2508" width="3.44140625" style="1" customWidth="1"/>
    <col min="2509" max="2748" width="11.44140625" style="1"/>
    <col min="2749" max="2749" width="8.109375" style="1" customWidth="1"/>
    <col min="2750" max="2750" width="0" style="1" hidden="1" customWidth="1"/>
    <col min="2751" max="2751" width="59.5546875" style="1" customWidth="1"/>
    <col min="2752" max="2752" width="5.109375" style="1" bestFit="1" customWidth="1"/>
    <col min="2753" max="2753" width="9.44140625" style="1" customWidth="1"/>
    <col min="2754" max="2754" width="12.109375" style="1" customWidth="1"/>
    <col min="2755" max="2755" width="14.88671875" style="1" bestFit="1" customWidth="1"/>
    <col min="2756" max="2756" width="12" style="1" customWidth="1"/>
    <col min="2757" max="2757" width="14.88671875" style="1" bestFit="1" customWidth="1"/>
    <col min="2758" max="2758" width="12.44140625" style="1" customWidth="1"/>
    <col min="2759" max="2759" width="14.88671875" style="1" bestFit="1" customWidth="1"/>
    <col min="2760" max="2760" width="11.33203125" style="1" bestFit="1" customWidth="1"/>
    <col min="2761" max="2761" width="15" style="1" customWidth="1"/>
    <col min="2762" max="2762" width="10.33203125" style="1" customWidth="1"/>
    <col min="2763" max="2763" width="14.88671875" style="1" bestFit="1" customWidth="1"/>
    <col min="2764" max="2764" width="3.44140625" style="1" customWidth="1"/>
    <col min="2765" max="3004" width="11.44140625" style="1"/>
    <col min="3005" max="3005" width="8.109375" style="1" customWidth="1"/>
    <col min="3006" max="3006" width="0" style="1" hidden="1" customWidth="1"/>
    <col min="3007" max="3007" width="59.5546875" style="1" customWidth="1"/>
    <col min="3008" max="3008" width="5.109375" style="1" bestFit="1" customWidth="1"/>
    <col min="3009" max="3009" width="9.44140625" style="1" customWidth="1"/>
    <col min="3010" max="3010" width="12.109375" style="1" customWidth="1"/>
    <col min="3011" max="3011" width="14.88671875" style="1" bestFit="1" customWidth="1"/>
    <col min="3012" max="3012" width="12" style="1" customWidth="1"/>
    <col min="3013" max="3013" width="14.88671875" style="1" bestFit="1" customWidth="1"/>
    <col min="3014" max="3014" width="12.44140625" style="1" customWidth="1"/>
    <col min="3015" max="3015" width="14.88671875" style="1" bestFit="1" customWidth="1"/>
    <col min="3016" max="3016" width="11.33203125" style="1" bestFit="1" customWidth="1"/>
    <col min="3017" max="3017" width="15" style="1" customWidth="1"/>
    <col min="3018" max="3018" width="10.33203125" style="1" customWidth="1"/>
    <col min="3019" max="3019" width="14.88671875" style="1" bestFit="1" customWidth="1"/>
    <col min="3020" max="3020" width="3.44140625" style="1" customWidth="1"/>
    <col min="3021" max="3260" width="11.44140625" style="1"/>
    <col min="3261" max="3261" width="8.109375" style="1" customWidth="1"/>
    <col min="3262" max="3262" width="0" style="1" hidden="1" customWidth="1"/>
    <col min="3263" max="3263" width="59.5546875" style="1" customWidth="1"/>
    <col min="3264" max="3264" width="5.109375" style="1" bestFit="1" customWidth="1"/>
    <col min="3265" max="3265" width="9.44140625" style="1" customWidth="1"/>
    <col min="3266" max="3266" width="12.109375" style="1" customWidth="1"/>
    <col min="3267" max="3267" width="14.88671875" style="1" bestFit="1" customWidth="1"/>
    <col min="3268" max="3268" width="12" style="1" customWidth="1"/>
    <col min="3269" max="3269" width="14.88671875" style="1" bestFit="1" customWidth="1"/>
    <col min="3270" max="3270" width="12.44140625" style="1" customWidth="1"/>
    <col min="3271" max="3271" width="14.88671875" style="1" bestFit="1" customWidth="1"/>
    <col min="3272" max="3272" width="11.33203125" style="1" bestFit="1" customWidth="1"/>
    <col min="3273" max="3273" width="15" style="1" customWidth="1"/>
    <col min="3274" max="3274" width="10.33203125" style="1" customWidth="1"/>
    <col min="3275" max="3275" width="14.88671875" style="1" bestFit="1" customWidth="1"/>
    <col min="3276" max="3276" width="3.44140625" style="1" customWidth="1"/>
    <col min="3277" max="3516" width="11.44140625" style="1"/>
    <col min="3517" max="3517" width="8.109375" style="1" customWidth="1"/>
    <col min="3518" max="3518" width="0" style="1" hidden="1" customWidth="1"/>
    <col min="3519" max="3519" width="59.5546875" style="1" customWidth="1"/>
    <col min="3520" max="3520" width="5.109375" style="1" bestFit="1" customWidth="1"/>
    <col min="3521" max="3521" width="9.44140625" style="1" customWidth="1"/>
    <col min="3522" max="3522" width="12.109375" style="1" customWidth="1"/>
    <col min="3523" max="3523" width="14.88671875" style="1" bestFit="1" customWidth="1"/>
    <col min="3524" max="3524" width="12" style="1" customWidth="1"/>
    <col min="3525" max="3525" width="14.88671875" style="1" bestFit="1" customWidth="1"/>
    <col min="3526" max="3526" width="12.44140625" style="1" customWidth="1"/>
    <col min="3527" max="3527" width="14.88671875" style="1" bestFit="1" customWidth="1"/>
    <col min="3528" max="3528" width="11.33203125" style="1" bestFit="1" customWidth="1"/>
    <col min="3529" max="3529" width="15" style="1" customWidth="1"/>
    <col min="3530" max="3530" width="10.33203125" style="1" customWidth="1"/>
    <col min="3531" max="3531" width="14.88671875" style="1" bestFit="1" customWidth="1"/>
    <col min="3532" max="3532" width="3.44140625" style="1" customWidth="1"/>
    <col min="3533" max="3772" width="11.44140625" style="1"/>
    <col min="3773" max="3773" width="8.109375" style="1" customWidth="1"/>
    <col min="3774" max="3774" width="0" style="1" hidden="1" customWidth="1"/>
    <col min="3775" max="3775" width="59.5546875" style="1" customWidth="1"/>
    <col min="3776" max="3776" width="5.109375" style="1" bestFit="1" customWidth="1"/>
    <col min="3777" max="3777" width="9.44140625" style="1" customWidth="1"/>
    <col min="3778" max="3778" width="12.109375" style="1" customWidth="1"/>
    <col min="3779" max="3779" width="14.88671875" style="1" bestFit="1" customWidth="1"/>
    <col min="3780" max="3780" width="12" style="1" customWidth="1"/>
    <col min="3781" max="3781" width="14.88671875" style="1" bestFit="1" customWidth="1"/>
    <col min="3782" max="3782" width="12.44140625" style="1" customWidth="1"/>
    <col min="3783" max="3783" width="14.88671875" style="1" bestFit="1" customWidth="1"/>
    <col min="3784" max="3784" width="11.33203125" style="1" bestFit="1" customWidth="1"/>
    <col min="3785" max="3785" width="15" style="1" customWidth="1"/>
    <col min="3786" max="3786" width="10.33203125" style="1" customWidth="1"/>
    <col min="3787" max="3787" width="14.88671875" style="1" bestFit="1" customWidth="1"/>
    <col min="3788" max="3788" width="3.44140625" style="1" customWidth="1"/>
    <col min="3789" max="4028" width="11.44140625" style="1"/>
    <col min="4029" max="4029" width="8.109375" style="1" customWidth="1"/>
    <col min="4030" max="4030" width="0" style="1" hidden="1" customWidth="1"/>
    <col min="4031" max="4031" width="59.5546875" style="1" customWidth="1"/>
    <col min="4032" max="4032" width="5.109375" style="1" bestFit="1" customWidth="1"/>
    <col min="4033" max="4033" width="9.44140625" style="1" customWidth="1"/>
    <col min="4034" max="4034" width="12.109375" style="1" customWidth="1"/>
    <col min="4035" max="4035" width="14.88671875" style="1" bestFit="1" customWidth="1"/>
    <col min="4036" max="4036" width="12" style="1" customWidth="1"/>
    <col min="4037" max="4037" width="14.88671875" style="1" bestFit="1" customWidth="1"/>
    <col min="4038" max="4038" width="12.44140625" style="1" customWidth="1"/>
    <col min="4039" max="4039" width="14.88671875" style="1" bestFit="1" customWidth="1"/>
    <col min="4040" max="4040" width="11.33203125" style="1" bestFit="1" customWidth="1"/>
    <col min="4041" max="4041" width="15" style="1" customWidth="1"/>
    <col min="4042" max="4042" width="10.33203125" style="1" customWidth="1"/>
    <col min="4043" max="4043" width="14.88671875" style="1" bestFit="1" customWidth="1"/>
    <col min="4044" max="4044" width="3.44140625" style="1" customWidth="1"/>
    <col min="4045" max="4284" width="11.44140625" style="1"/>
    <col min="4285" max="4285" width="8.109375" style="1" customWidth="1"/>
    <col min="4286" max="4286" width="0" style="1" hidden="1" customWidth="1"/>
    <col min="4287" max="4287" width="59.5546875" style="1" customWidth="1"/>
    <col min="4288" max="4288" width="5.109375" style="1" bestFit="1" customWidth="1"/>
    <col min="4289" max="4289" width="9.44140625" style="1" customWidth="1"/>
    <col min="4290" max="4290" width="12.109375" style="1" customWidth="1"/>
    <col min="4291" max="4291" width="14.88671875" style="1" bestFit="1" customWidth="1"/>
    <col min="4292" max="4292" width="12" style="1" customWidth="1"/>
    <col min="4293" max="4293" width="14.88671875" style="1" bestFit="1" customWidth="1"/>
    <col min="4294" max="4294" width="12.44140625" style="1" customWidth="1"/>
    <col min="4295" max="4295" width="14.88671875" style="1" bestFit="1" customWidth="1"/>
    <col min="4296" max="4296" width="11.33203125" style="1" bestFit="1" customWidth="1"/>
    <col min="4297" max="4297" width="15" style="1" customWidth="1"/>
    <col min="4298" max="4298" width="10.33203125" style="1" customWidth="1"/>
    <col min="4299" max="4299" width="14.88671875" style="1" bestFit="1" customWidth="1"/>
    <col min="4300" max="4300" width="3.44140625" style="1" customWidth="1"/>
    <col min="4301" max="4540" width="11.44140625" style="1"/>
    <col min="4541" max="4541" width="8.109375" style="1" customWidth="1"/>
    <col min="4542" max="4542" width="0" style="1" hidden="1" customWidth="1"/>
    <col min="4543" max="4543" width="59.5546875" style="1" customWidth="1"/>
    <col min="4544" max="4544" width="5.109375" style="1" bestFit="1" customWidth="1"/>
    <col min="4545" max="4545" width="9.44140625" style="1" customWidth="1"/>
    <col min="4546" max="4546" width="12.109375" style="1" customWidth="1"/>
    <col min="4547" max="4547" width="14.88671875" style="1" bestFit="1" customWidth="1"/>
    <col min="4548" max="4548" width="12" style="1" customWidth="1"/>
    <col min="4549" max="4549" width="14.88671875" style="1" bestFit="1" customWidth="1"/>
    <col min="4550" max="4550" width="12.44140625" style="1" customWidth="1"/>
    <col min="4551" max="4551" width="14.88671875" style="1" bestFit="1" customWidth="1"/>
    <col min="4552" max="4552" width="11.33203125" style="1" bestFit="1" customWidth="1"/>
    <col min="4553" max="4553" width="15" style="1" customWidth="1"/>
    <col min="4554" max="4554" width="10.33203125" style="1" customWidth="1"/>
    <col min="4555" max="4555" width="14.88671875" style="1" bestFit="1" customWidth="1"/>
    <col min="4556" max="4556" width="3.44140625" style="1" customWidth="1"/>
    <col min="4557" max="4796" width="11.44140625" style="1"/>
    <col min="4797" max="4797" width="8.109375" style="1" customWidth="1"/>
    <col min="4798" max="4798" width="0" style="1" hidden="1" customWidth="1"/>
    <col min="4799" max="4799" width="59.5546875" style="1" customWidth="1"/>
    <col min="4800" max="4800" width="5.109375" style="1" bestFit="1" customWidth="1"/>
    <col min="4801" max="4801" width="9.44140625" style="1" customWidth="1"/>
    <col min="4802" max="4802" width="12.109375" style="1" customWidth="1"/>
    <col min="4803" max="4803" width="14.88671875" style="1" bestFit="1" customWidth="1"/>
    <col min="4804" max="4804" width="12" style="1" customWidth="1"/>
    <col min="4805" max="4805" width="14.88671875" style="1" bestFit="1" customWidth="1"/>
    <col min="4806" max="4806" width="12.44140625" style="1" customWidth="1"/>
    <col min="4807" max="4807" width="14.88671875" style="1" bestFit="1" customWidth="1"/>
    <col min="4808" max="4808" width="11.33203125" style="1" bestFit="1" customWidth="1"/>
    <col min="4809" max="4809" width="15" style="1" customWidth="1"/>
    <col min="4810" max="4810" width="10.33203125" style="1" customWidth="1"/>
    <col min="4811" max="4811" width="14.88671875" style="1" bestFit="1" customWidth="1"/>
    <col min="4812" max="4812" width="3.44140625" style="1" customWidth="1"/>
    <col min="4813" max="5052" width="11.44140625" style="1"/>
    <col min="5053" max="5053" width="8.109375" style="1" customWidth="1"/>
    <col min="5054" max="5054" width="0" style="1" hidden="1" customWidth="1"/>
    <col min="5055" max="5055" width="59.5546875" style="1" customWidth="1"/>
    <col min="5056" max="5056" width="5.109375" style="1" bestFit="1" customWidth="1"/>
    <col min="5057" max="5057" width="9.44140625" style="1" customWidth="1"/>
    <col min="5058" max="5058" width="12.109375" style="1" customWidth="1"/>
    <col min="5059" max="5059" width="14.88671875" style="1" bestFit="1" customWidth="1"/>
    <col min="5060" max="5060" width="12" style="1" customWidth="1"/>
    <col min="5061" max="5061" width="14.88671875" style="1" bestFit="1" customWidth="1"/>
    <col min="5062" max="5062" width="12.44140625" style="1" customWidth="1"/>
    <col min="5063" max="5063" width="14.88671875" style="1" bestFit="1" customWidth="1"/>
    <col min="5064" max="5064" width="11.33203125" style="1" bestFit="1" customWidth="1"/>
    <col min="5065" max="5065" width="15" style="1" customWidth="1"/>
    <col min="5066" max="5066" width="10.33203125" style="1" customWidth="1"/>
    <col min="5067" max="5067" width="14.88671875" style="1" bestFit="1" customWidth="1"/>
    <col min="5068" max="5068" width="3.44140625" style="1" customWidth="1"/>
    <col min="5069" max="5308" width="11.44140625" style="1"/>
    <col min="5309" max="5309" width="8.109375" style="1" customWidth="1"/>
    <col min="5310" max="5310" width="0" style="1" hidden="1" customWidth="1"/>
    <col min="5311" max="5311" width="59.5546875" style="1" customWidth="1"/>
    <col min="5312" max="5312" width="5.109375" style="1" bestFit="1" customWidth="1"/>
    <col min="5313" max="5313" width="9.44140625" style="1" customWidth="1"/>
    <col min="5314" max="5314" width="12.109375" style="1" customWidth="1"/>
    <col min="5315" max="5315" width="14.88671875" style="1" bestFit="1" customWidth="1"/>
    <col min="5316" max="5316" width="12" style="1" customWidth="1"/>
    <col min="5317" max="5317" width="14.88671875" style="1" bestFit="1" customWidth="1"/>
    <col min="5318" max="5318" width="12.44140625" style="1" customWidth="1"/>
    <col min="5319" max="5319" width="14.88671875" style="1" bestFit="1" customWidth="1"/>
    <col min="5320" max="5320" width="11.33203125" style="1" bestFit="1" customWidth="1"/>
    <col min="5321" max="5321" width="15" style="1" customWidth="1"/>
    <col min="5322" max="5322" width="10.33203125" style="1" customWidth="1"/>
    <col min="5323" max="5323" width="14.88671875" style="1" bestFit="1" customWidth="1"/>
    <col min="5324" max="5324" width="3.44140625" style="1" customWidth="1"/>
    <col min="5325" max="5564" width="11.44140625" style="1"/>
    <col min="5565" max="5565" width="8.109375" style="1" customWidth="1"/>
    <col min="5566" max="5566" width="0" style="1" hidden="1" customWidth="1"/>
    <col min="5567" max="5567" width="59.5546875" style="1" customWidth="1"/>
    <col min="5568" max="5568" width="5.109375" style="1" bestFit="1" customWidth="1"/>
    <col min="5569" max="5569" width="9.44140625" style="1" customWidth="1"/>
    <col min="5570" max="5570" width="12.109375" style="1" customWidth="1"/>
    <col min="5571" max="5571" width="14.88671875" style="1" bestFit="1" customWidth="1"/>
    <col min="5572" max="5572" width="12" style="1" customWidth="1"/>
    <col min="5573" max="5573" width="14.88671875" style="1" bestFit="1" customWidth="1"/>
    <col min="5574" max="5574" width="12.44140625" style="1" customWidth="1"/>
    <col min="5575" max="5575" width="14.88671875" style="1" bestFit="1" customWidth="1"/>
    <col min="5576" max="5576" width="11.33203125" style="1" bestFit="1" customWidth="1"/>
    <col min="5577" max="5577" width="15" style="1" customWidth="1"/>
    <col min="5578" max="5578" width="10.33203125" style="1" customWidth="1"/>
    <col min="5579" max="5579" width="14.88671875" style="1" bestFit="1" customWidth="1"/>
    <col min="5580" max="5580" width="3.44140625" style="1" customWidth="1"/>
    <col min="5581" max="5820" width="11.44140625" style="1"/>
    <col min="5821" max="5821" width="8.109375" style="1" customWidth="1"/>
    <col min="5822" max="5822" width="0" style="1" hidden="1" customWidth="1"/>
    <col min="5823" max="5823" width="59.5546875" style="1" customWidth="1"/>
    <col min="5824" max="5824" width="5.109375" style="1" bestFit="1" customWidth="1"/>
    <col min="5825" max="5825" width="9.44140625" style="1" customWidth="1"/>
    <col min="5826" max="5826" width="12.109375" style="1" customWidth="1"/>
    <col min="5827" max="5827" width="14.88671875" style="1" bestFit="1" customWidth="1"/>
    <col min="5828" max="5828" width="12" style="1" customWidth="1"/>
    <col min="5829" max="5829" width="14.88671875" style="1" bestFit="1" customWidth="1"/>
    <col min="5830" max="5830" width="12.44140625" style="1" customWidth="1"/>
    <col min="5831" max="5831" width="14.88671875" style="1" bestFit="1" customWidth="1"/>
    <col min="5832" max="5832" width="11.33203125" style="1" bestFit="1" customWidth="1"/>
    <col min="5833" max="5833" width="15" style="1" customWidth="1"/>
    <col min="5834" max="5834" width="10.33203125" style="1" customWidth="1"/>
    <col min="5835" max="5835" width="14.88671875" style="1" bestFit="1" customWidth="1"/>
    <col min="5836" max="5836" width="3.44140625" style="1" customWidth="1"/>
    <col min="5837" max="6076" width="11.44140625" style="1"/>
    <col min="6077" max="6077" width="8.109375" style="1" customWidth="1"/>
    <col min="6078" max="6078" width="0" style="1" hidden="1" customWidth="1"/>
    <col min="6079" max="6079" width="59.5546875" style="1" customWidth="1"/>
    <col min="6080" max="6080" width="5.109375" style="1" bestFit="1" customWidth="1"/>
    <col min="6081" max="6081" width="9.44140625" style="1" customWidth="1"/>
    <col min="6082" max="6082" width="12.109375" style="1" customWidth="1"/>
    <col min="6083" max="6083" width="14.88671875" style="1" bestFit="1" customWidth="1"/>
    <col min="6084" max="6084" width="12" style="1" customWidth="1"/>
    <col min="6085" max="6085" width="14.88671875" style="1" bestFit="1" customWidth="1"/>
    <col min="6086" max="6086" width="12.44140625" style="1" customWidth="1"/>
    <col min="6087" max="6087" width="14.88671875" style="1" bestFit="1" customWidth="1"/>
    <col min="6088" max="6088" width="11.33203125" style="1" bestFit="1" customWidth="1"/>
    <col min="6089" max="6089" width="15" style="1" customWidth="1"/>
    <col min="6090" max="6090" width="10.33203125" style="1" customWidth="1"/>
    <col min="6091" max="6091" width="14.88671875" style="1" bestFit="1" customWidth="1"/>
    <col min="6092" max="6092" width="3.44140625" style="1" customWidth="1"/>
    <col min="6093" max="6332" width="11.44140625" style="1"/>
    <col min="6333" max="6333" width="8.109375" style="1" customWidth="1"/>
    <col min="6334" max="6334" width="0" style="1" hidden="1" customWidth="1"/>
    <col min="6335" max="6335" width="59.5546875" style="1" customWidth="1"/>
    <col min="6336" max="6336" width="5.109375" style="1" bestFit="1" customWidth="1"/>
    <col min="6337" max="6337" width="9.44140625" style="1" customWidth="1"/>
    <col min="6338" max="6338" width="12.109375" style="1" customWidth="1"/>
    <col min="6339" max="6339" width="14.88671875" style="1" bestFit="1" customWidth="1"/>
    <col min="6340" max="6340" width="12" style="1" customWidth="1"/>
    <col min="6341" max="6341" width="14.88671875" style="1" bestFit="1" customWidth="1"/>
    <col min="6342" max="6342" width="12.44140625" style="1" customWidth="1"/>
    <col min="6343" max="6343" width="14.88671875" style="1" bestFit="1" customWidth="1"/>
    <col min="6344" max="6344" width="11.33203125" style="1" bestFit="1" customWidth="1"/>
    <col min="6345" max="6345" width="15" style="1" customWidth="1"/>
    <col min="6346" max="6346" width="10.33203125" style="1" customWidth="1"/>
    <col min="6347" max="6347" width="14.88671875" style="1" bestFit="1" customWidth="1"/>
    <col min="6348" max="6348" width="3.44140625" style="1" customWidth="1"/>
    <col min="6349" max="6588" width="11.44140625" style="1"/>
    <col min="6589" max="6589" width="8.109375" style="1" customWidth="1"/>
    <col min="6590" max="6590" width="0" style="1" hidden="1" customWidth="1"/>
    <col min="6591" max="6591" width="59.5546875" style="1" customWidth="1"/>
    <col min="6592" max="6592" width="5.109375" style="1" bestFit="1" customWidth="1"/>
    <col min="6593" max="6593" width="9.44140625" style="1" customWidth="1"/>
    <col min="6594" max="6594" width="12.109375" style="1" customWidth="1"/>
    <col min="6595" max="6595" width="14.88671875" style="1" bestFit="1" customWidth="1"/>
    <col min="6596" max="6596" width="12" style="1" customWidth="1"/>
    <col min="6597" max="6597" width="14.88671875" style="1" bestFit="1" customWidth="1"/>
    <col min="6598" max="6598" width="12.44140625" style="1" customWidth="1"/>
    <col min="6599" max="6599" width="14.88671875" style="1" bestFit="1" customWidth="1"/>
    <col min="6600" max="6600" width="11.33203125" style="1" bestFit="1" customWidth="1"/>
    <col min="6601" max="6601" width="15" style="1" customWidth="1"/>
    <col min="6602" max="6602" width="10.33203125" style="1" customWidth="1"/>
    <col min="6603" max="6603" width="14.88671875" style="1" bestFit="1" customWidth="1"/>
    <col min="6604" max="6604" width="3.44140625" style="1" customWidth="1"/>
    <col min="6605" max="6844" width="11.44140625" style="1"/>
    <col min="6845" max="6845" width="8.109375" style="1" customWidth="1"/>
    <col min="6846" max="6846" width="0" style="1" hidden="1" customWidth="1"/>
    <col min="6847" max="6847" width="59.5546875" style="1" customWidth="1"/>
    <col min="6848" max="6848" width="5.109375" style="1" bestFit="1" customWidth="1"/>
    <col min="6849" max="6849" width="9.44140625" style="1" customWidth="1"/>
    <col min="6850" max="6850" width="12.109375" style="1" customWidth="1"/>
    <col min="6851" max="6851" width="14.88671875" style="1" bestFit="1" customWidth="1"/>
    <col min="6852" max="6852" width="12" style="1" customWidth="1"/>
    <col min="6853" max="6853" width="14.88671875" style="1" bestFit="1" customWidth="1"/>
    <col min="6854" max="6854" width="12.44140625" style="1" customWidth="1"/>
    <col min="6855" max="6855" width="14.88671875" style="1" bestFit="1" customWidth="1"/>
    <col min="6856" max="6856" width="11.33203125" style="1" bestFit="1" customWidth="1"/>
    <col min="6857" max="6857" width="15" style="1" customWidth="1"/>
    <col min="6858" max="6858" width="10.33203125" style="1" customWidth="1"/>
    <col min="6859" max="6859" width="14.88671875" style="1" bestFit="1" customWidth="1"/>
    <col min="6860" max="6860" width="3.44140625" style="1" customWidth="1"/>
    <col min="6861" max="7100" width="11.44140625" style="1"/>
    <col min="7101" max="7101" width="8.109375" style="1" customWidth="1"/>
    <col min="7102" max="7102" width="0" style="1" hidden="1" customWidth="1"/>
    <col min="7103" max="7103" width="59.5546875" style="1" customWidth="1"/>
    <col min="7104" max="7104" width="5.109375" style="1" bestFit="1" customWidth="1"/>
    <col min="7105" max="7105" width="9.44140625" style="1" customWidth="1"/>
    <col min="7106" max="7106" width="12.109375" style="1" customWidth="1"/>
    <col min="7107" max="7107" width="14.88671875" style="1" bestFit="1" customWidth="1"/>
    <col min="7108" max="7108" width="12" style="1" customWidth="1"/>
    <col min="7109" max="7109" width="14.88671875" style="1" bestFit="1" customWidth="1"/>
    <col min="7110" max="7110" width="12.44140625" style="1" customWidth="1"/>
    <col min="7111" max="7111" width="14.88671875" style="1" bestFit="1" customWidth="1"/>
    <col min="7112" max="7112" width="11.33203125" style="1" bestFit="1" customWidth="1"/>
    <col min="7113" max="7113" width="15" style="1" customWidth="1"/>
    <col min="7114" max="7114" width="10.33203125" style="1" customWidth="1"/>
    <col min="7115" max="7115" width="14.88671875" style="1" bestFit="1" customWidth="1"/>
    <col min="7116" max="7116" width="3.44140625" style="1" customWidth="1"/>
    <col min="7117" max="7356" width="11.44140625" style="1"/>
    <col min="7357" max="7357" width="8.109375" style="1" customWidth="1"/>
    <col min="7358" max="7358" width="0" style="1" hidden="1" customWidth="1"/>
    <col min="7359" max="7359" width="59.5546875" style="1" customWidth="1"/>
    <col min="7360" max="7360" width="5.109375" style="1" bestFit="1" customWidth="1"/>
    <col min="7361" max="7361" width="9.44140625" style="1" customWidth="1"/>
    <col min="7362" max="7362" width="12.109375" style="1" customWidth="1"/>
    <col min="7363" max="7363" width="14.88671875" style="1" bestFit="1" customWidth="1"/>
    <col min="7364" max="7364" width="12" style="1" customWidth="1"/>
    <col min="7365" max="7365" width="14.88671875" style="1" bestFit="1" customWidth="1"/>
    <col min="7366" max="7366" width="12.44140625" style="1" customWidth="1"/>
    <col min="7367" max="7367" width="14.88671875" style="1" bestFit="1" customWidth="1"/>
    <col min="7368" max="7368" width="11.33203125" style="1" bestFit="1" customWidth="1"/>
    <col min="7369" max="7369" width="15" style="1" customWidth="1"/>
    <col min="7370" max="7370" width="10.33203125" style="1" customWidth="1"/>
    <col min="7371" max="7371" width="14.88671875" style="1" bestFit="1" customWidth="1"/>
    <col min="7372" max="7372" width="3.44140625" style="1" customWidth="1"/>
    <col min="7373" max="7612" width="11.44140625" style="1"/>
    <col min="7613" max="7613" width="8.109375" style="1" customWidth="1"/>
    <col min="7614" max="7614" width="0" style="1" hidden="1" customWidth="1"/>
    <col min="7615" max="7615" width="59.5546875" style="1" customWidth="1"/>
    <col min="7616" max="7616" width="5.109375" style="1" bestFit="1" customWidth="1"/>
    <col min="7617" max="7617" width="9.44140625" style="1" customWidth="1"/>
    <col min="7618" max="7618" width="12.109375" style="1" customWidth="1"/>
    <col min="7619" max="7619" width="14.88671875" style="1" bestFit="1" customWidth="1"/>
    <col min="7620" max="7620" width="12" style="1" customWidth="1"/>
    <col min="7621" max="7621" width="14.88671875" style="1" bestFit="1" customWidth="1"/>
    <col min="7622" max="7622" width="12.44140625" style="1" customWidth="1"/>
    <col min="7623" max="7623" width="14.88671875" style="1" bestFit="1" customWidth="1"/>
    <col min="7624" max="7624" width="11.33203125" style="1" bestFit="1" customWidth="1"/>
    <col min="7625" max="7625" width="15" style="1" customWidth="1"/>
    <col min="7626" max="7626" width="10.33203125" style="1" customWidth="1"/>
    <col min="7627" max="7627" width="14.88671875" style="1" bestFit="1" customWidth="1"/>
    <col min="7628" max="7628" width="3.44140625" style="1" customWidth="1"/>
    <col min="7629" max="7868" width="11.44140625" style="1"/>
    <col min="7869" max="7869" width="8.109375" style="1" customWidth="1"/>
    <col min="7870" max="7870" width="0" style="1" hidden="1" customWidth="1"/>
    <col min="7871" max="7871" width="59.5546875" style="1" customWidth="1"/>
    <col min="7872" max="7872" width="5.109375" style="1" bestFit="1" customWidth="1"/>
    <col min="7873" max="7873" width="9.44140625" style="1" customWidth="1"/>
    <col min="7874" max="7874" width="12.109375" style="1" customWidth="1"/>
    <col min="7875" max="7875" width="14.88671875" style="1" bestFit="1" customWidth="1"/>
    <col min="7876" max="7876" width="12" style="1" customWidth="1"/>
    <col min="7877" max="7877" width="14.88671875" style="1" bestFit="1" customWidth="1"/>
    <col min="7878" max="7878" width="12.44140625" style="1" customWidth="1"/>
    <col min="7879" max="7879" width="14.88671875" style="1" bestFit="1" customWidth="1"/>
    <col min="7880" max="7880" width="11.33203125" style="1" bestFit="1" customWidth="1"/>
    <col min="7881" max="7881" width="15" style="1" customWidth="1"/>
    <col min="7882" max="7882" width="10.33203125" style="1" customWidth="1"/>
    <col min="7883" max="7883" width="14.88671875" style="1" bestFit="1" customWidth="1"/>
    <col min="7884" max="7884" width="3.44140625" style="1" customWidth="1"/>
    <col min="7885" max="8124" width="11.44140625" style="1"/>
    <col min="8125" max="8125" width="8.109375" style="1" customWidth="1"/>
    <col min="8126" max="8126" width="0" style="1" hidden="1" customWidth="1"/>
    <col min="8127" max="8127" width="59.5546875" style="1" customWidth="1"/>
    <col min="8128" max="8128" width="5.109375" style="1" bestFit="1" customWidth="1"/>
    <col min="8129" max="8129" width="9.44140625" style="1" customWidth="1"/>
    <col min="8130" max="8130" width="12.109375" style="1" customWidth="1"/>
    <col min="8131" max="8131" width="14.88671875" style="1" bestFit="1" customWidth="1"/>
    <col min="8132" max="8132" width="12" style="1" customWidth="1"/>
    <col min="8133" max="8133" width="14.88671875" style="1" bestFit="1" customWidth="1"/>
    <col min="8134" max="8134" width="12.44140625" style="1" customWidth="1"/>
    <col min="8135" max="8135" width="14.88671875" style="1" bestFit="1" customWidth="1"/>
    <col min="8136" max="8136" width="11.33203125" style="1" bestFit="1" customWidth="1"/>
    <col min="8137" max="8137" width="15" style="1" customWidth="1"/>
    <col min="8138" max="8138" width="10.33203125" style="1" customWidth="1"/>
    <col min="8139" max="8139" width="14.88671875" style="1" bestFit="1" customWidth="1"/>
    <col min="8140" max="8140" width="3.44140625" style="1" customWidth="1"/>
    <col min="8141" max="8380" width="11.44140625" style="1"/>
    <col min="8381" max="8381" width="8.109375" style="1" customWidth="1"/>
    <col min="8382" max="8382" width="0" style="1" hidden="1" customWidth="1"/>
    <col min="8383" max="8383" width="59.5546875" style="1" customWidth="1"/>
    <col min="8384" max="8384" width="5.109375" style="1" bestFit="1" customWidth="1"/>
    <col min="8385" max="8385" width="9.44140625" style="1" customWidth="1"/>
    <col min="8386" max="8386" width="12.109375" style="1" customWidth="1"/>
    <col min="8387" max="8387" width="14.88671875" style="1" bestFit="1" customWidth="1"/>
    <col min="8388" max="8388" width="12" style="1" customWidth="1"/>
    <col min="8389" max="8389" width="14.88671875" style="1" bestFit="1" customWidth="1"/>
    <col min="8390" max="8390" width="12.44140625" style="1" customWidth="1"/>
    <col min="8391" max="8391" width="14.88671875" style="1" bestFit="1" customWidth="1"/>
    <col min="8392" max="8392" width="11.33203125" style="1" bestFit="1" customWidth="1"/>
    <col min="8393" max="8393" width="15" style="1" customWidth="1"/>
    <col min="8394" max="8394" width="10.33203125" style="1" customWidth="1"/>
    <col min="8395" max="8395" width="14.88671875" style="1" bestFit="1" customWidth="1"/>
    <col min="8396" max="8396" width="3.44140625" style="1" customWidth="1"/>
    <col min="8397" max="8636" width="11.44140625" style="1"/>
    <col min="8637" max="8637" width="8.109375" style="1" customWidth="1"/>
    <col min="8638" max="8638" width="0" style="1" hidden="1" customWidth="1"/>
    <col min="8639" max="8639" width="59.5546875" style="1" customWidth="1"/>
    <col min="8640" max="8640" width="5.109375" style="1" bestFit="1" customWidth="1"/>
    <col min="8641" max="8641" width="9.44140625" style="1" customWidth="1"/>
    <col min="8642" max="8642" width="12.109375" style="1" customWidth="1"/>
    <col min="8643" max="8643" width="14.88671875" style="1" bestFit="1" customWidth="1"/>
    <col min="8644" max="8644" width="12" style="1" customWidth="1"/>
    <col min="8645" max="8645" width="14.88671875" style="1" bestFit="1" customWidth="1"/>
    <col min="8646" max="8646" width="12.44140625" style="1" customWidth="1"/>
    <col min="8647" max="8647" width="14.88671875" style="1" bestFit="1" customWidth="1"/>
    <col min="8648" max="8648" width="11.33203125" style="1" bestFit="1" customWidth="1"/>
    <col min="8649" max="8649" width="15" style="1" customWidth="1"/>
    <col min="8650" max="8650" width="10.33203125" style="1" customWidth="1"/>
    <col min="8651" max="8651" width="14.88671875" style="1" bestFit="1" customWidth="1"/>
    <col min="8652" max="8652" width="3.44140625" style="1" customWidth="1"/>
    <col min="8653" max="8892" width="11.44140625" style="1"/>
    <col min="8893" max="8893" width="8.109375" style="1" customWidth="1"/>
    <col min="8894" max="8894" width="0" style="1" hidden="1" customWidth="1"/>
    <col min="8895" max="8895" width="59.5546875" style="1" customWidth="1"/>
    <col min="8896" max="8896" width="5.109375" style="1" bestFit="1" customWidth="1"/>
    <col min="8897" max="8897" width="9.44140625" style="1" customWidth="1"/>
    <col min="8898" max="8898" width="12.109375" style="1" customWidth="1"/>
    <col min="8899" max="8899" width="14.88671875" style="1" bestFit="1" customWidth="1"/>
    <col min="8900" max="8900" width="12" style="1" customWidth="1"/>
    <col min="8901" max="8901" width="14.88671875" style="1" bestFit="1" customWidth="1"/>
    <col min="8902" max="8902" width="12.44140625" style="1" customWidth="1"/>
    <col min="8903" max="8903" width="14.88671875" style="1" bestFit="1" customWidth="1"/>
    <col min="8904" max="8904" width="11.33203125" style="1" bestFit="1" customWidth="1"/>
    <col min="8905" max="8905" width="15" style="1" customWidth="1"/>
    <col min="8906" max="8906" width="10.33203125" style="1" customWidth="1"/>
    <col min="8907" max="8907" width="14.88671875" style="1" bestFit="1" customWidth="1"/>
    <col min="8908" max="8908" width="3.44140625" style="1" customWidth="1"/>
    <col min="8909" max="9148" width="11.44140625" style="1"/>
    <col min="9149" max="9149" width="8.109375" style="1" customWidth="1"/>
    <col min="9150" max="9150" width="0" style="1" hidden="1" customWidth="1"/>
    <col min="9151" max="9151" width="59.5546875" style="1" customWidth="1"/>
    <col min="9152" max="9152" width="5.109375" style="1" bestFit="1" customWidth="1"/>
    <col min="9153" max="9153" width="9.44140625" style="1" customWidth="1"/>
    <col min="9154" max="9154" width="12.109375" style="1" customWidth="1"/>
    <col min="9155" max="9155" width="14.88671875" style="1" bestFit="1" customWidth="1"/>
    <col min="9156" max="9156" width="12" style="1" customWidth="1"/>
    <col min="9157" max="9157" width="14.88671875" style="1" bestFit="1" customWidth="1"/>
    <col min="9158" max="9158" width="12.44140625" style="1" customWidth="1"/>
    <col min="9159" max="9159" width="14.88671875" style="1" bestFit="1" customWidth="1"/>
    <col min="9160" max="9160" width="11.33203125" style="1" bestFit="1" customWidth="1"/>
    <col min="9161" max="9161" width="15" style="1" customWidth="1"/>
    <col min="9162" max="9162" width="10.33203125" style="1" customWidth="1"/>
    <col min="9163" max="9163" width="14.88671875" style="1" bestFit="1" customWidth="1"/>
    <col min="9164" max="9164" width="3.44140625" style="1" customWidth="1"/>
    <col min="9165" max="9404" width="11.44140625" style="1"/>
    <col min="9405" max="9405" width="8.109375" style="1" customWidth="1"/>
    <col min="9406" max="9406" width="0" style="1" hidden="1" customWidth="1"/>
    <col min="9407" max="9407" width="59.5546875" style="1" customWidth="1"/>
    <col min="9408" max="9408" width="5.109375" style="1" bestFit="1" customWidth="1"/>
    <col min="9409" max="9409" width="9.44140625" style="1" customWidth="1"/>
    <col min="9410" max="9410" width="12.109375" style="1" customWidth="1"/>
    <col min="9411" max="9411" width="14.88671875" style="1" bestFit="1" customWidth="1"/>
    <col min="9412" max="9412" width="12" style="1" customWidth="1"/>
    <col min="9413" max="9413" width="14.88671875" style="1" bestFit="1" customWidth="1"/>
    <col min="9414" max="9414" width="12.44140625" style="1" customWidth="1"/>
    <col min="9415" max="9415" width="14.88671875" style="1" bestFit="1" customWidth="1"/>
    <col min="9416" max="9416" width="11.33203125" style="1" bestFit="1" customWidth="1"/>
    <col min="9417" max="9417" width="15" style="1" customWidth="1"/>
    <col min="9418" max="9418" width="10.33203125" style="1" customWidth="1"/>
    <col min="9419" max="9419" width="14.88671875" style="1" bestFit="1" customWidth="1"/>
    <col min="9420" max="9420" width="3.44140625" style="1" customWidth="1"/>
    <col min="9421" max="9660" width="11.44140625" style="1"/>
    <col min="9661" max="9661" width="8.109375" style="1" customWidth="1"/>
    <col min="9662" max="9662" width="0" style="1" hidden="1" customWidth="1"/>
    <col min="9663" max="9663" width="59.5546875" style="1" customWidth="1"/>
    <col min="9664" max="9664" width="5.109375" style="1" bestFit="1" customWidth="1"/>
    <col min="9665" max="9665" width="9.44140625" style="1" customWidth="1"/>
    <col min="9666" max="9666" width="12.109375" style="1" customWidth="1"/>
    <col min="9667" max="9667" width="14.88671875" style="1" bestFit="1" customWidth="1"/>
    <col min="9668" max="9668" width="12" style="1" customWidth="1"/>
    <col min="9669" max="9669" width="14.88671875" style="1" bestFit="1" customWidth="1"/>
    <col min="9670" max="9670" width="12.44140625" style="1" customWidth="1"/>
    <col min="9671" max="9671" width="14.88671875" style="1" bestFit="1" customWidth="1"/>
    <col min="9672" max="9672" width="11.33203125" style="1" bestFit="1" customWidth="1"/>
    <col min="9673" max="9673" width="15" style="1" customWidth="1"/>
    <col min="9674" max="9674" width="10.33203125" style="1" customWidth="1"/>
    <col min="9675" max="9675" width="14.88671875" style="1" bestFit="1" customWidth="1"/>
    <col min="9676" max="9676" width="3.44140625" style="1" customWidth="1"/>
    <col min="9677" max="9916" width="11.44140625" style="1"/>
    <col min="9917" max="9917" width="8.109375" style="1" customWidth="1"/>
    <col min="9918" max="9918" width="0" style="1" hidden="1" customWidth="1"/>
    <col min="9919" max="9919" width="59.5546875" style="1" customWidth="1"/>
    <col min="9920" max="9920" width="5.109375" style="1" bestFit="1" customWidth="1"/>
    <col min="9921" max="9921" width="9.44140625" style="1" customWidth="1"/>
    <col min="9922" max="9922" width="12.109375" style="1" customWidth="1"/>
    <col min="9923" max="9923" width="14.88671875" style="1" bestFit="1" customWidth="1"/>
    <col min="9924" max="9924" width="12" style="1" customWidth="1"/>
    <col min="9925" max="9925" width="14.88671875" style="1" bestFit="1" customWidth="1"/>
    <col min="9926" max="9926" width="12.44140625" style="1" customWidth="1"/>
    <col min="9927" max="9927" width="14.88671875" style="1" bestFit="1" customWidth="1"/>
    <col min="9928" max="9928" width="11.33203125" style="1" bestFit="1" customWidth="1"/>
    <col min="9929" max="9929" width="15" style="1" customWidth="1"/>
    <col min="9930" max="9930" width="10.33203125" style="1" customWidth="1"/>
    <col min="9931" max="9931" width="14.88671875" style="1" bestFit="1" customWidth="1"/>
    <col min="9932" max="9932" width="3.44140625" style="1" customWidth="1"/>
    <col min="9933" max="10172" width="11.44140625" style="1"/>
    <col min="10173" max="10173" width="8.109375" style="1" customWidth="1"/>
    <col min="10174" max="10174" width="0" style="1" hidden="1" customWidth="1"/>
    <col min="10175" max="10175" width="59.5546875" style="1" customWidth="1"/>
    <col min="10176" max="10176" width="5.109375" style="1" bestFit="1" customWidth="1"/>
    <col min="10177" max="10177" width="9.44140625" style="1" customWidth="1"/>
    <col min="10178" max="10178" width="12.109375" style="1" customWidth="1"/>
    <col min="10179" max="10179" width="14.88671875" style="1" bestFit="1" customWidth="1"/>
    <col min="10180" max="10180" width="12" style="1" customWidth="1"/>
    <col min="10181" max="10181" width="14.88671875" style="1" bestFit="1" customWidth="1"/>
    <col min="10182" max="10182" width="12.44140625" style="1" customWidth="1"/>
    <col min="10183" max="10183" width="14.88671875" style="1" bestFit="1" customWidth="1"/>
    <col min="10184" max="10184" width="11.33203125" style="1" bestFit="1" customWidth="1"/>
    <col min="10185" max="10185" width="15" style="1" customWidth="1"/>
    <col min="10186" max="10186" width="10.33203125" style="1" customWidth="1"/>
    <col min="10187" max="10187" width="14.88671875" style="1" bestFit="1" customWidth="1"/>
    <col min="10188" max="10188" width="3.44140625" style="1" customWidth="1"/>
    <col min="10189" max="10428" width="11.44140625" style="1"/>
    <col min="10429" max="10429" width="8.109375" style="1" customWidth="1"/>
    <col min="10430" max="10430" width="0" style="1" hidden="1" customWidth="1"/>
    <col min="10431" max="10431" width="59.5546875" style="1" customWidth="1"/>
    <col min="10432" max="10432" width="5.109375" style="1" bestFit="1" customWidth="1"/>
    <col min="10433" max="10433" width="9.44140625" style="1" customWidth="1"/>
    <col min="10434" max="10434" width="12.109375" style="1" customWidth="1"/>
    <col min="10435" max="10435" width="14.88671875" style="1" bestFit="1" customWidth="1"/>
    <col min="10436" max="10436" width="12" style="1" customWidth="1"/>
    <col min="10437" max="10437" width="14.88671875" style="1" bestFit="1" customWidth="1"/>
    <col min="10438" max="10438" width="12.44140625" style="1" customWidth="1"/>
    <col min="10439" max="10439" width="14.88671875" style="1" bestFit="1" customWidth="1"/>
    <col min="10440" max="10440" width="11.33203125" style="1" bestFit="1" customWidth="1"/>
    <col min="10441" max="10441" width="15" style="1" customWidth="1"/>
    <col min="10442" max="10442" width="10.33203125" style="1" customWidth="1"/>
    <col min="10443" max="10443" width="14.88671875" style="1" bestFit="1" customWidth="1"/>
    <col min="10444" max="10444" width="3.44140625" style="1" customWidth="1"/>
    <col min="10445" max="10684" width="11.44140625" style="1"/>
    <col min="10685" max="10685" width="8.109375" style="1" customWidth="1"/>
    <col min="10686" max="10686" width="0" style="1" hidden="1" customWidth="1"/>
    <col min="10687" max="10687" width="59.5546875" style="1" customWidth="1"/>
    <col min="10688" max="10688" width="5.109375" style="1" bestFit="1" customWidth="1"/>
    <col min="10689" max="10689" width="9.44140625" style="1" customWidth="1"/>
    <col min="10690" max="10690" width="12.109375" style="1" customWidth="1"/>
    <col min="10691" max="10691" width="14.88671875" style="1" bestFit="1" customWidth="1"/>
    <col min="10692" max="10692" width="12" style="1" customWidth="1"/>
    <col min="10693" max="10693" width="14.88671875" style="1" bestFit="1" customWidth="1"/>
    <col min="10694" max="10694" width="12.44140625" style="1" customWidth="1"/>
    <col min="10695" max="10695" width="14.88671875" style="1" bestFit="1" customWidth="1"/>
    <col min="10696" max="10696" width="11.33203125" style="1" bestFit="1" customWidth="1"/>
    <col min="10697" max="10697" width="15" style="1" customWidth="1"/>
    <col min="10698" max="10698" width="10.33203125" style="1" customWidth="1"/>
    <col min="10699" max="10699" width="14.88671875" style="1" bestFit="1" customWidth="1"/>
    <col min="10700" max="10700" width="3.44140625" style="1" customWidth="1"/>
    <col min="10701" max="10940" width="11.44140625" style="1"/>
    <col min="10941" max="10941" width="8.109375" style="1" customWidth="1"/>
    <col min="10942" max="10942" width="0" style="1" hidden="1" customWidth="1"/>
    <col min="10943" max="10943" width="59.5546875" style="1" customWidth="1"/>
    <col min="10944" max="10944" width="5.109375" style="1" bestFit="1" customWidth="1"/>
    <col min="10945" max="10945" width="9.44140625" style="1" customWidth="1"/>
    <col min="10946" max="10946" width="12.109375" style="1" customWidth="1"/>
    <col min="10947" max="10947" width="14.88671875" style="1" bestFit="1" customWidth="1"/>
    <col min="10948" max="10948" width="12" style="1" customWidth="1"/>
    <col min="10949" max="10949" width="14.88671875" style="1" bestFit="1" customWidth="1"/>
    <col min="10950" max="10950" width="12.44140625" style="1" customWidth="1"/>
    <col min="10951" max="10951" width="14.88671875" style="1" bestFit="1" customWidth="1"/>
    <col min="10952" max="10952" width="11.33203125" style="1" bestFit="1" customWidth="1"/>
    <col min="10953" max="10953" width="15" style="1" customWidth="1"/>
    <col min="10954" max="10954" width="10.33203125" style="1" customWidth="1"/>
    <col min="10955" max="10955" width="14.88671875" style="1" bestFit="1" customWidth="1"/>
    <col min="10956" max="10956" width="3.44140625" style="1" customWidth="1"/>
    <col min="10957" max="11196" width="11.44140625" style="1"/>
    <col min="11197" max="11197" width="8.109375" style="1" customWidth="1"/>
    <col min="11198" max="11198" width="0" style="1" hidden="1" customWidth="1"/>
    <col min="11199" max="11199" width="59.5546875" style="1" customWidth="1"/>
    <col min="11200" max="11200" width="5.109375" style="1" bestFit="1" customWidth="1"/>
    <col min="11201" max="11201" width="9.44140625" style="1" customWidth="1"/>
    <col min="11202" max="11202" width="12.109375" style="1" customWidth="1"/>
    <col min="11203" max="11203" width="14.88671875" style="1" bestFit="1" customWidth="1"/>
    <col min="11204" max="11204" width="12" style="1" customWidth="1"/>
    <col min="11205" max="11205" width="14.88671875" style="1" bestFit="1" customWidth="1"/>
    <col min="11206" max="11206" width="12.44140625" style="1" customWidth="1"/>
    <col min="11207" max="11207" width="14.88671875" style="1" bestFit="1" customWidth="1"/>
    <col min="11208" max="11208" width="11.33203125" style="1" bestFit="1" customWidth="1"/>
    <col min="11209" max="11209" width="15" style="1" customWidth="1"/>
    <col min="11210" max="11210" width="10.33203125" style="1" customWidth="1"/>
    <col min="11211" max="11211" width="14.88671875" style="1" bestFit="1" customWidth="1"/>
    <col min="11212" max="11212" width="3.44140625" style="1" customWidth="1"/>
    <col min="11213" max="11452" width="11.44140625" style="1"/>
    <col min="11453" max="11453" width="8.109375" style="1" customWidth="1"/>
    <col min="11454" max="11454" width="0" style="1" hidden="1" customWidth="1"/>
    <col min="11455" max="11455" width="59.5546875" style="1" customWidth="1"/>
    <col min="11456" max="11456" width="5.109375" style="1" bestFit="1" customWidth="1"/>
    <col min="11457" max="11457" width="9.44140625" style="1" customWidth="1"/>
    <col min="11458" max="11458" width="12.109375" style="1" customWidth="1"/>
    <col min="11459" max="11459" width="14.88671875" style="1" bestFit="1" customWidth="1"/>
    <col min="11460" max="11460" width="12" style="1" customWidth="1"/>
    <col min="11461" max="11461" width="14.88671875" style="1" bestFit="1" customWidth="1"/>
    <col min="11462" max="11462" width="12.44140625" style="1" customWidth="1"/>
    <col min="11463" max="11463" width="14.88671875" style="1" bestFit="1" customWidth="1"/>
    <col min="11464" max="11464" width="11.33203125" style="1" bestFit="1" customWidth="1"/>
    <col min="11465" max="11465" width="15" style="1" customWidth="1"/>
    <col min="11466" max="11466" width="10.33203125" style="1" customWidth="1"/>
    <col min="11467" max="11467" width="14.88671875" style="1" bestFit="1" customWidth="1"/>
    <col min="11468" max="11468" width="3.44140625" style="1" customWidth="1"/>
    <col min="11469" max="11708" width="11.44140625" style="1"/>
    <col min="11709" max="11709" width="8.109375" style="1" customWidth="1"/>
    <col min="11710" max="11710" width="0" style="1" hidden="1" customWidth="1"/>
    <col min="11711" max="11711" width="59.5546875" style="1" customWidth="1"/>
    <col min="11712" max="11712" width="5.109375" style="1" bestFit="1" customWidth="1"/>
    <col min="11713" max="11713" width="9.44140625" style="1" customWidth="1"/>
    <col min="11714" max="11714" width="12.109375" style="1" customWidth="1"/>
    <col min="11715" max="11715" width="14.88671875" style="1" bestFit="1" customWidth="1"/>
    <col min="11716" max="11716" width="12" style="1" customWidth="1"/>
    <col min="11717" max="11717" width="14.88671875" style="1" bestFit="1" customWidth="1"/>
    <col min="11718" max="11718" width="12.44140625" style="1" customWidth="1"/>
    <col min="11719" max="11719" width="14.88671875" style="1" bestFit="1" customWidth="1"/>
    <col min="11720" max="11720" width="11.33203125" style="1" bestFit="1" customWidth="1"/>
    <col min="11721" max="11721" width="15" style="1" customWidth="1"/>
    <col min="11722" max="11722" width="10.33203125" style="1" customWidth="1"/>
    <col min="11723" max="11723" width="14.88671875" style="1" bestFit="1" customWidth="1"/>
    <col min="11724" max="11724" width="3.44140625" style="1" customWidth="1"/>
    <col min="11725" max="11964" width="11.44140625" style="1"/>
    <col min="11965" max="11965" width="8.109375" style="1" customWidth="1"/>
    <col min="11966" max="11966" width="0" style="1" hidden="1" customWidth="1"/>
    <col min="11967" max="11967" width="59.5546875" style="1" customWidth="1"/>
    <col min="11968" max="11968" width="5.109375" style="1" bestFit="1" customWidth="1"/>
    <col min="11969" max="11969" width="9.44140625" style="1" customWidth="1"/>
    <col min="11970" max="11970" width="12.109375" style="1" customWidth="1"/>
    <col min="11971" max="11971" width="14.88671875" style="1" bestFit="1" customWidth="1"/>
    <col min="11972" max="11972" width="12" style="1" customWidth="1"/>
    <col min="11973" max="11973" width="14.88671875" style="1" bestFit="1" customWidth="1"/>
    <col min="11974" max="11974" width="12.44140625" style="1" customWidth="1"/>
    <col min="11975" max="11975" width="14.88671875" style="1" bestFit="1" customWidth="1"/>
    <col min="11976" max="11976" width="11.33203125" style="1" bestFit="1" customWidth="1"/>
    <col min="11977" max="11977" width="15" style="1" customWidth="1"/>
    <col min="11978" max="11978" width="10.33203125" style="1" customWidth="1"/>
    <col min="11979" max="11979" width="14.88671875" style="1" bestFit="1" customWidth="1"/>
    <col min="11980" max="11980" width="3.44140625" style="1" customWidth="1"/>
    <col min="11981" max="12220" width="11.44140625" style="1"/>
    <col min="12221" max="12221" width="8.109375" style="1" customWidth="1"/>
    <col min="12222" max="12222" width="0" style="1" hidden="1" customWidth="1"/>
    <col min="12223" max="12223" width="59.5546875" style="1" customWidth="1"/>
    <col min="12224" max="12224" width="5.109375" style="1" bestFit="1" customWidth="1"/>
    <col min="12225" max="12225" width="9.44140625" style="1" customWidth="1"/>
    <col min="12226" max="12226" width="12.109375" style="1" customWidth="1"/>
    <col min="12227" max="12227" width="14.88671875" style="1" bestFit="1" customWidth="1"/>
    <col min="12228" max="12228" width="12" style="1" customWidth="1"/>
    <col min="12229" max="12229" width="14.88671875" style="1" bestFit="1" customWidth="1"/>
    <col min="12230" max="12230" width="12.44140625" style="1" customWidth="1"/>
    <col min="12231" max="12231" width="14.88671875" style="1" bestFit="1" customWidth="1"/>
    <col min="12232" max="12232" width="11.33203125" style="1" bestFit="1" customWidth="1"/>
    <col min="12233" max="12233" width="15" style="1" customWidth="1"/>
    <col min="12234" max="12234" width="10.33203125" style="1" customWidth="1"/>
    <col min="12235" max="12235" width="14.88671875" style="1" bestFit="1" customWidth="1"/>
    <col min="12236" max="12236" width="3.44140625" style="1" customWidth="1"/>
    <col min="12237" max="12476" width="11.44140625" style="1"/>
    <col min="12477" max="12477" width="8.109375" style="1" customWidth="1"/>
    <col min="12478" max="12478" width="0" style="1" hidden="1" customWidth="1"/>
    <col min="12479" max="12479" width="59.5546875" style="1" customWidth="1"/>
    <col min="12480" max="12480" width="5.109375" style="1" bestFit="1" customWidth="1"/>
    <col min="12481" max="12481" width="9.44140625" style="1" customWidth="1"/>
    <col min="12482" max="12482" width="12.109375" style="1" customWidth="1"/>
    <col min="12483" max="12483" width="14.88671875" style="1" bestFit="1" customWidth="1"/>
    <col min="12484" max="12484" width="12" style="1" customWidth="1"/>
    <col min="12485" max="12485" width="14.88671875" style="1" bestFit="1" customWidth="1"/>
    <col min="12486" max="12486" width="12.44140625" style="1" customWidth="1"/>
    <col min="12487" max="12487" width="14.88671875" style="1" bestFit="1" customWidth="1"/>
    <col min="12488" max="12488" width="11.33203125" style="1" bestFit="1" customWidth="1"/>
    <col min="12489" max="12489" width="15" style="1" customWidth="1"/>
    <col min="12490" max="12490" width="10.33203125" style="1" customWidth="1"/>
    <col min="12491" max="12491" width="14.88671875" style="1" bestFit="1" customWidth="1"/>
    <col min="12492" max="12492" width="3.44140625" style="1" customWidth="1"/>
    <col min="12493" max="12732" width="11.44140625" style="1"/>
    <col min="12733" max="12733" width="8.109375" style="1" customWidth="1"/>
    <col min="12734" max="12734" width="0" style="1" hidden="1" customWidth="1"/>
    <col min="12735" max="12735" width="59.5546875" style="1" customWidth="1"/>
    <col min="12736" max="12736" width="5.109375" style="1" bestFit="1" customWidth="1"/>
    <col min="12737" max="12737" width="9.44140625" style="1" customWidth="1"/>
    <col min="12738" max="12738" width="12.109375" style="1" customWidth="1"/>
    <col min="12739" max="12739" width="14.88671875" style="1" bestFit="1" customWidth="1"/>
    <col min="12740" max="12740" width="12" style="1" customWidth="1"/>
    <col min="12741" max="12741" width="14.88671875" style="1" bestFit="1" customWidth="1"/>
    <col min="12742" max="12742" width="12.44140625" style="1" customWidth="1"/>
    <col min="12743" max="12743" width="14.88671875" style="1" bestFit="1" customWidth="1"/>
    <col min="12744" max="12744" width="11.33203125" style="1" bestFit="1" customWidth="1"/>
    <col min="12745" max="12745" width="15" style="1" customWidth="1"/>
    <col min="12746" max="12746" width="10.33203125" style="1" customWidth="1"/>
    <col min="12747" max="12747" width="14.88671875" style="1" bestFit="1" customWidth="1"/>
    <col min="12748" max="12748" width="3.44140625" style="1" customWidth="1"/>
    <col min="12749" max="12988" width="11.44140625" style="1"/>
    <col min="12989" max="12989" width="8.109375" style="1" customWidth="1"/>
    <col min="12990" max="12990" width="0" style="1" hidden="1" customWidth="1"/>
    <col min="12991" max="12991" width="59.5546875" style="1" customWidth="1"/>
    <col min="12992" max="12992" width="5.109375" style="1" bestFit="1" customWidth="1"/>
    <col min="12993" max="12993" width="9.44140625" style="1" customWidth="1"/>
    <col min="12994" max="12994" width="12.109375" style="1" customWidth="1"/>
    <col min="12995" max="12995" width="14.88671875" style="1" bestFit="1" customWidth="1"/>
    <col min="12996" max="12996" width="12" style="1" customWidth="1"/>
    <col min="12997" max="12997" width="14.88671875" style="1" bestFit="1" customWidth="1"/>
    <col min="12998" max="12998" width="12.44140625" style="1" customWidth="1"/>
    <col min="12999" max="12999" width="14.88671875" style="1" bestFit="1" customWidth="1"/>
    <col min="13000" max="13000" width="11.33203125" style="1" bestFit="1" customWidth="1"/>
    <col min="13001" max="13001" width="15" style="1" customWidth="1"/>
    <col min="13002" max="13002" width="10.33203125" style="1" customWidth="1"/>
    <col min="13003" max="13003" width="14.88671875" style="1" bestFit="1" customWidth="1"/>
    <col min="13004" max="13004" width="3.44140625" style="1" customWidth="1"/>
    <col min="13005" max="13244" width="11.44140625" style="1"/>
    <col min="13245" max="13245" width="8.109375" style="1" customWidth="1"/>
    <col min="13246" max="13246" width="0" style="1" hidden="1" customWidth="1"/>
    <col min="13247" max="13247" width="59.5546875" style="1" customWidth="1"/>
    <col min="13248" max="13248" width="5.109375" style="1" bestFit="1" customWidth="1"/>
    <col min="13249" max="13249" width="9.44140625" style="1" customWidth="1"/>
    <col min="13250" max="13250" width="12.109375" style="1" customWidth="1"/>
    <col min="13251" max="13251" width="14.88671875" style="1" bestFit="1" customWidth="1"/>
    <col min="13252" max="13252" width="12" style="1" customWidth="1"/>
    <col min="13253" max="13253" width="14.88671875" style="1" bestFit="1" customWidth="1"/>
    <col min="13254" max="13254" width="12.44140625" style="1" customWidth="1"/>
    <col min="13255" max="13255" width="14.88671875" style="1" bestFit="1" customWidth="1"/>
    <col min="13256" max="13256" width="11.33203125" style="1" bestFit="1" customWidth="1"/>
    <col min="13257" max="13257" width="15" style="1" customWidth="1"/>
    <col min="13258" max="13258" width="10.33203125" style="1" customWidth="1"/>
    <col min="13259" max="13259" width="14.88671875" style="1" bestFit="1" customWidth="1"/>
    <col min="13260" max="13260" width="3.44140625" style="1" customWidth="1"/>
    <col min="13261" max="13500" width="11.44140625" style="1"/>
    <col min="13501" max="13501" width="8.109375" style="1" customWidth="1"/>
    <col min="13502" max="13502" width="0" style="1" hidden="1" customWidth="1"/>
    <col min="13503" max="13503" width="59.5546875" style="1" customWidth="1"/>
    <col min="13504" max="13504" width="5.109375" style="1" bestFit="1" customWidth="1"/>
    <col min="13505" max="13505" width="9.44140625" style="1" customWidth="1"/>
    <col min="13506" max="13506" width="12.109375" style="1" customWidth="1"/>
    <col min="13507" max="13507" width="14.88671875" style="1" bestFit="1" customWidth="1"/>
    <col min="13508" max="13508" width="12" style="1" customWidth="1"/>
    <col min="13509" max="13509" width="14.88671875" style="1" bestFit="1" customWidth="1"/>
    <col min="13510" max="13510" width="12.44140625" style="1" customWidth="1"/>
    <col min="13511" max="13511" width="14.88671875" style="1" bestFit="1" customWidth="1"/>
    <col min="13512" max="13512" width="11.33203125" style="1" bestFit="1" customWidth="1"/>
    <col min="13513" max="13513" width="15" style="1" customWidth="1"/>
    <col min="13514" max="13514" width="10.33203125" style="1" customWidth="1"/>
    <col min="13515" max="13515" width="14.88671875" style="1" bestFit="1" customWidth="1"/>
    <col min="13516" max="13516" width="3.44140625" style="1" customWidth="1"/>
    <col min="13517" max="13756" width="11.44140625" style="1"/>
    <col min="13757" max="13757" width="8.109375" style="1" customWidth="1"/>
    <col min="13758" max="13758" width="0" style="1" hidden="1" customWidth="1"/>
    <col min="13759" max="13759" width="59.5546875" style="1" customWidth="1"/>
    <col min="13760" max="13760" width="5.109375" style="1" bestFit="1" customWidth="1"/>
    <col min="13761" max="13761" width="9.44140625" style="1" customWidth="1"/>
    <col min="13762" max="13762" width="12.109375" style="1" customWidth="1"/>
    <col min="13763" max="13763" width="14.88671875" style="1" bestFit="1" customWidth="1"/>
    <col min="13764" max="13764" width="12" style="1" customWidth="1"/>
    <col min="13765" max="13765" width="14.88671875" style="1" bestFit="1" customWidth="1"/>
    <col min="13766" max="13766" width="12.44140625" style="1" customWidth="1"/>
    <col min="13767" max="13767" width="14.88671875" style="1" bestFit="1" customWidth="1"/>
    <col min="13768" max="13768" width="11.33203125" style="1" bestFit="1" customWidth="1"/>
    <col min="13769" max="13769" width="15" style="1" customWidth="1"/>
    <col min="13770" max="13770" width="10.33203125" style="1" customWidth="1"/>
    <col min="13771" max="13771" width="14.88671875" style="1" bestFit="1" customWidth="1"/>
    <col min="13772" max="13772" width="3.44140625" style="1" customWidth="1"/>
    <col min="13773" max="14012" width="11.44140625" style="1"/>
    <col min="14013" max="14013" width="8.109375" style="1" customWidth="1"/>
    <col min="14014" max="14014" width="0" style="1" hidden="1" customWidth="1"/>
    <col min="14015" max="14015" width="59.5546875" style="1" customWidth="1"/>
    <col min="14016" max="14016" width="5.109375" style="1" bestFit="1" customWidth="1"/>
    <col min="14017" max="14017" width="9.44140625" style="1" customWidth="1"/>
    <col min="14018" max="14018" width="12.109375" style="1" customWidth="1"/>
    <col min="14019" max="14019" width="14.88671875" style="1" bestFit="1" customWidth="1"/>
    <col min="14020" max="14020" width="12" style="1" customWidth="1"/>
    <col min="14021" max="14021" width="14.88671875" style="1" bestFit="1" customWidth="1"/>
    <col min="14022" max="14022" width="12.44140625" style="1" customWidth="1"/>
    <col min="14023" max="14023" width="14.88671875" style="1" bestFit="1" customWidth="1"/>
    <col min="14024" max="14024" width="11.33203125" style="1" bestFit="1" customWidth="1"/>
    <col min="14025" max="14025" width="15" style="1" customWidth="1"/>
    <col min="14026" max="14026" width="10.33203125" style="1" customWidth="1"/>
    <col min="14027" max="14027" width="14.88671875" style="1" bestFit="1" customWidth="1"/>
    <col min="14028" max="14028" width="3.44140625" style="1" customWidth="1"/>
    <col min="14029" max="14268" width="11.44140625" style="1"/>
    <col min="14269" max="14269" width="8.109375" style="1" customWidth="1"/>
    <col min="14270" max="14270" width="0" style="1" hidden="1" customWidth="1"/>
    <col min="14271" max="14271" width="59.5546875" style="1" customWidth="1"/>
    <col min="14272" max="14272" width="5.109375" style="1" bestFit="1" customWidth="1"/>
    <col min="14273" max="14273" width="9.44140625" style="1" customWidth="1"/>
    <col min="14274" max="14274" width="12.109375" style="1" customWidth="1"/>
    <col min="14275" max="14275" width="14.88671875" style="1" bestFit="1" customWidth="1"/>
    <col min="14276" max="14276" width="12" style="1" customWidth="1"/>
    <col min="14277" max="14277" width="14.88671875" style="1" bestFit="1" customWidth="1"/>
    <col min="14278" max="14278" width="12.44140625" style="1" customWidth="1"/>
    <col min="14279" max="14279" width="14.88671875" style="1" bestFit="1" customWidth="1"/>
    <col min="14280" max="14280" width="11.33203125" style="1" bestFit="1" customWidth="1"/>
    <col min="14281" max="14281" width="15" style="1" customWidth="1"/>
    <col min="14282" max="14282" width="10.33203125" style="1" customWidth="1"/>
    <col min="14283" max="14283" width="14.88671875" style="1" bestFit="1" customWidth="1"/>
    <col min="14284" max="14284" width="3.44140625" style="1" customWidth="1"/>
    <col min="14285" max="14524" width="11.44140625" style="1"/>
    <col min="14525" max="14525" width="8.109375" style="1" customWidth="1"/>
    <col min="14526" max="14526" width="0" style="1" hidden="1" customWidth="1"/>
    <col min="14527" max="14527" width="59.5546875" style="1" customWidth="1"/>
    <col min="14528" max="14528" width="5.109375" style="1" bestFit="1" customWidth="1"/>
    <col min="14529" max="14529" width="9.44140625" style="1" customWidth="1"/>
    <col min="14530" max="14530" width="12.109375" style="1" customWidth="1"/>
    <col min="14531" max="14531" width="14.88671875" style="1" bestFit="1" customWidth="1"/>
    <col min="14532" max="14532" width="12" style="1" customWidth="1"/>
    <col min="14533" max="14533" width="14.88671875" style="1" bestFit="1" customWidth="1"/>
    <col min="14534" max="14534" width="12.44140625" style="1" customWidth="1"/>
    <col min="14535" max="14535" width="14.88671875" style="1" bestFit="1" customWidth="1"/>
    <col min="14536" max="14536" width="11.33203125" style="1" bestFit="1" customWidth="1"/>
    <col min="14537" max="14537" width="15" style="1" customWidth="1"/>
    <col min="14538" max="14538" width="10.33203125" style="1" customWidth="1"/>
    <col min="14539" max="14539" width="14.88671875" style="1" bestFit="1" customWidth="1"/>
    <col min="14540" max="14540" width="3.44140625" style="1" customWidth="1"/>
    <col min="14541" max="14780" width="11.44140625" style="1"/>
    <col min="14781" max="14781" width="8.109375" style="1" customWidth="1"/>
    <col min="14782" max="14782" width="0" style="1" hidden="1" customWidth="1"/>
    <col min="14783" max="14783" width="59.5546875" style="1" customWidth="1"/>
    <col min="14784" max="14784" width="5.109375" style="1" bestFit="1" customWidth="1"/>
    <col min="14785" max="14785" width="9.44140625" style="1" customWidth="1"/>
    <col min="14786" max="14786" width="12.109375" style="1" customWidth="1"/>
    <col min="14787" max="14787" width="14.88671875" style="1" bestFit="1" customWidth="1"/>
    <col min="14788" max="14788" width="12" style="1" customWidth="1"/>
    <col min="14789" max="14789" width="14.88671875" style="1" bestFit="1" customWidth="1"/>
    <col min="14790" max="14790" width="12.44140625" style="1" customWidth="1"/>
    <col min="14791" max="14791" width="14.88671875" style="1" bestFit="1" customWidth="1"/>
    <col min="14792" max="14792" width="11.33203125" style="1" bestFit="1" customWidth="1"/>
    <col min="14793" max="14793" width="15" style="1" customWidth="1"/>
    <col min="14794" max="14794" width="10.33203125" style="1" customWidth="1"/>
    <col min="14795" max="14795" width="14.88671875" style="1" bestFit="1" customWidth="1"/>
    <col min="14796" max="14796" width="3.44140625" style="1" customWidth="1"/>
    <col min="14797" max="15036" width="11.44140625" style="1"/>
    <col min="15037" max="15037" width="8.109375" style="1" customWidth="1"/>
    <col min="15038" max="15038" width="0" style="1" hidden="1" customWidth="1"/>
    <col min="15039" max="15039" width="59.5546875" style="1" customWidth="1"/>
    <col min="15040" max="15040" width="5.109375" style="1" bestFit="1" customWidth="1"/>
    <col min="15041" max="15041" width="9.44140625" style="1" customWidth="1"/>
    <col min="15042" max="15042" width="12.109375" style="1" customWidth="1"/>
    <col min="15043" max="15043" width="14.88671875" style="1" bestFit="1" customWidth="1"/>
    <col min="15044" max="15044" width="12" style="1" customWidth="1"/>
    <col min="15045" max="15045" width="14.88671875" style="1" bestFit="1" customWidth="1"/>
    <col min="15046" max="15046" width="12.44140625" style="1" customWidth="1"/>
    <col min="15047" max="15047" width="14.88671875" style="1" bestFit="1" customWidth="1"/>
    <col min="15048" max="15048" width="11.33203125" style="1" bestFit="1" customWidth="1"/>
    <col min="15049" max="15049" width="15" style="1" customWidth="1"/>
    <col min="15050" max="15050" width="10.33203125" style="1" customWidth="1"/>
    <col min="15051" max="15051" width="14.88671875" style="1" bestFit="1" customWidth="1"/>
    <col min="15052" max="15052" width="3.44140625" style="1" customWidth="1"/>
    <col min="15053" max="15292" width="11.44140625" style="1"/>
    <col min="15293" max="15293" width="8.109375" style="1" customWidth="1"/>
    <col min="15294" max="15294" width="0" style="1" hidden="1" customWidth="1"/>
    <col min="15295" max="15295" width="59.5546875" style="1" customWidth="1"/>
    <col min="15296" max="15296" width="5.109375" style="1" bestFit="1" customWidth="1"/>
    <col min="15297" max="15297" width="9.44140625" style="1" customWidth="1"/>
    <col min="15298" max="15298" width="12.109375" style="1" customWidth="1"/>
    <col min="15299" max="15299" width="14.88671875" style="1" bestFit="1" customWidth="1"/>
    <col min="15300" max="15300" width="12" style="1" customWidth="1"/>
    <col min="15301" max="15301" width="14.88671875" style="1" bestFit="1" customWidth="1"/>
    <col min="15302" max="15302" width="12.44140625" style="1" customWidth="1"/>
    <col min="15303" max="15303" width="14.88671875" style="1" bestFit="1" customWidth="1"/>
    <col min="15304" max="15304" width="11.33203125" style="1" bestFit="1" customWidth="1"/>
    <col min="15305" max="15305" width="15" style="1" customWidth="1"/>
    <col min="15306" max="15306" width="10.33203125" style="1" customWidth="1"/>
    <col min="15307" max="15307" width="14.88671875" style="1" bestFit="1" customWidth="1"/>
    <col min="15308" max="15308" width="3.44140625" style="1" customWidth="1"/>
    <col min="15309" max="15548" width="11.44140625" style="1"/>
    <col min="15549" max="15549" width="8.109375" style="1" customWidth="1"/>
    <col min="15550" max="15550" width="0" style="1" hidden="1" customWidth="1"/>
    <col min="15551" max="15551" width="59.5546875" style="1" customWidth="1"/>
    <col min="15552" max="15552" width="5.109375" style="1" bestFit="1" customWidth="1"/>
    <col min="15553" max="15553" width="9.44140625" style="1" customWidth="1"/>
    <col min="15554" max="15554" width="12.109375" style="1" customWidth="1"/>
    <col min="15555" max="15555" width="14.88671875" style="1" bestFit="1" customWidth="1"/>
    <col min="15556" max="15556" width="12" style="1" customWidth="1"/>
    <col min="15557" max="15557" width="14.88671875" style="1" bestFit="1" customWidth="1"/>
    <col min="15558" max="15558" width="12.44140625" style="1" customWidth="1"/>
    <col min="15559" max="15559" width="14.88671875" style="1" bestFit="1" customWidth="1"/>
    <col min="15560" max="15560" width="11.33203125" style="1" bestFit="1" customWidth="1"/>
    <col min="15561" max="15561" width="15" style="1" customWidth="1"/>
    <col min="15562" max="15562" width="10.33203125" style="1" customWidth="1"/>
    <col min="15563" max="15563" width="14.88671875" style="1" bestFit="1" customWidth="1"/>
    <col min="15564" max="15564" width="3.44140625" style="1" customWidth="1"/>
    <col min="15565" max="15804" width="11.44140625" style="1"/>
    <col min="15805" max="15805" width="8.109375" style="1" customWidth="1"/>
    <col min="15806" max="15806" width="0" style="1" hidden="1" customWidth="1"/>
    <col min="15807" max="15807" width="59.5546875" style="1" customWidth="1"/>
    <col min="15808" max="15808" width="5.109375" style="1" bestFit="1" customWidth="1"/>
    <col min="15809" max="15809" width="9.44140625" style="1" customWidth="1"/>
    <col min="15810" max="15810" width="12.109375" style="1" customWidth="1"/>
    <col min="15811" max="15811" width="14.88671875" style="1" bestFit="1" customWidth="1"/>
    <col min="15812" max="15812" width="12" style="1" customWidth="1"/>
    <col min="15813" max="15813" width="14.88671875" style="1" bestFit="1" customWidth="1"/>
    <col min="15814" max="15814" width="12.44140625" style="1" customWidth="1"/>
    <col min="15815" max="15815" width="14.88671875" style="1" bestFit="1" customWidth="1"/>
    <col min="15816" max="15816" width="11.33203125" style="1" bestFit="1" customWidth="1"/>
    <col min="15817" max="15817" width="15" style="1" customWidth="1"/>
    <col min="15818" max="15818" width="10.33203125" style="1" customWidth="1"/>
    <col min="15819" max="15819" width="14.88671875" style="1" bestFit="1" customWidth="1"/>
    <col min="15820" max="15820" width="3.44140625" style="1" customWidth="1"/>
    <col min="15821" max="16060" width="11.44140625" style="1"/>
    <col min="16061" max="16061" width="8.109375" style="1" customWidth="1"/>
    <col min="16062" max="16062" width="0" style="1" hidden="1" customWidth="1"/>
    <col min="16063" max="16063" width="59.5546875" style="1" customWidth="1"/>
    <col min="16064" max="16064" width="5.109375" style="1" bestFit="1" customWidth="1"/>
    <col min="16065" max="16065" width="9.44140625" style="1" customWidth="1"/>
    <col min="16066" max="16066" width="12.109375" style="1" customWidth="1"/>
    <col min="16067" max="16067" width="14.88671875" style="1" bestFit="1" customWidth="1"/>
    <col min="16068" max="16068" width="12" style="1" customWidth="1"/>
    <col min="16069" max="16069" width="14.88671875" style="1" bestFit="1" customWidth="1"/>
    <col min="16070" max="16070" width="12.44140625" style="1" customWidth="1"/>
    <col min="16071" max="16071" width="14.88671875" style="1" bestFit="1" customWidth="1"/>
    <col min="16072" max="16072" width="11.33203125" style="1" bestFit="1" customWidth="1"/>
    <col min="16073" max="16073" width="15" style="1" customWidth="1"/>
    <col min="16074" max="16074" width="10.33203125" style="1" customWidth="1"/>
    <col min="16075" max="16075" width="14.88671875" style="1" bestFit="1" customWidth="1"/>
    <col min="16076" max="16076" width="3.44140625" style="1" customWidth="1"/>
    <col min="16077" max="16384" width="11.44140625" style="1"/>
  </cols>
  <sheetData>
    <row r="1" spans="1:10" ht="24.9" customHeight="1">
      <c r="A1" s="246" t="s">
        <v>39</v>
      </c>
      <c r="B1" s="246"/>
      <c r="C1" s="246"/>
      <c r="D1" s="246"/>
      <c r="E1" s="246"/>
    </row>
    <row r="2" spans="1:10" ht="18" customHeight="1">
      <c r="A2" s="246" t="s">
        <v>85</v>
      </c>
      <c r="B2" s="246"/>
      <c r="C2" s="246"/>
      <c r="D2" s="246"/>
      <c r="E2" s="246"/>
    </row>
    <row r="3" spans="1:10" ht="18" customHeight="1" thickBot="1">
      <c r="B3" s="2"/>
      <c r="C3" s="2"/>
      <c r="D3" s="2"/>
      <c r="F3" s="247" t="s">
        <v>130</v>
      </c>
      <c r="G3" s="247"/>
      <c r="H3" s="247"/>
      <c r="I3" s="247"/>
      <c r="J3" s="247"/>
    </row>
    <row r="4" spans="1:10" s="3" customFormat="1" ht="14.4" thickBot="1">
      <c r="A4" s="50" t="s">
        <v>7</v>
      </c>
      <c r="B4" s="51" t="s">
        <v>8</v>
      </c>
      <c r="C4" s="52" t="s">
        <v>2</v>
      </c>
      <c r="D4" s="51" t="s">
        <v>9</v>
      </c>
      <c r="E4" s="58" t="s">
        <v>11</v>
      </c>
      <c r="F4" s="194" t="s">
        <v>116</v>
      </c>
      <c r="G4" s="194" t="s">
        <v>117</v>
      </c>
      <c r="H4" s="194" t="s">
        <v>118</v>
      </c>
      <c r="I4" s="194" t="s">
        <v>119</v>
      </c>
      <c r="J4" s="194" t="s">
        <v>11</v>
      </c>
    </row>
    <row r="5" spans="1:10">
      <c r="A5" s="10"/>
      <c r="B5" s="11"/>
      <c r="C5" s="44"/>
      <c r="D5" s="12"/>
      <c r="E5" s="61"/>
      <c r="F5" s="138"/>
      <c r="G5" s="138"/>
      <c r="H5" s="138"/>
      <c r="I5" s="138"/>
      <c r="J5" s="138"/>
    </row>
    <row r="6" spans="1:10" ht="18" customHeight="1">
      <c r="A6" s="19">
        <v>1</v>
      </c>
      <c r="B6" s="19" t="s">
        <v>8</v>
      </c>
      <c r="C6" s="45" t="s">
        <v>56</v>
      </c>
      <c r="D6" s="20"/>
      <c r="E6" s="62"/>
      <c r="F6" s="62"/>
      <c r="G6" s="62"/>
      <c r="H6" s="62"/>
      <c r="I6" s="62"/>
      <c r="J6" s="62"/>
    </row>
    <row r="7" spans="1:10">
      <c r="A7" s="16"/>
      <c r="B7" s="16"/>
      <c r="C7" s="24"/>
      <c r="D7" s="13"/>
      <c r="E7" s="61"/>
      <c r="F7" s="138"/>
      <c r="G7" s="138"/>
      <c r="H7" s="138"/>
      <c r="I7" s="138"/>
      <c r="J7" s="138"/>
    </row>
    <row r="8" spans="1:10">
      <c r="A8" s="16"/>
      <c r="B8" s="16"/>
      <c r="C8" s="23" t="s">
        <v>33</v>
      </c>
      <c r="D8" s="13"/>
      <c r="E8" s="64"/>
      <c r="F8" s="138"/>
      <c r="G8" s="138"/>
      <c r="H8" s="138"/>
      <c r="I8" s="138"/>
      <c r="J8" s="138"/>
    </row>
    <row r="9" spans="1:10" ht="96.6">
      <c r="A9" s="16"/>
      <c r="B9" s="16"/>
      <c r="C9" s="24" t="s">
        <v>55</v>
      </c>
      <c r="D9" s="13"/>
      <c r="E9" s="64"/>
      <c r="F9" s="138"/>
      <c r="G9" s="138"/>
      <c r="H9" s="138"/>
      <c r="I9" s="138"/>
      <c r="J9" s="138"/>
    </row>
    <row r="10" spans="1:10" ht="55.2">
      <c r="A10" s="16">
        <v>1.1000000000000001</v>
      </c>
      <c r="B10" s="11" t="s">
        <v>57</v>
      </c>
      <c r="C10" s="53" t="s">
        <v>71</v>
      </c>
      <c r="D10" s="13" t="s">
        <v>54</v>
      </c>
      <c r="E10" s="64">
        <v>12</v>
      </c>
      <c r="F10" s="138"/>
      <c r="G10" s="138"/>
      <c r="H10" s="138"/>
      <c r="I10" s="138"/>
      <c r="J10" s="139">
        <f>J11+J12+J13+J14</f>
        <v>8.4879999999999995</v>
      </c>
    </row>
    <row r="11" spans="1:10" s="148" customFormat="1">
      <c r="A11" s="151"/>
      <c r="B11" s="149"/>
      <c r="C11" s="155"/>
      <c r="D11" s="153"/>
      <c r="E11" s="154"/>
      <c r="F11" s="156">
        <v>0.94</v>
      </c>
      <c r="G11" s="150"/>
      <c r="H11" s="150">
        <v>2.63</v>
      </c>
      <c r="I11" s="157">
        <v>1</v>
      </c>
      <c r="J11" s="150">
        <f>F11*H11*I11</f>
        <v>2.4722</v>
      </c>
    </row>
    <row r="12" spans="1:10" s="148" customFormat="1">
      <c r="A12" s="151"/>
      <c r="B12" s="149"/>
      <c r="C12" s="155"/>
      <c r="D12" s="153"/>
      <c r="E12" s="154"/>
      <c r="F12" s="156">
        <v>1.38</v>
      </c>
      <c r="G12" s="150"/>
      <c r="H12" s="150">
        <v>2.63</v>
      </c>
      <c r="I12" s="157">
        <v>1</v>
      </c>
      <c r="J12" s="150">
        <f>F12*H12*I12</f>
        <v>3.6293999999999995</v>
      </c>
    </row>
    <row r="13" spans="1:10" s="148" customFormat="1">
      <c r="A13" s="151"/>
      <c r="B13" s="149"/>
      <c r="C13" s="155"/>
      <c r="D13" s="153"/>
      <c r="E13" s="154"/>
      <c r="F13" s="156">
        <v>1.44</v>
      </c>
      <c r="G13" s="150"/>
      <c r="H13" s="150">
        <v>0.76</v>
      </c>
      <c r="I13" s="157">
        <v>1</v>
      </c>
      <c r="J13" s="150">
        <f>F13*H13*I13</f>
        <v>1.0944</v>
      </c>
    </row>
    <row r="14" spans="1:10" s="148" customFormat="1">
      <c r="A14" s="151"/>
      <c r="B14" s="149"/>
      <c r="C14" s="155"/>
      <c r="D14" s="153"/>
      <c r="E14" s="154"/>
      <c r="F14" s="156">
        <v>1.7</v>
      </c>
      <c r="G14" s="150"/>
      <c r="H14" s="150">
        <v>0.76</v>
      </c>
      <c r="I14" s="157">
        <v>1</v>
      </c>
      <c r="J14" s="150">
        <f>F14*H14*I14</f>
        <v>1.292</v>
      </c>
    </row>
    <row r="15" spans="1:10">
      <c r="A15" s="16"/>
      <c r="B15" s="16"/>
      <c r="C15" s="38"/>
      <c r="D15" s="13"/>
      <c r="E15" s="64"/>
      <c r="F15" s="138"/>
      <c r="G15" s="138"/>
      <c r="H15" s="138"/>
      <c r="I15" s="138"/>
      <c r="J15" s="138"/>
    </row>
    <row r="16" spans="1:10">
      <c r="A16" s="16">
        <v>1.2</v>
      </c>
      <c r="B16" s="11"/>
      <c r="C16" s="23" t="s">
        <v>40</v>
      </c>
      <c r="D16" s="13"/>
      <c r="E16" s="64"/>
      <c r="F16" s="138"/>
      <c r="G16" s="138"/>
      <c r="H16" s="138"/>
      <c r="I16" s="138"/>
      <c r="J16" s="138"/>
    </row>
    <row r="17" spans="1:10" ht="96.6">
      <c r="A17" s="16"/>
      <c r="B17" s="36" t="s">
        <v>52</v>
      </c>
      <c r="C17" s="53" t="s">
        <v>72</v>
      </c>
      <c r="D17" s="13" t="s">
        <v>1</v>
      </c>
      <c r="E17" s="64">
        <v>5</v>
      </c>
      <c r="F17" s="138"/>
      <c r="G17" s="138"/>
      <c r="H17" s="138"/>
      <c r="I17" s="138"/>
      <c r="J17" s="139">
        <f>J18+J19</f>
        <v>2.8879999999999999</v>
      </c>
    </row>
    <row r="18" spans="1:10" s="148" customFormat="1">
      <c r="A18" s="151"/>
      <c r="B18" s="158"/>
      <c r="C18" s="155"/>
      <c r="D18" s="153"/>
      <c r="E18" s="154"/>
      <c r="F18" s="159">
        <v>1.44</v>
      </c>
      <c r="G18" s="160"/>
      <c r="H18" s="160">
        <v>0.95</v>
      </c>
      <c r="I18" s="157">
        <v>1</v>
      </c>
      <c r="J18" s="150">
        <f>F18*H18*I18</f>
        <v>1.3679999999999999</v>
      </c>
    </row>
    <row r="19" spans="1:10" s="148" customFormat="1">
      <c r="A19" s="151"/>
      <c r="B19" s="158"/>
      <c r="C19" s="155"/>
      <c r="D19" s="153"/>
      <c r="E19" s="154"/>
      <c r="F19" s="156">
        <v>1.6</v>
      </c>
      <c r="G19" s="150"/>
      <c r="H19" s="150">
        <v>0.95</v>
      </c>
      <c r="I19" s="157">
        <v>1</v>
      </c>
      <c r="J19" s="150">
        <f>F19*H19*I19</f>
        <v>1.52</v>
      </c>
    </row>
    <row r="20" spans="1:10" ht="41.4">
      <c r="A20" s="16">
        <v>1.3</v>
      </c>
      <c r="B20" s="11" t="s">
        <v>95</v>
      </c>
      <c r="C20" s="53" t="s">
        <v>96</v>
      </c>
      <c r="D20" s="13" t="s">
        <v>54</v>
      </c>
      <c r="E20" s="64">
        <v>18</v>
      </c>
      <c r="F20" s="138"/>
      <c r="G20" s="138"/>
      <c r="H20" s="138"/>
      <c r="I20" s="138"/>
      <c r="J20" s="139">
        <f>J21+J22</f>
        <v>13.897199999999998</v>
      </c>
    </row>
    <row r="21" spans="1:10" s="148" customFormat="1">
      <c r="A21" s="151"/>
      <c r="B21" s="149"/>
      <c r="C21" s="152"/>
      <c r="D21" s="153"/>
      <c r="E21" s="154"/>
      <c r="F21" s="156">
        <v>2.5499999999999998</v>
      </c>
      <c r="G21" s="150"/>
      <c r="H21" s="150">
        <v>4.5199999999999996</v>
      </c>
      <c r="I21" s="157">
        <v>1</v>
      </c>
      <c r="J21" s="150">
        <f>F21*H21*I21</f>
        <v>11.525999999999998</v>
      </c>
    </row>
    <row r="22" spans="1:10" s="148" customFormat="1">
      <c r="A22" s="161"/>
      <c r="B22" s="161"/>
      <c r="C22" s="162"/>
      <c r="D22" s="163"/>
      <c r="E22" s="164"/>
      <c r="F22" s="165">
        <v>2.4700000000000002</v>
      </c>
      <c r="G22" s="166"/>
      <c r="H22" s="166">
        <v>0.96</v>
      </c>
      <c r="I22" s="157">
        <v>1</v>
      </c>
      <c r="J22" s="150">
        <f>F22*H22*I22</f>
        <v>2.3712</v>
      </c>
    </row>
    <row r="23" spans="1:10" ht="41.4">
      <c r="A23" s="16">
        <v>1.4</v>
      </c>
      <c r="B23" s="11" t="s">
        <v>97</v>
      </c>
      <c r="C23" s="53" t="s">
        <v>98</v>
      </c>
      <c r="D23" s="13" t="s">
        <v>99</v>
      </c>
      <c r="E23" s="64">
        <v>19</v>
      </c>
      <c r="F23" s="138">
        <v>15.5</v>
      </c>
      <c r="G23" s="138"/>
      <c r="H23" s="138"/>
      <c r="I23" s="138"/>
      <c r="J23" s="196">
        <f>F23</f>
        <v>15.5</v>
      </c>
    </row>
    <row r="24" spans="1:10">
      <c r="A24" s="16"/>
      <c r="B24" s="11"/>
      <c r="C24" s="24"/>
      <c r="D24" s="13"/>
      <c r="E24" s="64"/>
      <c r="F24" s="138"/>
      <c r="G24" s="138"/>
      <c r="H24" s="138"/>
      <c r="I24" s="138"/>
      <c r="J24" s="138"/>
    </row>
    <row r="25" spans="1:10" ht="18" customHeight="1">
      <c r="A25" s="19">
        <v>2</v>
      </c>
      <c r="B25" s="19"/>
      <c r="C25" s="45" t="s">
        <v>3</v>
      </c>
      <c r="D25" s="20"/>
      <c r="E25" s="62"/>
      <c r="F25" s="62"/>
      <c r="G25" s="62"/>
      <c r="H25" s="62"/>
      <c r="I25" s="62"/>
      <c r="J25" s="62"/>
    </row>
    <row r="26" spans="1:10">
      <c r="A26" s="16"/>
      <c r="B26" s="16"/>
      <c r="C26" s="24"/>
      <c r="D26" s="13"/>
      <c r="E26" s="63"/>
      <c r="F26" s="138"/>
      <c r="G26" s="138"/>
      <c r="H26" s="138"/>
      <c r="I26" s="138"/>
      <c r="J26" s="138"/>
    </row>
    <row r="27" spans="1:10">
      <c r="A27" s="16">
        <v>2.1</v>
      </c>
      <c r="B27" s="16"/>
      <c r="C27" s="38" t="s">
        <v>44</v>
      </c>
      <c r="D27" s="13"/>
      <c r="E27" s="63"/>
      <c r="F27" s="138"/>
      <c r="G27" s="138"/>
      <c r="H27" s="138"/>
      <c r="I27" s="138"/>
      <c r="J27" s="138"/>
    </row>
    <row r="28" spans="1:10">
      <c r="A28" s="16"/>
      <c r="B28" s="16"/>
      <c r="C28" s="24"/>
      <c r="D28" s="13"/>
      <c r="E28" s="63"/>
      <c r="F28" s="138"/>
      <c r="G28" s="138"/>
      <c r="H28" s="138"/>
      <c r="I28" s="138"/>
      <c r="J28" s="138"/>
    </row>
    <row r="29" spans="1:10" ht="96.6">
      <c r="A29" s="11" t="s">
        <v>49</v>
      </c>
      <c r="B29" s="11" t="s">
        <v>86</v>
      </c>
      <c r="C29" s="53" t="s">
        <v>105</v>
      </c>
      <c r="D29" s="13" t="s">
        <v>54</v>
      </c>
      <c r="E29" s="64">
        <v>18</v>
      </c>
      <c r="F29" s="138"/>
      <c r="G29" s="138"/>
      <c r="H29" s="138"/>
      <c r="I29" s="138"/>
      <c r="J29" s="139">
        <f>J30+J31</f>
        <v>13.897199999999998</v>
      </c>
    </row>
    <row r="30" spans="1:10" s="148" customFormat="1">
      <c r="A30" s="151"/>
      <c r="B30" s="149"/>
      <c r="C30" s="152"/>
      <c r="D30" s="153"/>
      <c r="E30" s="154"/>
      <c r="F30" s="156">
        <v>2.5499999999999998</v>
      </c>
      <c r="G30" s="150"/>
      <c r="H30" s="150">
        <v>4.5199999999999996</v>
      </c>
      <c r="I30" s="157">
        <v>1</v>
      </c>
      <c r="J30" s="150">
        <f>F30*H30*I30</f>
        <v>11.525999999999998</v>
      </c>
    </row>
    <row r="31" spans="1:10" s="148" customFormat="1">
      <c r="A31" s="161"/>
      <c r="B31" s="161"/>
      <c r="C31" s="162"/>
      <c r="D31" s="163"/>
      <c r="E31" s="164"/>
      <c r="F31" s="165">
        <v>2.4700000000000002</v>
      </c>
      <c r="G31" s="166"/>
      <c r="H31" s="166">
        <v>0.96</v>
      </c>
      <c r="I31" s="157">
        <v>1</v>
      </c>
      <c r="J31" s="150">
        <f>F31*H31*I31</f>
        <v>2.3712</v>
      </c>
    </row>
    <row r="32" spans="1:10">
      <c r="A32" s="16">
        <v>2.2000000000000002</v>
      </c>
      <c r="B32" s="16"/>
      <c r="C32" s="38" t="s">
        <v>69</v>
      </c>
      <c r="D32" s="13"/>
      <c r="E32" s="63"/>
      <c r="F32" s="138"/>
      <c r="G32" s="138"/>
      <c r="H32" s="138"/>
      <c r="I32" s="138"/>
      <c r="J32" s="138"/>
    </row>
    <row r="33" spans="1:10" ht="69">
      <c r="A33" s="11" t="s">
        <v>67</v>
      </c>
      <c r="B33" s="11" t="s">
        <v>65</v>
      </c>
      <c r="C33" s="53" t="s">
        <v>73</v>
      </c>
      <c r="D33" s="13" t="s">
        <v>54</v>
      </c>
      <c r="E33" s="64">
        <v>6</v>
      </c>
      <c r="F33" s="138">
        <v>2.3199999999999998</v>
      </c>
      <c r="G33" s="138"/>
      <c r="H33" s="138">
        <v>0.6</v>
      </c>
      <c r="I33" s="138">
        <v>3</v>
      </c>
      <c r="J33" s="138">
        <f>I33*H33*F33</f>
        <v>4.1759999999999993</v>
      </c>
    </row>
    <row r="34" spans="1:10" ht="69">
      <c r="A34" s="11" t="s">
        <v>68</v>
      </c>
      <c r="B34" s="11" t="s">
        <v>66</v>
      </c>
      <c r="C34" s="53" t="s">
        <v>106</v>
      </c>
      <c r="D34" s="13" t="s">
        <v>54</v>
      </c>
      <c r="E34" s="64">
        <v>14</v>
      </c>
      <c r="F34" s="138">
        <v>2.3199999999999998</v>
      </c>
      <c r="G34" s="138"/>
      <c r="H34" s="138">
        <v>0.43</v>
      </c>
      <c r="I34" s="138">
        <v>14</v>
      </c>
      <c r="J34" s="138">
        <f>F34*H34*I34</f>
        <v>13.966399999999998</v>
      </c>
    </row>
    <row r="35" spans="1:10">
      <c r="A35" s="16"/>
      <c r="B35" s="11"/>
      <c r="C35" s="24"/>
      <c r="D35" s="13"/>
      <c r="E35" s="63"/>
      <c r="F35" s="138"/>
      <c r="G35" s="138"/>
      <c r="H35" s="138"/>
      <c r="I35" s="138"/>
      <c r="J35" s="138"/>
    </row>
    <row r="36" spans="1:10" ht="18" customHeight="1">
      <c r="A36" s="19">
        <v>3</v>
      </c>
      <c r="B36" s="19"/>
      <c r="C36" s="45" t="s">
        <v>4</v>
      </c>
      <c r="D36" s="20"/>
      <c r="E36" s="62"/>
      <c r="F36" s="62"/>
      <c r="G36" s="62"/>
      <c r="H36" s="62"/>
      <c r="I36" s="62"/>
      <c r="J36" s="62"/>
    </row>
    <row r="37" spans="1:10">
      <c r="A37" s="16"/>
      <c r="B37" s="16"/>
      <c r="C37" s="24"/>
      <c r="D37" s="13"/>
      <c r="E37" s="63"/>
      <c r="F37" s="138"/>
      <c r="G37" s="138"/>
      <c r="H37" s="138"/>
      <c r="I37" s="138"/>
      <c r="J37" s="138"/>
    </row>
    <row r="38" spans="1:10">
      <c r="A38" s="16">
        <v>3.1</v>
      </c>
      <c r="B38" s="16"/>
      <c r="C38" s="38" t="s">
        <v>45</v>
      </c>
      <c r="D38" s="13"/>
      <c r="E38" s="63"/>
      <c r="F38" s="138"/>
      <c r="G38" s="138"/>
      <c r="H38" s="138"/>
      <c r="I38" s="138"/>
      <c r="J38" s="138"/>
    </row>
    <row r="39" spans="1:10" ht="138" customHeight="1">
      <c r="A39" s="11"/>
      <c r="B39" s="11" t="s">
        <v>58</v>
      </c>
      <c r="C39" s="24" t="s">
        <v>74</v>
      </c>
      <c r="D39" s="13" t="s">
        <v>54</v>
      </c>
      <c r="E39" s="64">
        <v>20</v>
      </c>
      <c r="F39" s="138"/>
      <c r="G39" s="138"/>
      <c r="H39" s="138"/>
      <c r="I39" s="138"/>
      <c r="J39" s="201">
        <f>J40+J41+J42</f>
        <v>20.8474</v>
      </c>
    </row>
    <row r="40" spans="1:10" ht="21.6" customHeight="1">
      <c r="A40" s="197"/>
      <c r="B40" s="197"/>
      <c r="C40" s="198"/>
      <c r="D40" s="199"/>
      <c r="E40" s="200"/>
      <c r="F40" s="138">
        <v>6.53</v>
      </c>
      <c r="G40" s="138"/>
      <c r="H40" s="138">
        <v>2.63</v>
      </c>
      <c r="I40" s="138"/>
      <c r="J40" s="138">
        <f>H40*F40</f>
        <v>17.1739</v>
      </c>
    </row>
    <row r="41" spans="1:10" ht="19.8" customHeight="1">
      <c r="A41" s="197"/>
      <c r="B41" s="197"/>
      <c r="C41" s="198"/>
      <c r="D41" s="199"/>
      <c r="E41" s="200"/>
      <c r="F41" s="138">
        <v>3.8</v>
      </c>
      <c r="G41" s="138"/>
      <c r="H41" s="138">
        <v>0.45</v>
      </c>
      <c r="I41" s="138"/>
      <c r="J41" s="138">
        <f>H41*F41</f>
        <v>1.71</v>
      </c>
    </row>
    <row r="42" spans="1:10" ht="19.8" customHeight="1">
      <c r="A42" s="221"/>
      <c r="B42" s="221"/>
      <c r="C42" s="222" t="s">
        <v>131</v>
      </c>
      <c r="D42" s="223"/>
      <c r="E42" s="224"/>
      <c r="F42" s="225">
        <v>1.19</v>
      </c>
      <c r="G42" s="225"/>
      <c r="H42" s="225">
        <v>1.65</v>
      </c>
      <c r="I42" s="225"/>
      <c r="J42" s="225">
        <f>H42*F42</f>
        <v>1.9634999999999998</v>
      </c>
    </row>
    <row r="43" spans="1:10">
      <c r="A43" s="16"/>
      <c r="B43" s="16"/>
      <c r="C43" s="24"/>
      <c r="D43" s="13"/>
      <c r="E43" s="63"/>
      <c r="F43" s="138"/>
      <c r="G43" s="138"/>
      <c r="H43" s="138"/>
      <c r="I43" s="138"/>
      <c r="J43" s="138"/>
    </row>
    <row r="44" spans="1:10" ht="18" customHeight="1">
      <c r="A44" s="19">
        <v>4</v>
      </c>
      <c r="B44" s="19"/>
      <c r="C44" s="45" t="s">
        <v>5</v>
      </c>
      <c r="D44" s="20"/>
      <c r="E44" s="62"/>
      <c r="F44" s="62"/>
      <c r="G44" s="62"/>
      <c r="H44" s="62"/>
      <c r="I44" s="62"/>
      <c r="J44" s="62"/>
    </row>
    <row r="45" spans="1:10">
      <c r="A45" s="16"/>
      <c r="B45" s="16"/>
      <c r="C45" s="38"/>
      <c r="D45" s="13"/>
      <c r="E45" s="63"/>
      <c r="F45" s="138"/>
      <c r="G45" s="138"/>
      <c r="H45" s="138"/>
      <c r="I45" s="138"/>
      <c r="J45" s="138"/>
    </row>
    <row r="46" spans="1:10">
      <c r="A46" s="33">
        <v>4.0999999999999996</v>
      </c>
      <c r="B46" s="34"/>
      <c r="C46" s="48" t="s">
        <v>48</v>
      </c>
      <c r="D46" s="35"/>
      <c r="E46" s="63"/>
      <c r="F46" s="138"/>
      <c r="G46" s="138"/>
      <c r="H46" s="138"/>
      <c r="I46" s="138"/>
      <c r="J46" s="138"/>
    </row>
    <row r="47" spans="1:10" ht="82.8">
      <c r="A47" s="68" t="s">
        <v>37</v>
      </c>
      <c r="B47" s="36" t="s">
        <v>51</v>
      </c>
      <c r="C47" s="103" t="s">
        <v>82</v>
      </c>
      <c r="D47" s="13" t="s">
        <v>54</v>
      </c>
      <c r="E47" s="64">
        <v>45</v>
      </c>
      <c r="F47" s="138"/>
      <c r="G47" s="138"/>
      <c r="H47" s="138"/>
      <c r="I47" s="138"/>
      <c r="J47" s="138">
        <f>SUM(J48:J53)</f>
        <v>46.316999999999993</v>
      </c>
    </row>
    <row r="48" spans="1:10" s="173" customFormat="1">
      <c r="A48" s="168"/>
      <c r="B48" s="169"/>
      <c r="C48" s="170"/>
      <c r="D48" s="171"/>
      <c r="E48" s="167"/>
      <c r="F48" s="172">
        <v>6.9</v>
      </c>
      <c r="G48" s="172"/>
      <c r="H48" s="172">
        <v>2.6</v>
      </c>
      <c r="I48" s="172">
        <v>1</v>
      </c>
      <c r="J48" s="178">
        <f t="shared" ref="J48:J53" si="0">F48*H48*I48</f>
        <v>17.940000000000001</v>
      </c>
    </row>
    <row r="49" spans="1:10" s="173" customFormat="1">
      <c r="A49" s="168"/>
      <c r="B49" s="169"/>
      <c r="C49" s="170"/>
      <c r="D49" s="171"/>
      <c r="E49" s="167"/>
      <c r="F49" s="172">
        <v>2.4700000000000002</v>
      </c>
      <c r="G49" s="172"/>
      <c r="H49" s="172">
        <v>2.6</v>
      </c>
      <c r="I49" s="172">
        <v>2</v>
      </c>
      <c r="J49" s="178">
        <f t="shared" si="0"/>
        <v>12.844000000000001</v>
      </c>
    </row>
    <row r="50" spans="1:10" s="173" customFormat="1">
      <c r="A50" s="168"/>
      <c r="B50" s="169"/>
      <c r="C50" s="170"/>
      <c r="D50" s="171"/>
      <c r="E50" s="167"/>
      <c r="F50" s="172">
        <v>1.6</v>
      </c>
      <c r="G50" s="172"/>
      <c r="H50" s="172">
        <v>2.6</v>
      </c>
      <c r="I50" s="172">
        <v>2</v>
      </c>
      <c r="J50" s="178">
        <f t="shared" si="0"/>
        <v>8.32</v>
      </c>
    </row>
    <row r="51" spans="1:10" s="173" customFormat="1">
      <c r="A51" s="168"/>
      <c r="B51" s="169"/>
      <c r="C51" s="170"/>
      <c r="D51" s="171"/>
      <c r="E51" s="167"/>
      <c r="F51" s="172">
        <v>1.5</v>
      </c>
      <c r="G51" s="172"/>
      <c r="H51" s="172">
        <v>2.6</v>
      </c>
      <c r="I51" s="172">
        <v>1</v>
      </c>
      <c r="J51" s="178">
        <f t="shared" si="0"/>
        <v>3.9000000000000004</v>
      </c>
    </row>
    <row r="52" spans="1:10" s="173" customFormat="1">
      <c r="A52" s="168"/>
      <c r="B52" s="169"/>
      <c r="C52" s="170"/>
      <c r="D52" s="171"/>
      <c r="E52" s="167"/>
      <c r="F52" s="172">
        <v>0.94</v>
      </c>
      <c r="G52" s="172"/>
      <c r="H52" s="172">
        <v>2.6</v>
      </c>
      <c r="I52" s="172">
        <v>2</v>
      </c>
      <c r="J52" s="178">
        <f t="shared" si="0"/>
        <v>4.8879999999999999</v>
      </c>
    </row>
    <row r="53" spans="1:10" s="173" customFormat="1">
      <c r="A53" s="168"/>
      <c r="B53" s="169"/>
      <c r="C53" s="174" t="s">
        <v>120</v>
      </c>
      <c r="D53" s="171"/>
      <c r="E53" s="167"/>
      <c r="F53" s="172">
        <v>0.75</v>
      </c>
      <c r="G53" s="172"/>
      <c r="H53" s="172">
        <v>2.1</v>
      </c>
      <c r="I53" s="175">
        <v>-1</v>
      </c>
      <c r="J53" s="178">
        <f t="shared" si="0"/>
        <v>-1.5750000000000002</v>
      </c>
    </row>
    <row r="54" spans="1:10" ht="69">
      <c r="A54" s="68" t="s">
        <v>59</v>
      </c>
      <c r="B54" s="36" t="s">
        <v>90</v>
      </c>
      <c r="C54" s="103" t="s">
        <v>91</v>
      </c>
      <c r="D54" s="13" t="s">
        <v>54</v>
      </c>
      <c r="E54" s="64">
        <v>18</v>
      </c>
      <c r="F54" s="138"/>
      <c r="G54" s="138"/>
      <c r="H54" s="138"/>
      <c r="I54" s="138"/>
      <c r="J54" s="196">
        <f>J55+J56</f>
        <v>14.127999999999998</v>
      </c>
    </row>
    <row r="55" spans="1:10" s="148" customFormat="1">
      <c r="A55" s="176"/>
      <c r="B55" s="158"/>
      <c r="C55" s="177"/>
      <c r="D55" s="153"/>
      <c r="E55" s="154"/>
      <c r="F55" s="178">
        <v>4.5599999999999996</v>
      </c>
      <c r="G55" s="178">
        <v>2.5499999999999998</v>
      </c>
      <c r="H55" s="178"/>
      <c r="I55" s="172">
        <v>1</v>
      </c>
      <c r="J55" s="178">
        <f>F55*G55*I55</f>
        <v>11.627999999999998</v>
      </c>
    </row>
    <row r="56" spans="1:10" s="148" customFormat="1">
      <c r="A56" s="176"/>
      <c r="B56" s="158"/>
      <c r="C56" s="177"/>
      <c r="D56" s="153"/>
      <c r="E56" s="154"/>
      <c r="F56" s="178">
        <v>2.5</v>
      </c>
      <c r="G56" s="178">
        <v>1</v>
      </c>
      <c r="H56" s="178"/>
      <c r="I56" s="172">
        <v>1</v>
      </c>
      <c r="J56" s="178">
        <f>F56*G56*I56</f>
        <v>2.5</v>
      </c>
    </row>
    <row r="57" spans="1:10" ht="41.4">
      <c r="A57" s="11" t="s">
        <v>87</v>
      </c>
      <c r="B57" s="11" t="s">
        <v>88</v>
      </c>
      <c r="C57" s="40" t="s">
        <v>89</v>
      </c>
      <c r="D57" s="13" t="s">
        <v>54</v>
      </c>
      <c r="E57" s="64">
        <v>2</v>
      </c>
      <c r="F57" s="138"/>
      <c r="G57" s="138"/>
      <c r="H57" s="138"/>
      <c r="I57" s="138"/>
      <c r="J57" s="196">
        <f>J58</f>
        <v>1.9634999999999998</v>
      </c>
    </row>
    <row r="58" spans="1:10">
      <c r="A58" s="197"/>
      <c r="B58" s="197"/>
      <c r="C58" s="202"/>
      <c r="D58" s="199"/>
      <c r="E58" s="200"/>
      <c r="F58" s="138">
        <v>1.19</v>
      </c>
      <c r="G58" s="138"/>
      <c r="H58" s="138">
        <v>1.65</v>
      </c>
      <c r="I58" s="138"/>
      <c r="J58" s="138">
        <f>H58*F58</f>
        <v>1.9634999999999998</v>
      </c>
    </row>
    <row r="59" spans="1:10" ht="69">
      <c r="A59" s="11" t="s">
        <v>100</v>
      </c>
      <c r="B59" s="11" t="s">
        <v>101</v>
      </c>
      <c r="C59" s="40" t="s">
        <v>102</v>
      </c>
      <c r="D59" s="13" t="s">
        <v>54</v>
      </c>
      <c r="E59" s="64">
        <v>1</v>
      </c>
      <c r="F59" s="138"/>
      <c r="G59" s="138"/>
      <c r="H59" s="138"/>
      <c r="I59" s="138"/>
      <c r="J59" s="196">
        <f>J60</f>
        <v>1.5750000000000002</v>
      </c>
    </row>
    <row r="60" spans="1:10">
      <c r="A60" s="221"/>
      <c r="B60" s="221"/>
      <c r="C60" s="222" t="s">
        <v>136</v>
      </c>
      <c r="D60" s="223"/>
      <c r="E60" s="224"/>
      <c r="F60" s="225">
        <v>0.75</v>
      </c>
      <c r="G60" s="225"/>
      <c r="H60" s="225">
        <v>2.1</v>
      </c>
      <c r="I60" s="225">
        <v>1</v>
      </c>
      <c r="J60" s="225">
        <f>I60*H60*F60</f>
        <v>1.5750000000000002</v>
      </c>
    </row>
    <row r="61" spans="1:10">
      <c r="A61" s="16"/>
      <c r="B61" s="16"/>
      <c r="C61" s="24"/>
      <c r="D61" s="13"/>
      <c r="E61" s="63"/>
      <c r="F61" s="138"/>
      <c r="G61" s="138"/>
      <c r="H61" s="138"/>
      <c r="I61" s="138"/>
      <c r="J61" s="138"/>
    </row>
    <row r="62" spans="1:10" ht="18" customHeight="1">
      <c r="A62" s="19">
        <v>5</v>
      </c>
      <c r="B62" s="19"/>
      <c r="C62" s="45" t="s">
        <v>6</v>
      </c>
      <c r="D62" s="20"/>
      <c r="E62" s="62"/>
      <c r="F62" s="62"/>
      <c r="G62" s="62"/>
      <c r="H62" s="62"/>
      <c r="I62" s="62"/>
      <c r="J62" s="62"/>
    </row>
    <row r="63" spans="1:10">
      <c r="A63" s="37"/>
      <c r="B63" s="37"/>
      <c r="C63" s="38"/>
      <c r="D63" s="12"/>
      <c r="E63" s="63"/>
      <c r="F63" s="138"/>
      <c r="G63" s="138"/>
      <c r="H63" s="138"/>
      <c r="I63" s="138"/>
      <c r="J63" s="138"/>
    </row>
    <row r="64" spans="1:10" ht="41.4">
      <c r="A64" s="16">
        <v>5.0999999999999996</v>
      </c>
      <c r="B64" s="11" t="s">
        <v>70</v>
      </c>
      <c r="C64" s="24" t="s">
        <v>60</v>
      </c>
      <c r="D64" s="12" t="s">
        <v>50</v>
      </c>
      <c r="E64" s="64">
        <v>5</v>
      </c>
      <c r="F64" s="138">
        <v>3.8</v>
      </c>
      <c r="G64" s="138"/>
      <c r="H64" s="138"/>
      <c r="I64" s="138">
        <v>1</v>
      </c>
      <c r="J64" s="196">
        <f>I64*F64</f>
        <v>3.8</v>
      </c>
    </row>
    <row r="65" spans="1:10" ht="82.8">
      <c r="A65" s="37">
        <v>5.2</v>
      </c>
      <c r="B65" s="11" t="s">
        <v>64</v>
      </c>
      <c r="C65" s="54" t="s">
        <v>83</v>
      </c>
      <c r="D65" s="12" t="s">
        <v>43</v>
      </c>
      <c r="E65" s="69">
        <v>2</v>
      </c>
      <c r="F65" s="138"/>
      <c r="G65" s="138"/>
      <c r="H65" s="138"/>
      <c r="I65" s="138"/>
      <c r="J65" s="196">
        <v>1</v>
      </c>
    </row>
    <row r="66" spans="1:10" ht="41.4">
      <c r="A66" s="16">
        <v>5.3</v>
      </c>
      <c r="B66" s="11" t="s">
        <v>79</v>
      </c>
      <c r="C66" s="24" t="s">
        <v>80</v>
      </c>
      <c r="D66" s="13" t="s">
        <v>81</v>
      </c>
      <c r="E66" s="60">
        <v>1</v>
      </c>
      <c r="F66" s="138"/>
      <c r="G66" s="138"/>
      <c r="H66" s="138"/>
      <c r="I66" s="138"/>
      <c r="J66" s="138"/>
    </row>
    <row r="67" spans="1:10">
      <c r="A67" s="10"/>
      <c r="B67" s="11"/>
      <c r="C67" s="40"/>
      <c r="D67" s="12"/>
      <c r="E67" s="63"/>
      <c r="F67" s="138"/>
      <c r="G67" s="138"/>
      <c r="H67" s="138"/>
      <c r="I67" s="138"/>
      <c r="J67" s="138"/>
    </row>
    <row r="68" spans="1:10" ht="18" customHeight="1">
      <c r="A68" s="19">
        <v>6</v>
      </c>
      <c r="B68" s="19"/>
      <c r="C68" s="45" t="s">
        <v>41</v>
      </c>
      <c r="D68" s="20"/>
      <c r="E68" s="62"/>
      <c r="F68" s="62"/>
      <c r="G68" s="62"/>
      <c r="H68" s="62"/>
      <c r="I68" s="62"/>
      <c r="J68" s="62"/>
    </row>
    <row r="69" spans="1:10">
      <c r="A69" s="37"/>
      <c r="B69" s="37"/>
      <c r="C69" s="40"/>
      <c r="D69" s="12"/>
      <c r="E69" s="64"/>
      <c r="F69" s="138"/>
      <c r="G69" s="138"/>
      <c r="H69" s="138"/>
      <c r="I69" s="138"/>
      <c r="J69" s="138"/>
    </row>
    <row r="70" spans="1:10">
      <c r="A70" s="37">
        <v>6.1</v>
      </c>
      <c r="B70" s="37"/>
      <c r="C70" s="38" t="s">
        <v>42</v>
      </c>
      <c r="D70" s="12"/>
      <c r="E70" s="64"/>
      <c r="F70" s="138"/>
      <c r="G70" s="138"/>
      <c r="H70" s="138"/>
      <c r="I70" s="138"/>
      <c r="J70" s="138"/>
    </row>
    <row r="71" spans="1:10" ht="124.2">
      <c r="A71" s="37"/>
      <c r="B71" s="37"/>
      <c r="C71" s="40" t="s">
        <v>107</v>
      </c>
      <c r="D71" s="13" t="s">
        <v>54</v>
      </c>
      <c r="E71" s="70">
        <v>32</v>
      </c>
      <c r="F71" s="138"/>
      <c r="G71" s="138"/>
      <c r="H71" s="138"/>
      <c r="I71" s="138"/>
      <c r="J71" s="138"/>
    </row>
    <row r="72" spans="1:10">
      <c r="A72" s="230"/>
      <c r="B72" s="203" t="s">
        <v>139</v>
      </c>
      <c r="C72" s="231" t="s">
        <v>137</v>
      </c>
      <c r="D72" s="232" t="s">
        <v>132</v>
      </c>
      <c r="E72" s="233"/>
      <c r="F72" s="204">
        <v>5</v>
      </c>
      <c r="G72" s="204"/>
      <c r="H72" s="204"/>
      <c r="I72" s="204"/>
      <c r="J72" s="241">
        <f>F72</f>
        <v>5</v>
      </c>
    </row>
    <row r="73" spans="1:10">
      <c r="A73" s="230"/>
      <c r="B73" s="203"/>
      <c r="C73" s="231"/>
      <c r="D73" s="232"/>
      <c r="E73" s="233"/>
      <c r="F73" s="204"/>
      <c r="G73" s="204"/>
      <c r="H73" s="204"/>
      <c r="I73" s="204"/>
      <c r="J73" s="204"/>
    </row>
    <row r="74" spans="1:10">
      <c r="A74" s="230"/>
      <c r="B74" s="203" t="s">
        <v>139</v>
      </c>
      <c r="C74" s="231" t="s">
        <v>138</v>
      </c>
      <c r="D74" s="232" t="s">
        <v>133</v>
      </c>
      <c r="E74" s="233"/>
      <c r="F74" s="204">
        <v>0.99</v>
      </c>
      <c r="G74" s="204"/>
      <c r="H74" s="204">
        <v>0.57499999999999996</v>
      </c>
      <c r="I74" s="204"/>
      <c r="J74" s="242">
        <f>H74*F74</f>
        <v>0.56924999999999992</v>
      </c>
    </row>
    <row r="75" spans="1:10">
      <c r="A75" s="37"/>
      <c r="B75" s="37"/>
      <c r="C75" s="40"/>
      <c r="D75" s="12"/>
      <c r="E75" s="63"/>
      <c r="F75" s="138"/>
      <c r="G75" s="138"/>
      <c r="H75" s="138"/>
      <c r="I75" s="138"/>
      <c r="J75" s="138"/>
    </row>
    <row r="76" spans="1:10" ht="17.399999999999999" customHeight="1">
      <c r="A76" s="19">
        <v>7</v>
      </c>
      <c r="B76" s="19"/>
      <c r="C76" s="45" t="s">
        <v>47</v>
      </c>
      <c r="D76" s="20"/>
      <c r="E76" s="62"/>
      <c r="F76" s="62"/>
      <c r="G76" s="62"/>
      <c r="H76" s="62"/>
      <c r="I76" s="62"/>
      <c r="J76" s="62"/>
    </row>
    <row r="77" spans="1:10" ht="409.2" customHeight="1">
      <c r="A77" s="37">
        <v>7.1</v>
      </c>
      <c r="B77" s="11" t="s">
        <v>53</v>
      </c>
      <c r="C77" s="54" t="s">
        <v>108</v>
      </c>
      <c r="D77" s="12" t="s">
        <v>1</v>
      </c>
      <c r="E77" s="75">
        <v>6</v>
      </c>
      <c r="F77" s="138">
        <v>5.5</v>
      </c>
      <c r="G77" s="138"/>
      <c r="H77" s="138">
        <v>1.05</v>
      </c>
      <c r="I77" s="138">
        <v>1</v>
      </c>
      <c r="J77" s="138">
        <f>I77*H77*F77</f>
        <v>5.7750000000000004</v>
      </c>
    </row>
    <row r="78" spans="1:10" ht="253.5" customHeight="1">
      <c r="A78" s="37">
        <v>7.2</v>
      </c>
      <c r="B78" s="11" t="s">
        <v>103</v>
      </c>
      <c r="C78" s="54" t="s">
        <v>104</v>
      </c>
      <c r="D78" s="12" t="s">
        <v>1</v>
      </c>
      <c r="E78" s="75">
        <v>3</v>
      </c>
      <c r="F78" s="138">
        <v>3</v>
      </c>
      <c r="G78" s="138"/>
      <c r="H78" s="138">
        <v>0.95</v>
      </c>
      <c r="I78" s="138">
        <v>1</v>
      </c>
      <c r="J78" s="138">
        <f>I78*H78*F78</f>
        <v>2.8499999999999996</v>
      </c>
    </row>
    <row r="79" spans="1:10" ht="179.4">
      <c r="A79" s="37">
        <v>7.3</v>
      </c>
      <c r="B79" s="11" t="s">
        <v>46</v>
      </c>
      <c r="C79" s="54" t="s">
        <v>63</v>
      </c>
      <c r="D79" s="12" t="s">
        <v>1</v>
      </c>
      <c r="E79" s="69">
        <v>2</v>
      </c>
      <c r="F79" s="138">
        <v>6</v>
      </c>
      <c r="G79" s="138"/>
      <c r="H79" s="138">
        <v>0.3</v>
      </c>
      <c r="I79" s="138">
        <v>1</v>
      </c>
      <c r="J79" s="138">
        <f>I79*H79*F79</f>
        <v>1.7999999999999998</v>
      </c>
    </row>
    <row r="80" spans="1:10" ht="193.2">
      <c r="A80" s="37">
        <v>7.4</v>
      </c>
      <c r="B80" s="11" t="s">
        <v>61</v>
      </c>
      <c r="C80" s="54" t="s">
        <v>62</v>
      </c>
      <c r="D80" s="12" t="s">
        <v>1</v>
      </c>
      <c r="E80" s="69">
        <v>2</v>
      </c>
      <c r="F80" s="138"/>
      <c r="G80" s="138"/>
      <c r="H80" s="138"/>
      <c r="I80" s="138"/>
      <c r="J80" s="138">
        <f>J81+J82+J83</f>
        <v>2.5875000000000004</v>
      </c>
    </row>
    <row r="81" spans="1:10">
      <c r="A81" s="226"/>
      <c r="B81" s="197"/>
      <c r="C81" s="236"/>
      <c r="D81" s="237"/>
      <c r="E81" s="238"/>
      <c r="F81" s="138">
        <v>1.5</v>
      </c>
      <c r="G81" s="138">
        <v>0.45</v>
      </c>
      <c r="H81" s="138"/>
      <c r="I81" s="138">
        <v>2</v>
      </c>
      <c r="J81" s="138">
        <f>I81*G81*F81</f>
        <v>1.35</v>
      </c>
    </row>
    <row r="82" spans="1:10">
      <c r="A82" s="226"/>
      <c r="B82" s="197"/>
      <c r="C82" s="236"/>
      <c r="D82" s="237"/>
      <c r="E82" s="238"/>
      <c r="F82" s="138">
        <v>1.5</v>
      </c>
      <c r="G82" s="138">
        <v>0.45</v>
      </c>
      <c r="H82" s="138"/>
      <c r="I82" s="138">
        <v>1</v>
      </c>
      <c r="J82" s="138">
        <f>I82*G82*F82</f>
        <v>0.67500000000000004</v>
      </c>
    </row>
    <row r="83" spans="1:10">
      <c r="A83" s="226"/>
      <c r="B83" s="197"/>
      <c r="C83" s="236"/>
      <c r="D83" s="237"/>
      <c r="E83" s="238"/>
      <c r="F83" s="138">
        <v>1.25</v>
      </c>
      <c r="G83" s="138">
        <v>0.45</v>
      </c>
      <c r="H83" s="138"/>
      <c r="I83" s="138">
        <v>1</v>
      </c>
      <c r="J83" s="138">
        <f>I83*G83*F83</f>
        <v>0.5625</v>
      </c>
    </row>
    <row r="84" spans="1:10">
      <c r="A84" s="226"/>
      <c r="B84" s="197"/>
      <c r="C84" s="236"/>
      <c r="D84" s="237"/>
      <c r="E84" s="238"/>
      <c r="F84" s="138"/>
      <c r="G84" s="138"/>
      <c r="H84" s="138"/>
      <c r="I84" s="138"/>
      <c r="J84" s="138"/>
    </row>
    <row r="85" spans="1:10" ht="27.6">
      <c r="A85" s="37">
        <v>7.5</v>
      </c>
      <c r="B85" s="71" t="s">
        <v>75</v>
      </c>
      <c r="C85" s="72" t="s">
        <v>94</v>
      </c>
      <c r="D85" s="73" t="s">
        <v>50</v>
      </c>
      <c r="E85" s="69">
        <v>3.3</v>
      </c>
      <c r="F85" s="138">
        <v>9.6</v>
      </c>
      <c r="G85" s="138"/>
      <c r="H85" s="138"/>
      <c r="I85" s="138">
        <v>1</v>
      </c>
      <c r="J85" s="196">
        <f>F85*I85</f>
        <v>9.6</v>
      </c>
    </row>
    <row r="86" spans="1:10" ht="124.2">
      <c r="A86" s="133">
        <v>7.6</v>
      </c>
      <c r="B86" s="5" t="s">
        <v>92</v>
      </c>
      <c r="C86" s="134" t="s">
        <v>93</v>
      </c>
      <c r="D86" s="6" t="s">
        <v>1</v>
      </c>
      <c r="E86" s="135">
        <v>2.1</v>
      </c>
      <c r="F86" s="138">
        <v>1</v>
      </c>
      <c r="G86" s="138"/>
      <c r="H86" s="138">
        <v>2.1</v>
      </c>
      <c r="I86" s="138">
        <v>1</v>
      </c>
      <c r="J86" s="138">
        <f>I86*H86*F86</f>
        <v>2.1</v>
      </c>
    </row>
    <row r="87" spans="1:10" ht="14.4" thickBot="1">
      <c r="A87" s="80"/>
      <c r="B87" s="81"/>
      <c r="C87" s="82"/>
      <c r="D87" s="83"/>
      <c r="E87" s="84"/>
      <c r="F87" s="138"/>
      <c r="G87" s="138"/>
      <c r="H87" s="138"/>
      <c r="I87" s="138"/>
      <c r="J87" s="138"/>
    </row>
    <row r="88" spans="1:10" ht="14.4" thickBot="1">
      <c r="A88" s="91">
        <v>8</v>
      </c>
      <c r="B88" s="92"/>
      <c r="C88" s="93" t="s">
        <v>109</v>
      </c>
      <c r="D88" s="94"/>
      <c r="E88" s="95"/>
      <c r="F88" s="95"/>
      <c r="G88" s="95"/>
      <c r="H88" s="95"/>
      <c r="I88" s="95"/>
      <c r="J88" s="95"/>
    </row>
    <row r="89" spans="1:10">
      <c r="A89" s="85"/>
      <c r="B89" s="86"/>
      <c r="C89" s="87"/>
      <c r="D89" s="85"/>
      <c r="E89" s="88"/>
      <c r="F89" s="138"/>
      <c r="G89" s="138"/>
      <c r="H89" s="138"/>
      <c r="I89" s="138"/>
      <c r="J89" s="138"/>
    </row>
    <row r="90" spans="1:10">
      <c r="A90" s="77">
        <v>8.01</v>
      </c>
      <c r="B90" s="71" t="s">
        <v>110</v>
      </c>
      <c r="C90" s="72" t="s">
        <v>111</v>
      </c>
      <c r="D90" s="73" t="s">
        <v>112</v>
      </c>
      <c r="E90" s="74">
        <v>1</v>
      </c>
      <c r="F90" s="138"/>
      <c r="G90" s="138"/>
      <c r="H90" s="138"/>
      <c r="I90" s="138"/>
      <c r="J90" s="138"/>
    </row>
    <row r="91" spans="1:10" ht="14.4" thickBot="1">
      <c r="A91" s="104"/>
      <c r="B91" s="105"/>
      <c r="C91" s="106"/>
      <c r="D91" s="107"/>
      <c r="E91" s="108"/>
      <c r="F91" s="138"/>
      <c r="G91" s="138"/>
      <c r="H91" s="138"/>
      <c r="I91" s="138"/>
      <c r="J91" s="138"/>
    </row>
    <row r="92" spans="1:10" ht="14.4" thickBot="1">
      <c r="A92" s="91">
        <v>9</v>
      </c>
      <c r="B92" s="92"/>
      <c r="C92" s="93" t="s">
        <v>76</v>
      </c>
      <c r="D92" s="94"/>
      <c r="E92" s="95"/>
      <c r="F92" s="95"/>
      <c r="G92" s="95"/>
      <c r="H92" s="95"/>
      <c r="I92" s="95"/>
      <c r="J92" s="95"/>
    </row>
    <row r="93" spans="1:10">
      <c r="A93" s="85"/>
      <c r="B93" s="86"/>
      <c r="C93" s="87"/>
      <c r="D93" s="85"/>
      <c r="E93" s="88"/>
      <c r="F93" s="138"/>
      <c r="G93" s="138"/>
      <c r="H93" s="138"/>
      <c r="I93" s="138"/>
      <c r="J93" s="138"/>
    </row>
    <row r="94" spans="1:10" ht="41.4">
      <c r="A94" s="77">
        <v>9.01</v>
      </c>
      <c r="B94" s="71" t="s">
        <v>76</v>
      </c>
      <c r="C94" s="72" t="s">
        <v>77</v>
      </c>
      <c r="D94" s="73" t="s">
        <v>78</v>
      </c>
      <c r="E94" s="74">
        <v>2</v>
      </c>
      <c r="F94" s="138"/>
      <c r="G94" s="138"/>
      <c r="H94" s="138"/>
      <c r="I94" s="138"/>
      <c r="J94" s="138"/>
    </row>
    <row r="95" spans="1:10">
      <c r="A95" s="10"/>
      <c r="B95" s="11"/>
      <c r="C95" s="40"/>
      <c r="D95" s="39"/>
      <c r="E95" s="67"/>
      <c r="F95" s="138"/>
      <c r="G95" s="138"/>
      <c r="H95" s="138"/>
      <c r="I95" s="138"/>
      <c r="J95" s="138"/>
    </row>
  </sheetData>
  <mergeCells count="3">
    <mergeCell ref="A1:E1"/>
    <mergeCell ref="A2:E2"/>
    <mergeCell ref="F3:J3"/>
  </mergeCells>
  <conditionalFormatting sqref="A20 A23">
    <cfRule type="cellIs" dxfId="31" priority="35" stopIfTrue="1" operator="equal">
      <formula>0</formula>
    </cfRule>
  </conditionalFormatting>
  <conditionalFormatting sqref="A60 C60:E60">
    <cfRule type="cellIs" dxfId="30" priority="3" stopIfTrue="1" operator="equal">
      <formula>0</formula>
    </cfRule>
  </conditionalFormatting>
  <conditionalFormatting sqref="A72:A74">
    <cfRule type="cellIs" dxfId="29" priority="1" stopIfTrue="1" operator="equal">
      <formula>0</formula>
    </cfRule>
  </conditionalFormatting>
  <conditionalFormatting sqref="A21:B21 D21:H21">
    <cfRule type="cellIs" dxfId="28" priority="13" stopIfTrue="1" operator="equal">
      <formula>0</formula>
    </cfRule>
  </conditionalFormatting>
  <conditionalFormatting sqref="A24:B24 D24:E24 F44:J44 A65">
    <cfRule type="cellIs" dxfId="27" priority="41" stopIfTrue="1" operator="equal">
      <formula>0</formula>
    </cfRule>
  </conditionalFormatting>
  <conditionalFormatting sqref="A30:B30 D30:H30">
    <cfRule type="cellIs" dxfId="26" priority="9" stopIfTrue="1" operator="equal">
      <formula>0</formula>
    </cfRule>
  </conditionalFormatting>
  <conditionalFormatting sqref="A16:C19">
    <cfRule type="cellIs" dxfId="25" priority="18" stopIfTrue="1" operator="equal">
      <formula>0</formula>
    </cfRule>
  </conditionalFormatting>
  <conditionalFormatting sqref="A22:C22 G22:H22">
    <cfRule type="cellIs" dxfId="24" priority="15" stopIfTrue="1" operator="equal">
      <formula>0</formula>
    </cfRule>
  </conditionalFormatting>
  <conditionalFormatting sqref="A64:C65">
    <cfRule type="cellIs" dxfId="23" priority="34" stopIfTrue="1" operator="equal">
      <formula>0</formula>
    </cfRule>
  </conditionalFormatting>
  <conditionalFormatting sqref="A47:D56">
    <cfRule type="cellIs" dxfId="22" priority="5" stopIfTrue="1" operator="equal">
      <formula>0</formula>
    </cfRule>
  </conditionalFormatting>
  <conditionalFormatting sqref="A35:E35 A46:E46 F62:J62 F68:J68 A71:B71 A75:C75">
    <cfRule type="cellIs" dxfId="21" priority="42" stopIfTrue="1" operator="equal">
      <formula>0</formula>
    </cfRule>
  </conditionalFormatting>
  <conditionalFormatting sqref="A66:E66">
    <cfRule type="cellIs" dxfId="20" priority="31" stopIfTrue="1" operator="equal">
      <formula>0</formula>
    </cfRule>
  </conditionalFormatting>
  <conditionalFormatting sqref="C10:C14">
    <cfRule type="cellIs" dxfId="19" priority="22" stopIfTrue="1" operator="equal">
      <formula>0</formula>
    </cfRule>
  </conditionalFormatting>
  <conditionalFormatting sqref="C20 C23">
    <cfRule type="cellIs" dxfId="18" priority="29" stopIfTrue="1" operator="equal">
      <formula>0</formula>
    </cfRule>
  </conditionalFormatting>
  <conditionalFormatting sqref="D29 A33:E34 A39:A42 C39:E42 A43:C43 A61:C61">
    <cfRule type="cellIs" dxfId="17" priority="49" stopIfTrue="1" operator="equal">
      <formula>0</formula>
    </cfRule>
  </conditionalFormatting>
  <conditionalFormatting sqref="D57:D59">
    <cfRule type="cellIs" dxfId="16" priority="38" stopIfTrue="1" operator="equal">
      <formula>0</formula>
    </cfRule>
  </conditionalFormatting>
  <conditionalFormatting sqref="D71">
    <cfRule type="cellIs" dxfId="15" priority="37" stopIfTrue="1" operator="equal">
      <formula>0</formula>
    </cfRule>
  </conditionalFormatting>
  <conditionalFormatting sqref="D33:E35 D29:E29">
    <cfRule type="cellIs" dxfId="14" priority="48" stopIfTrue="1" operator="between">
      <formula>0</formula>
      <formula>0</formula>
    </cfRule>
  </conditionalFormatting>
  <conditionalFormatting sqref="E5:E6 F6:J6 E25:J25 A26:C29 E26:E29 F36:J36 A37:C37 E67:E71 A69:C70 E75:E76 F76:J76 A77:A86">
    <cfRule type="cellIs" dxfId="13" priority="30" stopIfTrue="1" operator="equal">
      <formula>0</formula>
    </cfRule>
  </conditionalFormatting>
  <conditionalFormatting sqref="E8:E17">
    <cfRule type="cellIs" dxfId="12" priority="20" stopIfTrue="1" operator="equal">
      <formula>0</formula>
    </cfRule>
  </conditionalFormatting>
  <conditionalFormatting sqref="E20">
    <cfRule type="cellIs" dxfId="11" priority="28" stopIfTrue="1" operator="equal">
      <formula>0</formula>
    </cfRule>
  </conditionalFormatting>
  <conditionalFormatting sqref="E22:E23">
    <cfRule type="cellIs" dxfId="10" priority="14" stopIfTrue="1" operator="equal">
      <formula>0</formula>
    </cfRule>
  </conditionalFormatting>
  <conditionalFormatting sqref="E31:E32">
    <cfRule type="cellIs" dxfId="9" priority="10" stopIfTrue="1" operator="equal">
      <formula>0</formula>
    </cfRule>
  </conditionalFormatting>
  <conditionalFormatting sqref="E36:E65">
    <cfRule type="cellIs" dxfId="8" priority="2" stopIfTrue="1" operator="equal">
      <formula>0</formula>
    </cfRule>
  </conditionalFormatting>
  <conditionalFormatting sqref="E90:E92 F92:J92">
    <cfRule type="cellIs" dxfId="7" priority="25" stopIfTrue="1" operator="equal">
      <formula>0</formula>
    </cfRule>
  </conditionalFormatting>
  <conditionalFormatting sqref="E94">
    <cfRule type="cellIs" dxfId="6" priority="32" stopIfTrue="1" operator="equal">
      <formula>0</formula>
    </cfRule>
  </conditionalFormatting>
  <conditionalFormatting sqref="E18:J19">
    <cfRule type="cellIs" dxfId="5" priority="16" stopIfTrue="1" operator="equal">
      <formula>0</formula>
    </cfRule>
  </conditionalFormatting>
  <conditionalFormatting sqref="E88:J88">
    <cfRule type="cellIs" dxfId="4" priority="27" stopIfTrue="1" operator="equal">
      <formula>0</formula>
    </cfRule>
  </conditionalFormatting>
  <conditionalFormatting sqref="F11:J14">
    <cfRule type="cellIs" dxfId="3" priority="19" stopIfTrue="1" operator="equal">
      <formula>0</formula>
    </cfRule>
  </conditionalFormatting>
  <conditionalFormatting sqref="G31:H31 A31:C32">
    <cfRule type="cellIs" dxfId="2" priority="11" stopIfTrue="1" operator="equal">
      <formula>0</formula>
    </cfRule>
  </conditionalFormatting>
  <conditionalFormatting sqref="I21:J22">
    <cfRule type="cellIs" dxfId="1" priority="12" stopIfTrue="1" operator="equal">
      <formula>0</formula>
    </cfRule>
  </conditionalFormatting>
  <conditionalFormatting sqref="I30:J31">
    <cfRule type="cellIs" dxfId="0" priority="8" stopIfTrue="1" operator="equal">
      <formula>0</formula>
    </cfRule>
  </conditionalFormatting>
  <pageMargins left="0.70866141732283472" right="0.70866141732283472" top="0.74803149606299213" bottom="0.74803149606299213" header="0.31496062992125984" footer="0.31496062992125984"/>
  <pageSetup paperSize="9" scale="49" fitToHeight="0" orientation="portrait" r:id="rId1"/>
  <headerFooter>
    <oddFooter>&amp;LBOQ - Interior Works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611C31-71DD-4F84-82D3-B3D5BBBC8A01}"/>
</file>

<file path=customXml/itemProps2.xml><?xml version="1.0" encoding="utf-8"?>
<ds:datastoreItem xmlns:ds="http://schemas.openxmlformats.org/officeDocument/2006/customXml" ds:itemID="{93AF803C-1C21-41A8-97FD-5EDB3C675E79}"/>
</file>

<file path=customXml/itemProps3.xml><?xml version="1.0" encoding="utf-8"?>
<ds:datastoreItem xmlns:ds="http://schemas.openxmlformats.org/officeDocument/2006/customXml" ds:itemID="{B216B05F-96F9-4A82-B9B3-E9809947E927}"/>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 </vt:lpstr>
      <vt:lpstr>Abstract </vt:lpstr>
      <vt:lpstr>JMS </vt:lpstr>
      <vt:lpstr>'Abstract '!Print_Titles</vt:lpstr>
      <vt:lpstr>'JMS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FDT COST</cp:lastModifiedBy>
  <cp:revision>843</cp:revision>
  <cp:lastPrinted>2023-09-29T09:57:52Z</cp:lastPrinted>
  <dcterms:created xsi:type="dcterms:W3CDTF">2017-11-13T07:26:25Z</dcterms:created>
  <dcterms:modified xsi:type="dcterms:W3CDTF">2024-11-07T12:23:03Z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2023-09-21T13:07:21Z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4d272f93-dd64-40cb-bd57-4a4a92da0c9d</vt:lpwstr>
  </property>
  <property fmtid="{D5CDD505-2E9C-101B-9397-08002B2CF9AE}" pid="15" name="MSIP_Label_bffa3880-44e8-458b-8d4d-5acc5ed3d728_ContentBits">
    <vt:lpwstr>0</vt:lpwstr>
  </property>
  <property fmtid="{D5CDD505-2E9C-101B-9397-08002B2CF9AE}" pid="16" name="ContentTypeId">
    <vt:lpwstr>0x010100B2607D605F803F429EC742EC90162634</vt:lpwstr>
  </property>
</Properties>
</file>