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
    </mc:Choice>
  </mc:AlternateContent>
  <bookViews>
    <workbookView xWindow="0" yWindow="0" windowWidth="19200" windowHeight="6930" firstSheet="1" activeTab="4"/>
  </bookViews>
  <sheets>
    <sheet name="Summary of Cost" sheetId="4" r:id="rId1"/>
    <sheet name="RA-2 Abstract - C&amp;I " sheetId="1" r:id="rId2"/>
    <sheet name="RA-2 C&amp;I Measurement sheet " sheetId="11" r:id="rId3"/>
    <sheet name="RA-02 Plumbing " sheetId="5" r:id="rId4"/>
    <sheet name="RA-02 Lighting " sheetId="6" r:id="rId5"/>
    <sheet name="RA-02 Electrical " sheetId="7" r:id="rId6"/>
    <sheet name="RA-02 CCTV " sheetId="8" r:id="rId7"/>
    <sheet name="RA-02 Fire "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l" localSheetId="7">#REF!</definedName>
    <definedName name="\l">#REF!</definedName>
    <definedName name="\p" localSheetId="7">#REF!</definedName>
    <definedName name="\p">#REF!</definedName>
    <definedName name="_">#N/A</definedName>
    <definedName name="____aac178" localSheetId="6">#REF!</definedName>
    <definedName name="____aac178" localSheetId="5">#REF!</definedName>
    <definedName name="____aac178" localSheetId="3">#REF!</definedName>
    <definedName name="____aac178" localSheetId="2">#REF!</definedName>
    <definedName name="____aac178" localSheetId="0">#REF!</definedName>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 localSheetId="6">#REF!</definedName>
    <definedName name="___aac178" localSheetId="5">#REF!</definedName>
    <definedName name="___aac178" localSheetId="3">#REF!</definedName>
    <definedName name="___aac178" localSheetId="2">#REF!</definedName>
    <definedName name="___aac178" localSheetId="0">#REF!</definedName>
    <definedName name="___aac178">#REF!</definedName>
    <definedName name="___B98518">NA()</definedName>
    <definedName name="___dim4" localSheetId="7">#REF!</definedName>
    <definedName name="___dim4">#REF!</definedName>
    <definedName name="___dim4_1">#N/A</definedName>
    <definedName name="___dim4_1_5" localSheetId="7">#REF!</definedName>
    <definedName name="___dim4_1_5">#REF!</definedName>
    <definedName name="___dim4_5" localSheetId="7">#REF!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rm4" localSheetId="7">#REF!</definedName>
    <definedName name="___rm4">#REF!</definedName>
    <definedName name="___rm4_1">#N/A</definedName>
    <definedName name="___rm4_1_5" localSheetId="7">#REF!</definedName>
    <definedName name="___rm4_1_5">#REF!</definedName>
    <definedName name="___rm4_5" localSheetId="7">#REF!</definedName>
    <definedName name="___rm4_5">#REF!</definedName>
    <definedName name="___sep05">NA()</definedName>
    <definedName name="___sep3">NA()</definedName>
    <definedName name="___snd1">NA()</definedName>
    <definedName name="___ugt3">NA()</definedName>
    <definedName name="___utl3">NA()</definedName>
    <definedName name="___xlnm_Print_Area">NA()</definedName>
    <definedName name="__123Graph_X" localSheetId="7" hidden="1">#REF!</definedName>
    <definedName name="__123Graph_X" hidden="1">#REF!</definedName>
    <definedName name="__5" localSheetId="7">#REF!</definedName>
    <definedName name="__5">#REF!</definedName>
    <definedName name="__aac178" localSheetId="6">#REF!</definedName>
    <definedName name="__aac178" localSheetId="5">#REF!</definedName>
    <definedName name="__aac178" localSheetId="3">#REF!</definedName>
    <definedName name="__aac178" localSheetId="2">#REF!</definedName>
    <definedName name="__aac178" localSheetId="0">#REF!</definedName>
    <definedName name="__aac178">#REF!</definedName>
    <definedName name="__B98518">NA()</definedName>
    <definedName name="__dim4" localSheetId="7">#REF!</definedName>
    <definedName name="__dim4">#REF!</definedName>
    <definedName name="__dim4_5" localSheetId="7">#REF!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rm4" localSheetId="7">#REF!</definedName>
    <definedName name="__rm4">#REF!</definedName>
    <definedName name="__rm4_5" localSheetId="7">#REF!</definedName>
    <definedName name="__rm4_5">#REF!</definedName>
    <definedName name="__sep05">NA()</definedName>
    <definedName name="__sep3">NA()</definedName>
    <definedName name="__snd1">NA()</definedName>
    <definedName name="__ugt3">NA()</definedName>
    <definedName name="__utl3">NA()</definedName>
    <definedName name="__xlnm.Print_Area_1" localSheetId="7">#REF!</definedName>
    <definedName name="__xlnm.Print_Area_1">#REF!</definedName>
    <definedName name="__xlnm.Print_Titles_1" localSheetId="7">#REF!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 localSheetId="7">#REF!</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1">NA()</definedName>
    <definedName name="_a2">NA()</definedName>
    <definedName name="_a3">NA()</definedName>
    <definedName name="_aaa5">#N/A</definedName>
    <definedName name="_aaa5_5">#REF!</definedName>
    <definedName name="_aac178" localSheetId="6">#REF!</definedName>
    <definedName name="_aac178" localSheetId="5">#REF!</definedName>
    <definedName name="_aac178" localSheetId="3">#REF!</definedName>
    <definedName name="_aac178" localSheetId="2">#REF!</definedName>
    <definedName name="_aac178" localSheetId="0">#REF!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 localSheetId="7">#REF!</definedName>
    <definedName name="_bol1_5">#REF!</definedName>
    <definedName name="_BOQ1">"city"&amp;" "&amp;"state"</definedName>
    <definedName name="_con3">NA()</definedName>
    <definedName name="_DIA1" localSheetId="7">#REF!</definedName>
    <definedName name="_DIA1">#REF!</definedName>
    <definedName name="_DIA2" localSheetId="7">#REF!</definedName>
    <definedName name="_DIA2">#REF!</definedName>
    <definedName name="_dim4" localSheetId="7">#REF!</definedName>
    <definedName name="_dim4">#REF!</definedName>
    <definedName name="_dim4_1">#N/A</definedName>
    <definedName name="_dim4_1_5">#REF!</definedName>
    <definedName name="_dim4_5">#REF!</definedName>
    <definedName name="_Fill">NA()</definedName>
    <definedName name="_FIT1">NA()</definedName>
    <definedName name="_FIT2">NA()</definedName>
    <definedName name="_HDD1">#N/A</definedName>
    <definedName name="_HDD1_5">#REF!</definedName>
    <definedName name="_hsd3">NA()</definedName>
    <definedName name="_iv100000">NA()</definedName>
    <definedName name="_IV66000">NA()</definedName>
    <definedName name="_iv70000">NA()</definedName>
    <definedName name="_iv99999">NA()</definedName>
    <definedName name="_Key1">NA()</definedName>
    <definedName name="_l">#N/A</definedName>
    <definedName name="_l_1">#N/A</definedName>
    <definedName name="_l_1_1">#N/A</definedName>
    <definedName name="_l_1_1_1">#N/A</definedName>
    <definedName name="_l_1_1_1_1">#N/A</definedName>
    <definedName name="_l_1_1_1_1_1" localSheetId="7">#REF!</definedName>
    <definedName name="_l_1_1_1_1_1">#REF!</definedName>
    <definedName name="_l_1_1_1_1_1_1">#N/A</definedName>
    <definedName name="_l_1_1_1_1_1_5" localSheetId="7">#REF!</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arse_Out">NA()</definedName>
    <definedName name="_q1">"city"&amp;" "&amp;"state"</definedName>
    <definedName name="_qtr02">NA()</definedName>
    <definedName name="_qtr4">NA()</definedName>
    <definedName name="_RAF1">NA()</definedName>
    <definedName name="_Regression_Int">1</definedName>
    <definedName name="_rim4">#N/A</definedName>
    <definedName name="_rim4_5" localSheetId="7">#REF!</definedName>
    <definedName name="_rim4_5">#REF!</definedName>
    <definedName name="_rm4">#REF!</definedName>
    <definedName name="_rm4_1">#N/A</definedName>
    <definedName name="_rm4_1_5">#REF!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 localSheetId="7">[1]Version!#REF!</definedName>
    <definedName name="_Toc458400507_2_5">[1]Version!#REF!</definedName>
    <definedName name="_ugt3">NA()</definedName>
    <definedName name="_utl3">NA()</definedName>
    <definedName name="_wrn1">NA()</definedName>
    <definedName name="_wrn2">NA()</definedName>
    <definedName name="_wrn3">NA()</definedName>
    <definedName name="A" localSheetId="7">'[2]PRECAST lightconc-II'!$J$19</definedName>
    <definedName name="A" localSheetId="4">'[2]PRECAST lightconc-II'!$J$19</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 localSheetId="7">#REF!</definedName>
    <definedName name="A1__5">#REF!</definedName>
    <definedName name="A10_">#N/A</definedName>
    <definedName name="A10__5" localSheetId="7">#REF!</definedName>
    <definedName name="A10__5">#REF!</definedName>
    <definedName name="A13_">#N/A</definedName>
    <definedName name="A13__1">#N/A</definedName>
    <definedName name="A13__1_5">#REF!</definedName>
    <definedName name="A13__5">#REF!</definedName>
    <definedName name="A19504583">NA()</definedName>
    <definedName name="a1m72">NA()</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ab" localSheetId="7">#REF!</definedName>
    <definedName name="acab">#REF!</definedName>
    <definedName name="acab_5" localSheetId="7">#REF!</definedName>
    <definedName name="acab_5">#REF!</definedName>
    <definedName name="acabl">#N/A</definedName>
    <definedName name="acabl_5" localSheetId="7">#REF!</definedName>
    <definedName name="acabl_5">#REF!</definedName>
    <definedName name="accab">#REF!</definedName>
    <definedName name="accab_5">#REF!</definedName>
    <definedName name="AccessDatabase" localSheetId="7" hidden="1">"C:\My Documents\VARUN\VARUN1\CHILLERS-RCP.mdb"</definedName>
    <definedName name="AccessDatabase" localSheetId="4" hidden="1">"C:\My Documents\VARUN\VARUN1\CHILLERS-RCP.mdb"</definedName>
    <definedName name="AccessDatabase">"D:\VOLTAGE DROP FOR THREE PHASE.mdb"</definedName>
    <definedName name="AcctName">#N/A</definedName>
    <definedName name="AcctName_1">#N/A</definedName>
    <definedName name="AcctName_1_3">#N/A</definedName>
    <definedName name="AcctName_1_3_5" localSheetId="7">#REF!</definedName>
    <definedName name="AcctName_1_3_5">#REF!</definedName>
    <definedName name="AcctName_1_5" localSheetId="7">#REF!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 localSheetId="7">'[3]Works - Quote Sheet'!#REF!</definedName>
    <definedName name="Appliance_discount_1_5">'[3]Works - Quote Sheet'!#REF!</definedName>
    <definedName name="Appliance_discount_5" localSheetId="7">'[3]Works - Quote Sheet'!#REF!</definedName>
    <definedName name="Appliance_discount_5">'[3]Works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sf">#N/A</definedName>
    <definedName name="asf_1">#N/A</definedName>
    <definedName name="asf_1_5" localSheetId="7">#REF!</definedName>
    <definedName name="asf_1_5">#REF!</definedName>
    <definedName name="asf_5">#REF!</definedName>
    <definedName name="Ausbuchung">NA()</definedName>
    <definedName name="auxlp" localSheetId="7">#REF!</definedName>
    <definedName name="auxlp">#REF!</definedName>
    <definedName name="auxlp_18">#N/A</definedName>
    <definedName name="auxlp_18_1">#N/A</definedName>
    <definedName name="auxlp_18_1_5" localSheetId="7">#REF!</definedName>
    <definedName name="auxlp_18_1_5">#REF!</definedName>
    <definedName name="auxlp_18_5" localSheetId="7">#REF!</definedName>
    <definedName name="auxlp_18_5">#REF!</definedName>
    <definedName name="auxlp_21">#N/A</definedName>
    <definedName name="auxlp_21_5">#REF!</definedName>
    <definedName name="auxlp_5">#REF!</definedName>
    <definedName name="az">NA()</definedName>
    <definedName name="B" localSheetId="7">'[2]PRECAST lightconc-II'!$K$19</definedName>
    <definedName name="B" localSheetId="4">'[2]PRECAST lightconc-II'!$K$19</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 localSheetId="7">#REF!</definedName>
    <definedName name="b6fv6fd_5">#REF!</definedName>
    <definedName name="bal">NA()</definedName>
    <definedName name="Bal_Sheet">"[5]pointno.5!#ref!"</definedName>
    <definedName name="Band" localSheetId="7">#N/A</definedName>
    <definedName name="Band" localSheetId="4">#N/A</definedName>
    <definedName name="BAND">NA()</definedName>
    <definedName name="Band_5">[4]Labels!$E$3:$E$9</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dClass">#N/A</definedName>
    <definedName name="BidClass_1">#N/A</definedName>
    <definedName name="BidClass_1_3">#N/A</definedName>
    <definedName name="BidClass_1_3_5" localSheetId="7">#REF!</definedName>
    <definedName name="BidClass_1_3_5">#REF!</definedName>
    <definedName name="BidClass_1_5" localSheetId="7">#REF!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localSheetId="7"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nus_E">NA()</definedName>
    <definedName name="BOQ">"city"&amp;" "&amp;"state"</definedName>
    <definedName name="BORDER">"[14]precalculation!#ref!"</definedName>
    <definedName name="BORDERKostenstelle">NA()</definedName>
    <definedName name="botl" localSheetId="7">#REF!</definedName>
    <definedName name="botl">#REF!</definedName>
    <definedName name="botl_10">#N/A</definedName>
    <definedName name="botl_10_3">#N/A</definedName>
    <definedName name="botl_10_3_5" localSheetId="7">#REF!</definedName>
    <definedName name="botl_10_3_5">#REF!</definedName>
    <definedName name="botl_10_5" localSheetId="7">#REF!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p">NA()</definedName>
    <definedName name="Breakup">#N/A</definedName>
    <definedName name="Breakup_1">#N/A</definedName>
    <definedName name="Breakup_1_5">#REF!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 localSheetId="7">#REF!</definedName>
    <definedName name="bua">#REF!</definedName>
    <definedName name="bua_10">#N/A</definedName>
    <definedName name="bua_10_5" localSheetId="7">#REF!</definedName>
    <definedName name="bua_10_5">#REF!</definedName>
    <definedName name="bua_12">#N/A</definedName>
    <definedName name="bua_12_5" localSheetId="7">#REF!</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tIn_Print_Area___0">NA()</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utton_1">"VOLTAGE_DROP_FOR_THREE_PHASE_Sheet2_List"</definedName>
    <definedName name="BVA">NA()</definedName>
    <definedName name="bxevxed">#N/A</definedName>
    <definedName name="bxevxed_5" localSheetId="7">#REF!</definedName>
    <definedName name="bxevxed_5">#REF!</definedName>
    <definedName name="bxn">#N/A</definedName>
    <definedName name="bxn_5" localSheetId="7">#REF!</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nos">NA()</definedName>
    <definedName name="C_order">NA()</definedName>
    <definedName name="cab" localSheetId="7">#REF!</definedName>
    <definedName name="cab">#REF!</definedName>
    <definedName name="cab_10">#N/A</definedName>
    <definedName name="cab_10_5" localSheetId="7">#REF!</definedName>
    <definedName name="cab_10_5">#REF!</definedName>
    <definedName name="cab_12">#N/A</definedName>
    <definedName name="cab_12_5" localSheetId="7">#REF!</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 localSheetId="7">'[3]Works - Quote Sheet'!#REF!</definedName>
    <definedName name="Calibration_Rate_1_5">'[3]Works - Quote Sheet'!#REF!</definedName>
    <definedName name="Calibration_Rate_5" localSheetId="7">'[3]Works - Quote Sheet'!#REF!</definedName>
    <definedName name="Calibration_Rate_5">'[3]Works - Quote Sheet'!#REF!</definedName>
    <definedName name="CALIMP" localSheetId="7">[5]factors!#REF!</definedName>
    <definedName name="CALIMP">[5]factors!#REF!</definedName>
    <definedName name="CALIMP_5" localSheetId="7">[5]factors!#REF!</definedName>
    <definedName name="CALIMP_5">[5]factors!#REF!</definedName>
    <definedName name="cant">#N/A</definedName>
    <definedName name="cant_1">#N/A</definedName>
    <definedName name="cant_1_5" localSheetId="7">'[6]Staff Acco.'!#REF!</definedName>
    <definedName name="cant_1_5">'[6]Staff Acco.'!#REF!</definedName>
    <definedName name="cant_10">#N/A</definedName>
    <definedName name="cant_10_3">#N/A</definedName>
    <definedName name="cant_10_3_5" localSheetId="7">'[6]Staff Acco_'!#REF!</definedName>
    <definedName name="cant_10_3_5">'[6]Staff Acco_'!#REF!</definedName>
    <definedName name="cant_10_5" localSheetId="7">'[6]Staff Acco_'!#REF!</definedName>
    <definedName name="cant_10_5">'[6]Staff Acco_'!#REF!</definedName>
    <definedName name="cant_12">#N/A</definedName>
    <definedName name="cant_12_3">#N/A</definedName>
    <definedName name="cant_12_3_5" localSheetId="7">'[6]Staff Acco_'!#REF!</definedName>
    <definedName name="cant_12_3_5">'[6]Staff Acco_'!#REF!</definedName>
    <definedName name="cant_12_5" localSheetId="7">'[6]Staff Acco_'!#REF!</definedName>
    <definedName name="cant_12_5">'[6]Staff Acco_'!#REF!</definedName>
    <definedName name="cant_13">#N/A</definedName>
    <definedName name="cant_13_3">#N/A</definedName>
    <definedName name="cant_13_3_5" localSheetId="7">'[6]Staff Acco_'!#REF!</definedName>
    <definedName name="cant_13_3_5">'[6]Staff Acco_'!#REF!</definedName>
    <definedName name="cant_13_5" localSheetId="7">'[6]Staff Acco_'!#REF!</definedName>
    <definedName name="cant_13_5">'[6]Staff Acco_'!#REF!</definedName>
    <definedName name="cant_14">#N/A</definedName>
    <definedName name="cant_14_3">#N/A</definedName>
    <definedName name="cant_14_3_5" localSheetId="7">'[6]Staff Acco_'!#REF!</definedName>
    <definedName name="cant_14_3_5">'[6]Staff Acco_'!#REF!</definedName>
    <definedName name="cant_14_5" localSheetId="7">'[6]Staff Acco_'!#REF!</definedName>
    <definedName name="cant_14_5">'[6]Staff Acco_'!#REF!</definedName>
    <definedName name="cant_15">#N/A</definedName>
    <definedName name="cant_15_3">#N/A</definedName>
    <definedName name="cant_15_3_5" localSheetId="7">'[6]Staff Acco_'!#REF!</definedName>
    <definedName name="cant_15_3_5">'[6]Staff Acco_'!#REF!</definedName>
    <definedName name="cant_15_5" localSheetId="7">'[6]Staff Acco_'!#REF!</definedName>
    <definedName name="cant_15_5">'[6]Staff Acco_'!#REF!</definedName>
    <definedName name="cant_16">#N/A</definedName>
    <definedName name="cant_16_3">#N/A</definedName>
    <definedName name="cant_16_3_5" localSheetId="7">'[6]Staff Acco_'!#REF!</definedName>
    <definedName name="cant_16_3_5">'[6]Staff Acco_'!#REF!</definedName>
    <definedName name="cant_16_5" localSheetId="7">'[6]Staff Acco_'!#REF!</definedName>
    <definedName name="cant_16_5">'[6]Staff Acco_'!#REF!</definedName>
    <definedName name="cant_17">#N/A</definedName>
    <definedName name="cant_17_3">#N/A</definedName>
    <definedName name="cant_17_3_5" localSheetId="7">'[6]Staff Acco_'!#REF!</definedName>
    <definedName name="cant_17_3_5">'[6]Staff Acco_'!#REF!</definedName>
    <definedName name="cant_17_5" localSheetId="7">'[6]Staff Acco_'!#REF!</definedName>
    <definedName name="cant_17_5">'[6]Staff Acco_'!#REF!</definedName>
    <definedName name="cant_18">#N/A</definedName>
    <definedName name="cant_18_3">#N/A</definedName>
    <definedName name="cant_18_3_5" localSheetId="7">'[6]Staff Acco_'!#REF!</definedName>
    <definedName name="cant_18_3_5">'[6]Staff Acco_'!#REF!</definedName>
    <definedName name="cant_18_5" localSheetId="7">'[6]Staff Acco_'!#REF!</definedName>
    <definedName name="cant_18_5">'[6]Staff Acco_'!#REF!</definedName>
    <definedName name="cant_19">#N/A</definedName>
    <definedName name="cant_19_3">#N/A</definedName>
    <definedName name="cant_19_3_5" localSheetId="7">'[6]Staff Acco_'!#REF!</definedName>
    <definedName name="cant_19_3_5">'[6]Staff Acco_'!#REF!</definedName>
    <definedName name="cant_19_5" localSheetId="7">'[6]Staff Acco_'!#REF!</definedName>
    <definedName name="cant_19_5">'[6]Staff Acco_'!#REF!</definedName>
    <definedName name="cant_20">#N/A</definedName>
    <definedName name="cant_20_3">#N/A</definedName>
    <definedName name="cant_20_3_5" localSheetId="7">'[6]Staff Acco_'!#REF!</definedName>
    <definedName name="cant_20_3_5">'[6]Staff Acco_'!#REF!</definedName>
    <definedName name="cant_20_5" localSheetId="7">'[6]Staff Acco_'!#REF!</definedName>
    <definedName name="cant_20_5">'[6]Staff Acco_'!#REF!</definedName>
    <definedName name="cant_21">#N/A</definedName>
    <definedName name="cant_21_3">#N/A</definedName>
    <definedName name="cant_21_3_5" localSheetId="7">'[6]Staff Acco_'!#REF!</definedName>
    <definedName name="cant_21_3_5">'[6]Staff Acco_'!#REF!</definedName>
    <definedName name="cant_21_5" localSheetId="7">'[6]Staff Acco_'!#REF!</definedName>
    <definedName name="cant_21_5">'[6]Staff Acco_'!#REF!</definedName>
    <definedName name="cant_22">#N/A</definedName>
    <definedName name="cant_22_3">#N/A</definedName>
    <definedName name="cant_22_3_5" localSheetId="7">'[6]Staff Acco_'!#REF!</definedName>
    <definedName name="cant_22_3_5">'[6]Staff Acco_'!#REF!</definedName>
    <definedName name="cant_22_5" localSheetId="7">'[6]Staff Acco_'!#REF!</definedName>
    <definedName name="cant_22_5">'[6]Staff Acco_'!#REF!</definedName>
    <definedName name="cant_23">#N/A</definedName>
    <definedName name="cant_23_3">#N/A</definedName>
    <definedName name="cant_23_3_5" localSheetId="7">'[6]Staff Acco_'!#REF!</definedName>
    <definedName name="cant_23_3_5">'[6]Staff Acco_'!#REF!</definedName>
    <definedName name="cant_23_5" localSheetId="7">'[6]Staff Acco_'!#REF!</definedName>
    <definedName name="cant_23_5">'[6]Staff Acco_'!#REF!</definedName>
    <definedName name="cant_24">#N/A</definedName>
    <definedName name="cant_24_3">#N/A</definedName>
    <definedName name="cant_24_3_5" localSheetId="7">'[6]Staff Acco_'!#REF!</definedName>
    <definedName name="cant_24_3_5">'[6]Staff Acco_'!#REF!</definedName>
    <definedName name="cant_24_5" localSheetId="7">'[6]Staff Acco_'!#REF!</definedName>
    <definedName name="cant_24_5">'[6]Staff Acco_'!#REF!</definedName>
    <definedName name="cant_25">#N/A</definedName>
    <definedName name="cant_25_3">#N/A</definedName>
    <definedName name="cant_25_3_5" localSheetId="7">'[6]Staff Acco_'!#REF!</definedName>
    <definedName name="cant_25_3_5">'[6]Staff Acco_'!#REF!</definedName>
    <definedName name="cant_25_5" localSheetId="7">'[6]Staff Acco_'!#REF!</definedName>
    <definedName name="cant_25_5">'[6]Staff Acco_'!#REF!</definedName>
    <definedName name="cant_26">#N/A</definedName>
    <definedName name="cant_26_3">#N/A</definedName>
    <definedName name="cant_26_3_5" localSheetId="7">'[6]Staff Acco_'!#REF!</definedName>
    <definedName name="cant_26_3_5">'[6]Staff Acco_'!#REF!</definedName>
    <definedName name="cant_26_5" localSheetId="7">'[6]Staff Acco_'!#REF!</definedName>
    <definedName name="cant_26_5">'[6]Staff Acco_'!#REF!</definedName>
    <definedName name="cant_27">#N/A</definedName>
    <definedName name="cant_27_3">#N/A</definedName>
    <definedName name="cant_27_3_5" localSheetId="7">'[6]Staff Acco_'!#REF!</definedName>
    <definedName name="cant_27_3_5">'[6]Staff Acco_'!#REF!</definedName>
    <definedName name="cant_27_5" localSheetId="7">'[6]Staff Acco_'!#REF!</definedName>
    <definedName name="cant_27_5">'[6]Staff Acco_'!#REF!</definedName>
    <definedName name="cant_28">#N/A</definedName>
    <definedName name="cant_28_3">#N/A</definedName>
    <definedName name="cant_28_3_5" localSheetId="7">'[6]Staff Acco_'!#REF!</definedName>
    <definedName name="cant_28_3_5">'[6]Staff Acco_'!#REF!</definedName>
    <definedName name="cant_28_5" localSheetId="7">'[6]Staff Acco_'!#REF!</definedName>
    <definedName name="cant_28_5">'[6]Staff Acco_'!#REF!</definedName>
    <definedName name="cant_3">#N/A</definedName>
    <definedName name="cant_3_5" localSheetId="7">'[6]Staff Acco_'!#REF!</definedName>
    <definedName name="cant_3_5">'[6]Staff Acco_'!#REF!</definedName>
    <definedName name="cant_5" localSheetId="7">'[6]Staff Acco.'!#REF!</definedName>
    <definedName name="cant_5">'[6]Staff Acco.'!#REF!</definedName>
    <definedName name="cant_6">#N/A</definedName>
    <definedName name="cant_6_3">#N/A</definedName>
    <definedName name="cant_6_3_5" localSheetId="7">'[6]Staff Acco_'!#REF!</definedName>
    <definedName name="cant_6_3_5">'[6]Staff Acco_'!#REF!</definedName>
    <definedName name="cant_6_5" localSheetId="7">'[6]Staff Acco_'!#REF!</definedName>
    <definedName name="cant_6_5">'[6]Staff Acco_'!#REF!</definedName>
    <definedName name="cant_7">#N/A</definedName>
    <definedName name="cant_7_3">#N/A</definedName>
    <definedName name="cant_7_3_5" localSheetId="7">'[6]Staff Acco_'!#REF!</definedName>
    <definedName name="cant_7_3_5">'[6]Staff Acco_'!#REF!</definedName>
    <definedName name="cant_7_5" localSheetId="7">'[6]Staff Acco_'!#REF!</definedName>
    <definedName name="cant_7_5">'[6]Staff Acco_'!#REF!</definedName>
    <definedName name="cant_8">#N/A</definedName>
    <definedName name="cant_8_3">#N/A</definedName>
    <definedName name="cant_8_3_5" localSheetId="7">'[6]Staff Acco_'!#REF!</definedName>
    <definedName name="cant_8_3_5">'[6]Staff Acco_'!#REF!</definedName>
    <definedName name="cant_8_5" localSheetId="7">'[6]Staff Acco_'!#REF!</definedName>
    <definedName name="cant_8_5">'[6]Staff Acco_'!#REF!</definedName>
    <definedName name="cant_9">#N/A</definedName>
    <definedName name="cant_9_1">#N/A</definedName>
    <definedName name="cant_9_1_1">#N/A</definedName>
    <definedName name="cant_9_1_1_3">#N/A</definedName>
    <definedName name="cant_9_1_1_3_5" localSheetId="7">'[6]Staff Acco_'!#REF!</definedName>
    <definedName name="cant_9_1_1_3_5">'[6]Staff Acco_'!#REF!</definedName>
    <definedName name="cant_9_1_1_5" localSheetId="7">'[6]Staff Acco_'!#REF!</definedName>
    <definedName name="cant_9_1_1_5">'[6]Staff Acco_'!#REF!</definedName>
    <definedName name="cant_9_1_3">#N/A</definedName>
    <definedName name="cant_9_1_3_5" localSheetId="7">'[6]Staff Acco_'!#REF!</definedName>
    <definedName name="cant_9_1_3_5">'[6]Staff Acco_'!#REF!</definedName>
    <definedName name="cant_9_1_5" localSheetId="7">'[6]Staff Acco_'!#REF!</definedName>
    <definedName name="cant_9_1_5">'[6]Staff Acco_'!#REF!</definedName>
    <definedName name="cant_9_3">#N/A</definedName>
    <definedName name="cant_9_3_5" localSheetId="7">'[6]Staff Acco_'!#REF!</definedName>
    <definedName name="cant_9_3_5">'[6]Staff Acco_'!#REF!</definedName>
    <definedName name="cant_9_5" localSheetId="7">'[6]Staff Acco_'!#REF!</definedName>
    <definedName name="cant_9_5">'[6]Staff Acco_'!#REF!</definedName>
    <definedName name="canteen">NA()</definedName>
    <definedName name="capacity" localSheetId="7">#REF!</definedName>
    <definedName name="capacity">#REF!</definedName>
    <definedName name="capacity1" localSheetId="7">#REF!</definedName>
    <definedName name="capacity1">#REF!</definedName>
    <definedName name="capacity2" localSheetId="7">#REF!</definedName>
    <definedName name="capacity2">#REF!</definedName>
    <definedName name="capacity3">#REF!</definedName>
    <definedName name="CardReaderInd400">#N/A</definedName>
    <definedName name="CardReaderInd400_1">#N/A</definedName>
    <definedName name="CardReaderInd400_1_5" localSheetId="7">[7]CCTV_EST1!#REF!</definedName>
    <definedName name="CardReaderInd400_1_5">[7]CCTV_EST1!#REF!</definedName>
    <definedName name="CardReaderInd400_5" localSheetId="7">[7]CCTV_EST1!#REF!</definedName>
    <definedName name="CardReaderInd400_5">[7]CCTV_EST1!#REF!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 localSheetId="7">#N/A</definedName>
    <definedName name="ccv" localSheetId="4">#N/A</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annel_Shoulders">NA()</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HOW">NA()</definedName>
    <definedName name="CI">NA()</definedName>
    <definedName name="CIF">"[23]환율!$d$8"</definedName>
    <definedName name="ciff" localSheetId="7">#REF!</definedName>
    <definedName name="ciff">#REF!</definedName>
    <definedName name="ciff_1">#N/A</definedName>
    <definedName name="ciff_1_5" localSheetId="7">#REF!</definedName>
    <definedName name="ciff_1_5">#REF!</definedName>
    <definedName name="ciff_10">#N/A</definedName>
    <definedName name="ciff_10_3">#N/A</definedName>
    <definedName name="ciff_10_3_5" localSheetId="7">#REF!</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ity">NA()</definedName>
    <definedName name="CIVIL_WORKS">NA()</definedName>
    <definedName name="clasif">NA()</definedName>
    <definedName name="ClientAddress1" localSheetId="7">#REF!</definedName>
    <definedName name="ClientAddress1">#REF!</definedName>
    <definedName name="ClientAddress1_5" localSheetId="7">#REF!</definedName>
    <definedName name="ClientAddress1_5">#REF!</definedName>
    <definedName name="ClientAddress2" localSheetId="7">#REF!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"'[17]labour rates'!$c$7"</definedName>
    <definedName name="COAD" localSheetId="7">'[8]Civil Works'!$K$7</definedName>
    <definedName name="COAD" localSheetId="4">'[8]Civil Works'!$K$7</definedName>
    <definedName name="COAD">"'[18]civil works'!$k$7"</definedName>
    <definedName name="COAD_5">'[8]Civil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 localSheetId="7">#REF!</definedName>
    <definedName name="Comments_5">#REF!</definedName>
    <definedName name="Company" localSheetId="7">#REF!</definedName>
    <definedName name="Company">#REF!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mponent">NA()</definedName>
    <definedName name="condf" localSheetId="7">#REF!</definedName>
    <definedName name="condf">#REF!</definedName>
    <definedName name="condf_18">#N/A</definedName>
    <definedName name="condf_18_1">#N/A</definedName>
    <definedName name="condf_18_1_5" localSheetId="7">#REF!</definedName>
    <definedName name="condf_18_1_5">#REF!</definedName>
    <definedName name="condf_18_5" localSheetId="7">#REF!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NA()</definedName>
    <definedName name="conmsf">[9]factors!$J$8</definedName>
    <definedName name="conmsf_5">[9]factors!$J$8</definedName>
    <definedName name="conpmp">NA()</definedName>
    <definedName name="CONS">NA()</definedName>
    <definedName name="Construction_Period" localSheetId="7">#REF!</definedName>
    <definedName name="Construction_Period">#REF!</definedName>
    <definedName name="Construction_Period_5" localSheetId="7">#REF!</definedName>
    <definedName name="Construction_Period_5">#REF!</definedName>
    <definedName name="consumable">NA()</definedName>
    <definedName name="consumption">NA()</definedName>
    <definedName name="Contact" localSheetId="7">#REF!</definedName>
    <definedName name="Contact">#REF!</definedName>
    <definedName name="Contact_5" localSheetId="7">#REF!</definedName>
    <definedName name="Contact_5">#REF!</definedName>
    <definedName name="ContAmt">#N/A</definedName>
    <definedName name="ContAmt_1">#N/A</definedName>
    <definedName name="ContAmt_1_3">#N/A</definedName>
    <definedName name="ContAmt_1_3_5" localSheetId="7">#REF!</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 localSheetId="7">#REF!</definedName>
    <definedName name="CorpClient_1_3_5">#REF!</definedName>
    <definedName name="CorpClient_1_5" localSheetId="7">#REF!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ran20">NA()</definedName>
    <definedName name="crane">NA()</definedName>
    <definedName name="creditors">NA()</definedName>
    <definedName name="credotor">NA()</definedName>
    <definedName name="cstf" localSheetId="7">#REF!</definedName>
    <definedName name="cstf">#REF!</definedName>
    <definedName name="cstf_18">#N/A</definedName>
    <definedName name="cstf_18_1">#N/A</definedName>
    <definedName name="cstf_18_1_5" localSheetId="7">#REF!</definedName>
    <definedName name="cstf_18_1_5">#REF!</definedName>
    <definedName name="cstf_18_5" localSheetId="7">#REF!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out">NA()</definedName>
    <definedName name="Curr_out_ex">NA()</definedName>
    <definedName name="Curr_sum">NA()</definedName>
    <definedName name="Curr_sum_ex">NA()</definedName>
    <definedName name="CurrencyRate">#N/A</definedName>
    <definedName name="CurrencyRate_1">#N/A</definedName>
    <definedName name="CurrencyRate_1_3">#N/A</definedName>
    <definedName name="CurrencyRate_1_3_5" localSheetId="7">#REF!</definedName>
    <definedName name="CurrencyRate_1_3_5">#REF!</definedName>
    <definedName name="CurrencyRate_1_5" localSheetId="7">#REF!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cx">NA()</definedName>
    <definedName name="CZ">NA()</definedName>
    <definedName name="D" localSheetId="7">'[2]PRECAST lightconc-II'!$J$20</definedName>
    <definedName name="D" localSheetId="4">'[2]PRECAST lightconc-II'!$J$20</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NA()</definedName>
    <definedName name="Date" localSheetId="7">#REF!</definedName>
    <definedName name="Date" localSheetId="4">#REF!</definedName>
    <definedName name="Date">NA()</definedName>
    <definedName name="Date_5" localSheetId="7">#REF!</definedName>
    <definedName name="Date_5">#REF!</definedName>
    <definedName name="DC">"[23]환율!$d$14"</definedName>
    <definedName name="DCU">#N/A</definedName>
    <definedName name="DCU_1">#N/A</definedName>
    <definedName name="DCU_1_5" localSheetId="7">'[10]ACS(1)'!#REF!</definedName>
    <definedName name="DCU_1_5">'[10]ACS(1)'!#REF!</definedName>
    <definedName name="DCU_5" localSheetId="7">'[10]ACS(1)'!#REF!</definedName>
    <definedName name="DCU_5">'[10]ACS(1)'!#REF!</definedName>
    <definedName name="ddd">NA()</definedName>
    <definedName name="DEBITED">NA()</definedName>
    <definedName name="DECISION">#N/A</definedName>
    <definedName name="DECISION_5">[11]Sheet2!$B$2:$B$3</definedName>
    <definedName name="Depreciation">NA()</definedName>
    <definedName name="DEPTH">NA()</definedName>
    <definedName name="DesignPress">#N/A</definedName>
    <definedName name="DesignPress_1">#N/A</definedName>
    <definedName name="DesignPress_1_5" localSheetId="7">#REF!</definedName>
    <definedName name="DesignPress_1_5">#REF!</definedName>
    <definedName name="DesignPress_5" localSheetId="7">#REF!</definedName>
    <definedName name="DesignPress_5">#REF!</definedName>
    <definedName name="detail">NA()</definedName>
    <definedName name="detailkalk1">NA()</definedName>
    <definedName name="dfqwfqw">NA()</definedName>
    <definedName name="DIAMETER" localSheetId="7">#REF!</definedName>
    <definedName name="DIAMETER">#REF!</definedName>
    <definedName name="Diesel">NA()</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_11">#N/A</definedName>
    <definedName name="DO_11_5">[12]calcul!$C$3</definedName>
    <definedName name="DocumentName">""</definedName>
    <definedName name="DocumentNumber">""</definedName>
    <definedName name="DOOR_Painting">NA()</definedName>
    <definedName name="Double_Clip">NA()</definedName>
    <definedName name="DP" localSheetId="7">#REF!</definedName>
    <definedName name="DP">#REF!</definedName>
    <definedName name="DP_5" localSheetId="7">#REF!</definedName>
    <definedName name="DP_5">#REF!</definedName>
    <definedName name="dpr">NA()</definedName>
    <definedName name="DR">NA()</definedName>
    <definedName name="dsdud" localSheetId="7">#REF!</definedName>
    <definedName name="dsdud">#REF!</definedName>
    <definedName name="dsdud_18">#N/A</definedName>
    <definedName name="dsdud_18_1">#N/A</definedName>
    <definedName name="dsdud_18_1_5" localSheetId="7">#REF!</definedName>
    <definedName name="dsdud_18_1_5">#REF!</definedName>
    <definedName name="dsdud_18_5" localSheetId="7">#REF!</definedName>
    <definedName name="dsdud_18_5">#REF!</definedName>
    <definedName name="dsdud_21">#N/A</definedName>
    <definedName name="dsdud_21_5">#REF!</definedName>
    <definedName name="dsdud_5">#REF!</definedName>
    <definedName name="dt">NA()</definedName>
    <definedName name="Dur">"[13]data!$h$18"</definedName>
    <definedName name="dy">NA()</definedName>
    <definedName name="E" localSheetId="7">'[2]PRECAST lightconc-II'!$K$20</definedName>
    <definedName name="E" localSheetId="4">'[2]PRECAST lightconc-II'!$K$20</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 localSheetId="7">#REF!</definedName>
    <definedName name="edf_5">#REF!</definedName>
    <definedName name="EE">NA()</definedName>
    <definedName name="EGP">3.8204629</definedName>
    <definedName name="egt301d">#N/A</definedName>
    <definedName name="egt301d_5" localSheetId="7">#REF!</definedName>
    <definedName name="egt301d_5">#REF!</definedName>
    <definedName name="egt330d">#N/A</definedName>
    <definedName name="egt330d_5" localSheetId="7">#REF!</definedName>
    <definedName name="egt330d_5">#REF!</definedName>
    <definedName name="Ele" localSheetId="7">"$#REF!.$G$68"</definedName>
    <definedName name="Ele" localSheetId="4">"$#REF!.$G$68"</definedName>
    <definedName name="ELE">NA()</definedName>
    <definedName name="electrical" localSheetId="7">#REF!</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 localSheetId="7">[7]CCTV_EST1!#REF!</definedName>
    <definedName name="Encoder_1_5">[7]CCTV_EST1!#REF!</definedName>
    <definedName name="Encoder_5" localSheetId="7">[7]CCTV_EST1!#REF!</definedName>
    <definedName name="Encoder_5">[7]CCTV_EST1!#REF!</definedName>
    <definedName name="End_Bal">NA()</definedName>
    <definedName name="EngAddress">#N/A</definedName>
    <definedName name="EngAddress_1">#N/A</definedName>
    <definedName name="EngAddress_1_3">#N/A</definedName>
    <definedName name="EngAddress_1_3_5" localSheetId="7">#REF!</definedName>
    <definedName name="EngAddress_1_3_5">#REF!</definedName>
    <definedName name="EngAddress_1_5" localSheetId="7">#REF!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r">NA()</definedName>
    <definedName name="erer">NA()</definedName>
    <definedName name="essai">#N/A</definedName>
    <definedName name="essai_5" localSheetId="7">#REF!</definedName>
    <definedName name="essai_5">#REF!</definedName>
    <definedName name="EstCost">#N/A</definedName>
    <definedName name="EstCost_1">#N/A</definedName>
    <definedName name="EstCost_1_3">#N/A</definedName>
    <definedName name="EstCost_1_3_5" localSheetId="7">#REF!</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 localSheetId="7">#REF!</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 localSheetId="7">#REF!</definedName>
    <definedName name="Excel_BuiltIn_Database_5">#REF!</definedName>
    <definedName name="Excel_BuiltIn_Print_Area" localSheetId="7">'RA-02 Fire '!$A$5:$G$5</definedName>
    <definedName name="Excel_BuiltIn_Print_Area" localSheetId="4">'RA-02 Lighting '!#REF!</definedName>
    <definedName name="Excel_BuiltIn_Print_Area">NA()</definedName>
    <definedName name="Excel_BuiltIn_Print_Area_1">NA()</definedName>
    <definedName name="Excel_BuiltIn_Print_Area_1_1" localSheetId="7">#REF!</definedName>
    <definedName name="Excel_BuiltIn_Print_Area_1_1" localSheetId="4">#REF!</definedName>
    <definedName name="Excel_BuiltIn_Print_Area_1_1">NA()</definedName>
    <definedName name="Excel_BuiltIn_Print_Area_1_1_1" localSheetId="7">#N/A</definedName>
    <definedName name="Excel_BuiltIn_Print_Area_1_1_1" localSheetId="4">#N/A</definedName>
    <definedName name="Excel_BuiltIn_Print_Area_1_1_1">NA()</definedName>
    <definedName name="Excel_BuiltIn_Print_Area_1_1_1_1" localSheetId="7">#N/A</definedName>
    <definedName name="Excel_BuiltIn_Print_Area_1_1_1_1" localSheetId="4">#N/A</definedName>
    <definedName name="Excel_BuiltIn_Print_Area_1_1_1_1">NA()</definedName>
    <definedName name="Excel_BuiltIn_Print_Area_1_1_1_1_1" localSheetId="7">#N/A</definedName>
    <definedName name="Excel_BuiltIn_Print_Area_1_1_1_1_1" localSheetId="4">#N/A</definedName>
    <definedName name="Excel_BuiltIn_Print_Area_1_1_1_1_1">NA()</definedName>
    <definedName name="Excel_BuiltIn_Print_Area_1_1_1_1_1_1">#N/A</definedName>
    <definedName name="Excel_BuiltIn_Print_Area_1_1_1_1_1_1_5" localSheetId="7">#REF!</definedName>
    <definedName name="Excel_BuiltIn_Print_Area_1_1_1_1_1_1_5">#REF!</definedName>
    <definedName name="Excel_BuiltIn_Print_Area_1_1_1_1_1_5" localSheetId="7">#REF!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7">[13]Summary!#REF!</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 localSheetId="7">[13]Summary!#REF!</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 localSheetId="7">[13]Summary!#REF!</definedName>
    <definedName name="Excel_BuiltIn_Print_Area_1_1_2_1_1_3_5">[13]Summary!#REF!</definedName>
    <definedName name="Excel_BuiltIn_Print_Area_1_1_2_1_1_5" localSheetId="7">[13]Summary!#REF!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 localSheetId="7">[14]Summary!#REF!</definedName>
    <definedName name="Excel_BuiltIn_Print_Area_1_1_2_1_2_3_5">[14]Summary!#REF!</definedName>
    <definedName name="Excel_BuiltIn_Print_Area_1_1_2_1_2_5" localSheetId="7">[14]Summary!#REF!</definedName>
    <definedName name="Excel_BuiltIn_Print_Area_1_1_2_1_2_5">[14]Summary!#REF!</definedName>
    <definedName name="Excel_BuiltIn_Print_Area_1_1_2_1_3">#N/A</definedName>
    <definedName name="Excel_BuiltIn_Print_Area_1_1_2_1_3_5" localSheetId="7">#REF!</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 localSheetId="7">[14]Summary!#REF!</definedName>
    <definedName name="Excel_BuiltIn_Print_Area_1_1_2_2_3_5">[14]Summary!#REF!</definedName>
    <definedName name="Excel_BuiltIn_Print_Area_1_1_2_2_5" localSheetId="7">[14]Summary!#REF!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 localSheetId="7">#N/A</definedName>
    <definedName name="Excel_BuiltIn_Print_Area_1_2" localSheetId="4">#N/A</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#REF!</definedName>
    <definedName name="Excel_BuiltIn_Print_Area_10">NA()</definedName>
    <definedName name="Excel_BuiltIn_Print_Area_10_1" localSheetId="7">#REF!</definedName>
    <definedName name="Excel_BuiltIn_Print_Area_10_1" localSheetId="4">#REF!</definedName>
    <definedName name="Excel_BuiltIn_Print_Area_10_1">NA()</definedName>
    <definedName name="Excel_BuiltIn_Print_Area_10_1_1">#N/A</definedName>
    <definedName name="Excel_BuiltIn_Print_Area_10_1_5" localSheetId="7">#REF!</definedName>
    <definedName name="Excel_BuiltIn_Print_Area_10_1_5">#REF!</definedName>
    <definedName name="Excel_BuiltIn_Print_Area_11" localSheetId="7">#N/A</definedName>
    <definedName name="Excel_BuiltIn_Print_Area_11" localSheetId="4">#N/A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 localSheetId="7">#REF!</definedName>
    <definedName name="Excel_BuiltIn_Print_Area_11_5">#REF!</definedName>
    <definedName name="Excel_BuiltIn_Print_Area_12" localSheetId="7">#N/A</definedName>
    <definedName name="Excel_BuiltIn_Print_Area_12" localSheetId="4">#N/A</definedName>
    <definedName name="Excel_BuiltIn_Print_Area_12">NA()</definedName>
    <definedName name="Excel_BuiltIn_Print_Area_12_1">#N/A</definedName>
    <definedName name="Excel_BuiltIn_Print_Area_12_1_5" localSheetId="7">#REF!</definedName>
    <definedName name="Excel_BuiltIn_Print_Area_12_1_5">#REF!</definedName>
    <definedName name="Excel_BuiltIn_Print_Area_12_5" localSheetId="7">#REF!</definedName>
    <definedName name="Excel_BuiltIn_Print_Area_12_5">#REF!</definedName>
    <definedName name="Excel_BuiltIn_Print_Area_13" localSheetId="7">#N/A</definedName>
    <definedName name="Excel_BuiltIn_Print_Area_13" localSheetId="4">#N/A</definedName>
    <definedName name="Excel_BuiltIn_Print_Area_13">NA()</definedName>
    <definedName name="Excel_BuiltIn_Print_Area_13_5" localSheetId="7">#REF!</definedName>
    <definedName name="Excel_BuiltIn_Print_Area_13_5">#REF!</definedName>
    <definedName name="Excel_BuiltIn_Print_Area_14">#N/A</definedName>
    <definedName name="Excel_BuiltIn_Print_Area_14_1">#N/A</definedName>
    <definedName name="Excel_BuiltIn_Print_Area_14_1_5" localSheetId="7">#REF!</definedName>
    <definedName name="Excel_BuiltIn_Print_Area_14_1_5">#REF!</definedName>
    <definedName name="Excel_BuiltIn_Print_Area_14_5" localSheetId="7">#REF!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 localSheetId="7">#REF!</definedName>
    <definedName name="Excel_BuiltIn_Print_Area_2" localSheetId="4">#REF!</definedName>
    <definedName name="Excel_BuiltIn_Print_Area_2">NA()</definedName>
    <definedName name="Excel_BuiltIn_Print_Area_2_1">NA()</definedName>
    <definedName name="Excel_BuiltIn_Print_Area_2_1_1" localSheetId="7">#N/A</definedName>
    <definedName name="Excel_BuiltIn_Print_Area_2_1_1" localSheetId="4">#N/A</definedName>
    <definedName name="Excel_BuiltIn_Print_Area_2_1_1">NA()</definedName>
    <definedName name="Excel_BuiltIn_Print_Area_2_1_1_1" localSheetId="7">[13]Summary!#REF!</definedName>
    <definedName name="Excel_BuiltIn_Print_Area_2_1_1_1">[13]Summary!#REF!</definedName>
    <definedName name="Excel_BuiltIn_Print_Area_2_1_1_3">#N/A</definedName>
    <definedName name="Excel_BuiltIn_Print_Area_2_1_1_3_5" localSheetId="7">[13]Summary!#REF!</definedName>
    <definedName name="Excel_BuiltIn_Print_Area_2_1_1_3_5">[13]Summary!#REF!</definedName>
    <definedName name="Excel_BuiltIn_Print_Area_2_1_1_5" localSheetId="7">'[15]FA BOQ'!#REF!</definedName>
    <definedName name="Excel_BuiltIn_Print_Area_2_1_1_5">'[15]FA BOQ'!#REF!</definedName>
    <definedName name="Excel_BuiltIn_Print_Area_2_1_2" localSheetId="7">#N/A</definedName>
    <definedName name="Excel_BuiltIn_Print_Area_2_1_2" localSheetId="4">#N/A</definedName>
    <definedName name="Excel_BuiltIn_Print_Area_2_1_2">NA()</definedName>
    <definedName name="Excel_BuiltIn_Print_Area_2_1_2_3">#N/A</definedName>
    <definedName name="Excel_BuiltIn_Print_Area_2_1_2_3_5" localSheetId="7">[14]Summary!#REF!</definedName>
    <definedName name="Excel_BuiltIn_Print_Area_2_1_2_3_5">[14]Summary!#REF!</definedName>
    <definedName name="Excel_BuiltIn_Print_Area_2_1_2_5" localSheetId="7">[14]Summary!#REF!</definedName>
    <definedName name="Excel_BuiltIn_Print_Area_2_1_2_5">[14]Summary!#REF!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 localSheetId="7">#REF!</definedName>
    <definedName name="Excel_BuiltIn_Print_Area_20_1_5">#REF!</definedName>
    <definedName name="Excel_BuiltIn_Print_Area_20_5" localSheetId="7">#REF!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 localSheetId="7">#REF!</definedName>
    <definedName name="Excel_BuiltIn_Print_Area_3" localSheetId="4">#REF!</definedName>
    <definedName name="Excel_BuiltIn_Print_Area_3">NA()</definedName>
    <definedName name="Excel_BuiltIn_Print_Area_3_1">NA()</definedName>
    <definedName name="Excel_BuiltIn_Print_Area_3_1_1" localSheetId="7">#N/A</definedName>
    <definedName name="Excel_BuiltIn_Print_Area_3_1_1" localSheetId="4">#N/A</definedName>
    <definedName name="Excel_BuiltIn_Print_Area_3_1_1">NA()</definedName>
    <definedName name="Excel_BuiltIn_Print_Area_3_1_1_1" localSheetId="7">#REF!</definedName>
    <definedName name="Excel_BuiltIn_Print_Area_3_1_1_1" localSheetId="4">#REF!</definedName>
    <definedName name="Excel_BuiltIn_Print_Area_3_1_1_1">NA()</definedName>
    <definedName name="Excel_BuiltIn_Print_Area_3_1_1_1_1" localSheetId="7">#N/A</definedName>
    <definedName name="Excel_BuiltIn_Print_Area_3_1_1_1_1" localSheetId="4">#N/A</definedName>
    <definedName name="Excel_BuiltIn_Print_Area_3_1_1_1_1">NA()</definedName>
    <definedName name="Excel_BuiltIn_Print_Area_3_1_1_1_1_1" localSheetId="7">#N/A</definedName>
    <definedName name="Excel_BuiltIn_Print_Area_3_1_1_1_1_1" localSheetId="4">#N/A</definedName>
    <definedName name="Excel_BuiltIn_Print_Area_3_1_1_1_1_1">NA()</definedName>
    <definedName name="Excel_BuiltIn_Print_Area_3_1_1_1_1_1_1">NA()</definedName>
    <definedName name="Excel_BuiltIn_Print_Area_3_1_1_1_1_5" localSheetId="7">#REF!</definedName>
    <definedName name="Excel_BuiltIn_Print_Area_3_1_1_1_1_5">#REF!</definedName>
    <definedName name="Excel_BuiltIn_Print_Area_3_1_1_1_5" localSheetId="7">#REF!</definedName>
    <definedName name="Excel_BuiltIn_Print_Area_3_1_1_1_5">#REF!</definedName>
    <definedName name="Excel_BuiltIn_Print_Area_3_1_1_5" localSheetId="7">#REF!</definedName>
    <definedName name="Excel_BuiltIn_Print_Area_3_1_1_5">#REF!</definedName>
    <definedName name="Excel_BuiltIn_Print_Area_4" localSheetId="7">#REF!</definedName>
    <definedName name="Excel_BuiltIn_Print_Area_4" localSheetId="4">#REF!</definedName>
    <definedName name="Excel_BuiltIn_Print_Area_4">NA()</definedName>
    <definedName name="Excel_BuiltIn_Print_Area_4_1" localSheetId="7">"$#REF!.$A$1:$I$15"</definedName>
    <definedName name="Excel_BuiltIn_Print_Area_4_1" localSheetId="4">"$#REF!.$A$1:$I$15"</definedName>
    <definedName name="Excel_BuiltIn_Print_Area_4_1">NA()</definedName>
    <definedName name="Excel_BuiltIn_Print_Area_4_1_1" localSheetId="7">#N/A</definedName>
    <definedName name="Excel_BuiltIn_Print_Area_4_1_1" localSheetId="4">#N/A</definedName>
    <definedName name="Excel_BuiltIn_Print_Area_4_1_1">NA()</definedName>
    <definedName name="Excel_BuiltIn_Print_Area_4_1_1_1" localSheetId="7">#N/A</definedName>
    <definedName name="Excel_BuiltIn_Print_Area_4_1_1_1" localSheetId="4">#N/A</definedName>
    <definedName name="Excel_BuiltIn_Print_Area_4_1_1_1">NA()</definedName>
    <definedName name="Excel_BuiltIn_Print_Area_4_1_1_1_1">NA()</definedName>
    <definedName name="Excel_BuiltIn_Print_Area_4_1_1_1_5" localSheetId="7">#REF!</definedName>
    <definedName name="Excel_BuiltIn_Print_Area_4_1_1_1_5">#REF!</definedName>
    <definedName name="Excel_BuiltIn_Print_Area_4_1_1_5" localSheetId="7">#REF!</definedName>
    <definedName name="Excel_BuiltIn_Print_Area_4_1_1_5">#REF!</definedName>
    <definedName name="Excel_BuiltIn_Print_Area_4_1_5" localSheetId="7">#REF!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 localSheetId="7">#REF!</definedName>
    <definedName name="Excel_BuiltIn_Print_Area_5" localSheetId="4">#REF!</definedName>
    <definedName name="Excel_BuiltIn_Print_Area_5">NA()</definedName>
    <definedName name="Excel_BuiltIn_Print_Area_5_1" localSheetId="7">#N/A</definedName>
    <definedName name="Excel_BuiltIn_Print_Area_5_1" localSheetId="4">#N/A</definedName>
    <definedName name="Excel_BuiltIn_Print_Area_5_1">NA()</definedName>
    <definedName name="Excel_BuiltIn_Print_Area_5_1_1" localSheetId="7">#N/A</definedName>
    <definedName name="Excel_BuiltIn_Print_Area_5_1_1" localSheetId="4">#N/A</definedName>
    <definedName name="Excel_BuiltIn_Print_Area_5_1_1">NA()</definedName>
    <definedName name="Excel_BuiltIn_Print_Area_5_1_1_1" localSheetId="7">#N/A</definedName>
    <definedName name="Excel_BuiltIn_Print_Area_5_1_1_1" localSheetId="4">#N/A</definedName>
    <definedName name="Excel_BuiltIn_Print_Area_5_1_1_1">NA()</definedName>
    <definedName name="Excel_BuiltIn_Print_Area_5_1_1_1_1" localSheetId="7">#REF!</definedName>
    <definedName name="Excel_BuiltIn_Print_Area_5_1_1_1_1" localSheetId="4">#REF!</definedName>
    <definedName name="Excel_BuiltIn_Print_Area_5_1_1_1_1">NA()</definedName>
    <definedName name="Excel_BuiltIn_Print_Area_5_1_1_1_1_1">#N/A</definedName>
    <definedName name="Excel_BuiltIn_Print_Area_5_1_1_1_1_5" localSheetId="7">#REF!</definedName>
    <definedName name="Excel_BuiltIn_Print_Area_5_1_1_1_1_5">#REF!</definedName>
    <definedName name="Excel_BuiltIn_Print_Area_5_1_1_1_5" localSheetId="7">#REF!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 localSheetId="7">#REF!</definedName>
    <definedName name="Excel_BuiltIn_Print_Area_6" localSheetId="4">#REF!</definedName>
    <definedName name="Excel_BuiltIn_Print_Area_6">NA()</definedName>
    <definedName name="Excel_BuiltIn_Print_Area_6_1" localSheetId="7">"$#REF!.$A$1:$C$14"</definedName>
    <definedName name="Excel_BuiltIn_Print_Area_6_1" localSheetId="4">"$#REF!.$A$1:$C$14"</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 localSheetId="7">#N/A</definedName>
    <definedName name="Excel_BuiltIn_Print_Area_7_1" localSheetId="4">#N/A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 localSheetId="7">#REF!</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 localSheetId="7">#REF!</definedName>
    <definedName name="Excel_BuiltIn_Print_Area_8_5">#REF!</definedName>
    <definedName name="Excel_BuiltIn_Print_Area_9">NA()</definedName>
    <definedName name="Excel_BuiltIn_Print_Area_9_1" localSheetId="7">#N/A</definedName>
    <definedName name="Excel_BuiltIn_Print_Area_9_1" localSheetId="4">#N/A</definedName>
    <definedName name="Excel_BuiltIn_Print_Area_9_1">NA()</definedName>
    <definedName name="Excel_BuiltIn_Print_Area_9_1_1" localSheetId="7">#N/A</definedName>
    <definedName name="Excel_BuiltIn_Print_Area_9_1_1" localSheetId="4">#N/A</definedName>
    <definedName name="Excel_BuiltIn_Print_Area_9_1_1">NA()</definedName>
    <definedName name="Excel_BuiltIn_Print_Area_9_1_1_1">NA()</definedName>
    <definedName name="Excel_BuiltIn_Print_Area_9_1_1_1_1">NA()</definedName>
    <definedName name="Excel_BuiltIn_Print_Area_9_1_1_5" localSheetId="7">#REF!</definedName>
    <definedName name="Excel_BuiltIn_Print_Area_9_1_1_5">#REF!</definedName>
    <definedName name="Excel_BuiltIn_Print_Area_9_1_5" localSheetId="7">#REF!</definedName>
    <definedName name="Excel_BuiltIn_Print_Area_9_1_5">#REF!</definedName>
    <definedName name="Excel_BuiltIn_Print_Titles">NA()</definedName>
    <definedName name="Excel_BuiltIn_Print_Titles_1">NA()</definedName>
    <definedName name="Excel_BuiltIn_Print_Titles_1_1" localSheetId="7">#N/A</definedName>
    <definedName name="Excel_BuiltIn_Print_Titles_1_1" localSheetId="4">#N/A</definedName>
    <definedName name="Excel_BuiltIn_Print_Titles_1_1">NA()</definedName>
    <definedName name="Excel_BuiltIn_Print_Titles_1_1_1" localSheetId="7">#N/A</definedName>
    <definedName name="Excel_BuiltIn_Print_Titles_1_1_1" localSheetId="4">#N/A</definedName>
    <definedName name="Excel_BuiltIn_Print_Titles_1_1_1">NA()</definedName>
    <definedName name="Excel_BuiltIn_Print_Titles_1_1_1_1">#N/A</definedName>
    <definedName name="Excel_BuiltIn_Print_Titles_1_1_1_1_5" localSheetId="7">#REF!</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2">NA()</definedName>
    <definedName name="Excel_BuiltIn_Print_Titles_1_1_3">#N/A</definedName>
    <definedName name="Excel_BuiltIn_Print_Titles_1_1_3_5">#REF!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 localSheetId="7">"$#REF!.$A$1:$AMJ$2"</definedName>
    <definedName name="Excel_BuiltIn_Print_Titles_2" localSheetId="4">"$#REF!.$A$1:$AMJ$2"</definedName>
    <definedName name="Excel_BuiltIn_Print_Titles_2">NA()</definedName>
    <definedName name="Excel_BuiltIn_Print_Titles_2_1" localSheetId="7">#N/A</definedName>
    <definedName name="Excel_BuiltIn_Print_Titles_2_1" localSheetId="4">#N/A</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 localSheetId="7">#N/A</definedName>
    <definedName name="Excel_BuiltIn_Print_Titles_2_2" localSheetId="4">#N/A</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2_3">NA()</definedName>
    <definedName name="Excel_BuiltIn_Print_Titles_2_4">NA()</definedName>
    <definedName name="Excel_BuiltIn_Print_Titles_3" localSheetId="7">#REF!</definedName>
    <definedName name="Excel_BuiltIn_Print_Titles_3" localSheetId="4">#REF!</definedName>
    <definedName name="Excel_BuiltIn_Print_Titles_3">NA()</definedName>
    <definedName name="Excel_BuiltIn_Print_Titles_3_1" localSheetId="7">#N/A</definedName>
    <definedName name="Excel_BuiltIn_Print_Titles_3_1" localSheetId="4">#N/A</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 localSheetId="7">#REF!</definedName>
    <definedName name="Excel_BuiltIn_Print_Titles_4" localSheetId="4">#REF!</definedName>
    <definedName name="Excel_BuiltIn_Print_Titles_4">NA()</definedName>
    <definedName name="Excel_BuiltIn_Print_Titles_4_1" localSheetId="7">"$#REF!.$A$5:$IV$7"</definedName>
    <definedName name="Excel_BuiltIn_Print_Titles_4_1" localSheetId="4">"$#REF!.$A$5:$IV$7"</definedName>
    <definedName name="Excel_BuiltIn_Print_Titles_4_1">NA()</definedName>
    <definedName name="Excel_BuiltIn_Print_Titles_4_1_1">#N/A</definedName>
    <definedName name="Excel_BuiltIn_Print_Titles_4_1_1_5" localSheetId="7">#REF!</definedName>
    <definedName name="Excel_BuiltIn_Print_Titles_4_1_1_5">#REF!</definedName>
    <definedName name="Excel_BuiltIn_Print_Titles_4_1_3">#N/A</definedName>
    <definedName name="Excel_BuiltIn_Print_Titles_4_1_3_5" localSheetId="7">#REF!</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1">NA()</definedName>
    <definedName name="Excel_BuiltIn_Print_Titles_5_1_1">NA()</definedName>
    <definedName name="Excel_BuiltIn_Print_Titles_5_5">'[31]G.1-AV SYSTEM'!#REF!</definedName>
    <definedName name="Excel_BuiltIn_Print_Titles_6">#REF!</definedName>
    <definedName name="Excel_BuiltIn_Print_Titles_6_1">NA()</definedName>
    <definedName name="Excel_BuiltIn_Print_Titles_6_5" localSheetId="7">#REF!</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 localSheetId="7">#REF!</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xternal_paint">NA()</definedName>
    <definedName name="Extra_Pay">NA()</definedName>
    <definedName name="eyrc">#N/A</definedName>
    <definedName name="eyrc_5" localSheetId="7">#REF!</definedName>
    <definedName name="eyrc_5">#REF!</definedName>
    <definedName name="eyrlp" localSheetId="7">#REF!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NA()</definedName>
    <definedName name="f_nos">NA()</definedName>
    <definedName name="FACP">#N/A</definedName>
    <definedName name="FACP_1">#N/A</definedName>
    <definedName name="FACP_1_5">'[10]FAS-C(4)'!#REF!</definedName>
    <definedName name="FACP_5">'[10]FAS-C(4)'!#REF!</definedName>
    <definedName name="factoryeqip">NA()</definedName>
    <definedName name="faktor">1</definedName>
    <definedName name="faktor2">1.317</definedName>
    <definedName name="faktor3">1</definedName>
    <definedName name="faktor7">1</definedName>
    <definedName name="FC">"[23]환율!$d$15"</definedName>
    <definedName name="fcf">#N/A</definedName>
    <definedName name="fcf_5" localSheetId="7">#REF!</definedName>
    <definedName name="fcf_5">#REF!</definedName>
    <definedName name="FD">NA()</definedName>
    <definedName name="fdgdf">#N/A</definedName>
    <definedName name="fdgdf_5" localSheetId="7">#REF!</definedName>
    <definedName name="fdgdf_5">#REF!</definedName>
    <definedName name="fdgsdf">NA()</definedName>
    <definedName name="FEDC">"[23]환율!$d$13"</definedName>
    <definedName name="ff" localSheetId="7">#REF!</definedName>
    <definedName name="ff">#REF!</definedName>
    <definedName name="ff_1">#N/A</definedName>
    <definedName name="ff_1_5" localSheetId="7">#REF!</definedName>
    <definedName name="ff_1_5">#REF!</definedName>
    <definedName name="ff_10">#N/A</definedName>
    <definedName name="ff_10_3">#N/A</definedName>
    <definedName name="ff_10_3_5" localSheetId="7">#REF!</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FGSADFSAF">NA()</definedName>
    <definedName name="fgf" localSheetId="7">#REF!</definedName>
    <definedName name="fgf">#REF!</definedName>
    <definedName name="fgf_10">#N/A</definedName>
    <definedName name="fgf_10_5" localSheetId="7">#REF!</definedName>
    <definedName name="fgf_10_5">#REF!</definedName>
    <definedName name="fgf_12">#N/A</definedName>
    <definedName name="fgf_12_5" localSheetId="7">#REF!</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 localSheetId="7">#REF!</definedName>
    <definedName name="firstValve_1_5">#REF!</definedName>
    <definedName name="firstValve_5" localSheetId="7">#REF!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K_Inp">NA()</definedName>
    <definedName name="Flame_Finished_Granite_Green_Fanatsy">NA()</definedName>
    <definedName name="floor">NA()</definedName>
    <definedName name="FLOORING">NA()</definedName>
    <definedName name="Floorsqty" localSheetId="7">#REF!</definedName>
    <definedName name="Floorsqty">#REF!</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fg" localSheetId="7">#REF!</definedName>
    <definedName name="gfg">#REF!</definedName>
    <definedName name="gg">"city"&amp;" "&amp;"state"</definedName>
    <definedName name="ggfh">NA()</definedName>
    <definedName name="ggg">NA()</definedName>
    <definedName name="GL">NA()</definedName>
    <definedName name="GLA">NA()</definedName>
    <definedName name="GLAND" localSheetId="7">#REF!</definedName>
    <definedName name="GLAND">#REF!</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 localSheetId="6">{"'Furniture&amp; O.E'!$A$4:$D$27"}</definedName>
    <definedName name="HTML_Control" localSheetId="5">{"'Furniture&amp; O.E'!$A$4:$D$27"}</definedName>
    <definedName name="HTML_Control" localSheetId="3">{"'Furniture&amp; O.E'!$A$4:$D$27"}</definedName>
    <definedName name="HTML_Control" localSheetId="2">{"'Furniture&amp; O.E'!$A$4:$D$27"}</definedName>
    <definedName name="HTML_Control" localSheetId="0">{"'Furniture&amp; O.E'!$A$4:$D$27"}</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io" localSheetId="7">#REF!</definedName>
    <definedName name="iio">#REF!</definedName>
    <definedName name="INCOMTAX">NA()</definedName>
    <definedName name="Index">NA()</definedName>
    <definedName name="indf" localSheetId="7">#REF!</definedName>
    <definedName name="indf">#REF!</definedName>
    <definedName name="infr_old_budget">NA()</definedName>
    <definedName name="INFRASTRUCTURE_ENTRY">NA()</definedName>
    <definedName name="insert_rows_1" localSheetId="7">'[32]Basement Budget'!#REF!</definedName>
    <definedName name="insert_rows_1">'[32]Basement Budget'!#REF!</definedName>
    <definedName name="Instf">[9]factors!$J$12</definedName>
    <definedName name="Int">NA()</definedName>
    <definedName name="Interest_Rate">NA()</definedName>
    <definedName name="Interior">NA()</definedName>
    <definedName name="Inverece">NA()</definedName>
    <definedName name="INVSTMNT">NA()</definedName>
    <definedName name="ioio" localSheetId="7">#REF!</definedName>
    <definedName name="ioio">#REF!</definedName>
    <definedName name="ioioioo" localSheetId="7">#REF!</definedName>
    <definedName name="ioioioo">#REF!</definedName>
    <definedName name="IOLIST">'[33]IO LIST'!$A$1:$O$134</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 localSheetId="7">#REF!</definedName>
    <definedName name="JobID">#REF!</definedName>
    <definedName name="joint">NA()</definedName>
    <definedName name="june">NA()</definedName>
    <definedName name="K" localSheetId="7">#REF!</definedName>
    <definedName name="K" localSheetId="4">#REF!</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 localSheetId="7">#REF!</definedName>
    <definedName name="khd">#REF!</definedName>
    <definedName name="khf" localSheetId="7">#REF!</definedName>
    <definedName name="khf">#REF!</definedName>
    <definedName name="kl">NA()</definedName>
    <definedName name="krs">NA()</definedName>
    <definedName name="ksd" localSheetId="7">#REF!</definedName>
    <definedName name="ksd">#REF!</definedName>
    <definedName name="ksf" localSheetId="7">#REF!</definedName>
    <definedName name="ksf">#REF!</definedName>
    <definedName name="L" localSheetId="7">#REF!</definedName>
    <definedName name="L" localSheetId="4">#REF!</definedName>
    <definedName name="L">NA()</definedName>
    <definedName name="LA">NA()</definedName>
    <definedName name="lala">NA()</definedName>
    <definedName name="LAST_COLUMN">NA()</definedName>
    <definedName name="Last_Row">NA()</definedName>
    <definedName name="LE">NA()</definedName>
    <definedName name="Lead" localSheetId="7">#REF!</definedName>
    <definedName name="Lead">#REF!</definedName>
    <definedName name="lef" localSheetId="7">#REF!</definedName>
    <definedName name="lef">#REF!</definedName>
    <definedName name="LeistungKostenstelle">NA()</definedName>
    <definedName name="LeistungVerdichtTechVerw">NA()</definedName>
    <definedName name="lel" localSheetId="7">#REF!</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 localSheetId="7">#REF!</definedName>
    <definedName name="ltf">#REF!</definedName>
    <definedName name="m" localSheetId="6">{"'Furniture&amp; O.E'!$A$4:$D$27"}</definedName>
    <definedName name="m" localSheetId="5">{"'Furniture&amp; O.E'!$A$4:$D$27"}</definedName>
    <definedName name="m" localSheetId="3">{"'Furniture&amp; O.E'!$A$4:$D$27"}</definedName>
    <definedName name="m" localSheetId="2">{"'Furniture&amp; O.E'!$A$4:$D$27"}</definedName>
    <definedName name="m" localSheetId="0">{"'Furniture&amp; O.E'!$A$4:$D$27"}</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gf" localSheetId="7">#REF!</definedName>
    <definedName name="mgf">#REF!</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nmodular" localSheetId="7">#REF!</definedName>
    <definedName name="nonmodular">#REF!</definedName>
    <definedName name="NOS">NA()</definedName>
    <definedName name="novec1" localSheetId="7">#REF!</definedName>
    <definedName name="novec1">#REF!</definedName>
    <definedName name="NUDABil">NA()</definedName>
    <definedName name="Num_Pmt_Per_Year">NA()</definedName>
    <definedName name="Number_of_Payments" localSheetId="6">MATCH(0.01,End_Bal,-1)+1</definedName>
    <definedName name="Number_of_Payments" localSheetId="5">MATCH(0.01,End_Bal,-1)+1</definedName>
    <definedName name="Number_of_Payments" localSheetId="3">MATCH(0.01,End_Bal,-1)+1</definedName>
    <definedName name="Number_of_Payments" localSheetId="2">MATCH(0.01,End_Bal,-1)+1</definedName>
    <definedName name="Number_of_Payments" localSheetId="0">MATCH(0.01,End_Bal,-1)+1</definedName>
    <definedName name="Number_of_Payments">MATCH(0.01,End_Bal,-1)+1</definedName>
    <definedName name="numf" localSheetId="7">#REF!</definedName>
    <definedName name="numf">#REF!</definedName>
    <definedName name="octf" localSheetId="7">#REF!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 localSheetId="7">#REF!</definedName>
    <definedName name="Overall_Summary_Title">#REF!</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 localSheetId="6">DATE(YEAR(Loan_Start),MONTH(Loan_Start)+"payment_number",DAY(Loan_Start))</definedName>
    <definedName name="Payment_Date" localSheetId="5">DATE(YEAR(Loan_Start),MONTH(Loan_Start)+"payment_number",DAY(Loan_Start))</definedName>
    <definedName name="Payment_Date" localSheetId="3">DATE(YEAR(Loan_Start),MONTH(Loan_Start)+"payment_number",DAY(Loan_Start))</definedName>
    <definedName name="Payment_Date" localSheetId="2">DATE(YEAR(Loan_Start),MONTH(Loan_Start)+"payment_number",DAY(Loan_Start))</definedName>
    <definedName name="Payment_Date" localSheetId="0">DATE(YEAR(Loan_Start),MONTH(Loan_Start)+"payment_number",DAY(Loan_Start))</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 localSheetId="7">#REF!</definedName>
    <definedName name="PhaseCode" localSheetId="4">#REF!</definedName>
    <definedName name="PhaseCode">NA()</definedName>
    <definedName name="PHE">NA()</definedName>
    <definedName name="PhonesQty" localSheetId="7">#REF!</definedName>
    <definedName name="PhonesQty">#REF!</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 localSheetId="7">#REF!</definedName>
    <definedName name="po">#REF!</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cipal" localSheetId="7">#REF!</definedName>
    <definedName name="Principal">#REF!</definedName>
    <definedName name="Print">NA()</definedName>
    <definedName name="_xlnm.Print_Area" localSheetId="7">'RA-02 Fire '!$A$1:$M$22</definedName>
    <definedName name="_xlnm.Print_Area" localSheetId="4">'RA-02 Lighting '!$A$1:$M$9</definedName>
    <definedName name="_xlnm.Print_Area" localSheetId="3">'RA-02 Plumbing '!$A$1:$O$50</definedName>
    <definedName name="_xlnm.Print_Area" localSheetId="1">'RA-2 Abstract - C&amp;I '!$A$1:$O$87</definedName>
    <definedName name="_xlnm.Print_Area" localSheetId="2">'RA-2 C&amp;I Measurement sheet '!$A$1:$O$99</definedName>
    <definedName name="_xlnm.Print_Area" localSheetId="0">'Summary of Cost'!$A$1:$H$40</definedName>
    <definedName name="_xlnm.Print_Area">#REF!</definedName>
    <definedName name="PRINT_AREA_MI" localSheetId="7">#REF!</definedName>
    <definedName name="PRINT_AREA_MI" localSheetId="4">#REF!</definedName>
    <definedName name="Print_Area_MI">NA()</definedName>
    <definedName name="Print_Area_Reset" localSheetId="6">OFFSET(Full_Print,0,0,Last_Row)</definedName>
    <definedName name="Print_Area_Reset" localSheetId="5">OFFSET(Full_Print,0,0,Last_Row)</definedName>
    <definedName name="Print_Area_Reset" localSheetId="3">OFFSET(Full_Print,0,0,Last_Row)</definedName>
    <definedName name="Print_Area_Reset" localSheetId="2">OFFSET(Full_Print,0,0,Last_Row)</definedName>
    <definedName name="Print_Area_Reset" localSheetId="0">OFFSET(Full_Print,0,0,Last_Row)</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7">'RA-02 Fire '!$5:$5</definedName>
    <definedName name="_xlnm.Print_Titles" localSheetId="1">'RA-2 Abstract - C&amp;I '!$1:$3</definedName>
    <definedName name="_xlnm.Print_Titles" localSheetId="2">'RA-2 C&amp;I Measurement sheet '!$1:$4</definedName>
    <definedName name="Print_TRA">NA()</definedName>
    <definedName name="printing">NA()</definedName>
    <definedName name="ProjectLocation" localSheetId="7">#REF!</definedName>
    <definedName name="ProjectLocation" localSheetId="4">#REF!</definedName>
    <definedName name="ProjectLocation">NA()</definedName>
    <definedName name="ProjectNumber" localSheetId="7">#REF!</definedName>
    <definedName name="ProjectNumber" localSheetId="4">#REF!</definedName>
    <definedName name="ProjectNumber">NA()</definedName>
    <definedName name="ProjectSubtitle" localSheetId="7">#REF!</definedName>
    <definedName name="ProjectSubtitle" localSheetId="4">#REF!</definedName>
    <definedName name="ProjectSubtitle">NA()</definedName>
    <definedName name="ProjectTitle" localSheetId="7">#REF!</definedName>
    <definedName name="ProjectTitle" localSheetId="4">#REF!</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 localSheetId="7">#REF!</definedName>
    <definedName name="RANGE">#REF!</definedName>
    <definedName name="RANGE1" localSheetId="7">#REF!</definedName>
    <definedName name="RANGE1">#REF!</definedName>
    <definedName name="RANGE2">'[34]Cable-data'!$A$33:$K$48</definedName>
    <definedName name="RANGE21" localSheetId="7">#REF!</definedName>
    <definedName name="RANGE21">#REF!</definedName>
    <definedName name="range3" localSheetId="7">#REF!</definedName>
    <definedName name="range3">#REF!</definedName>
    <definedName name="RANGE6">'[35]CABLE DATA'!$A$31:$C$46</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l" localSheetId="7">#REF!</definedName>
    <definedName name="rel">#REF!</definedName>
    <definedName name="renamedetailcalk">NA()</definedName>
    <definedName name="RentSubsidy_B">NA()</definedName>
    <definedName name="repair">NA()</definedName>
    <definedName name="RestwertBil">NA()</definedName>
    <definedName name="RestwertKalk">NA()</definedName>
    <definedName name="Rev" localSheetId="7">#REF!</definedName>
    <definedName name="Rev">#REF!</definedName>
    <definedName name="RF">"[4]a!#ref!"</definedName>
    <definedName name="rig" localSheetId="7">#REF!</definedName>
    <definedName name="rig" localSheetId="4">#REF!</definedName>
    <definedName name="rig">NA()</definedName>
    <definedName name="rm4e" localSheetId="7">#REF!</definedName>
    <definedName name="rm4e">#REF!</definedName>
    <definedName name="RMC_Production_cost">NA()</definedName>
    <definedName name="road">NA()</definedName>
    <definedName name="robot" localSheetId="7">#REF!</definedName>
    <definedName name="robot">#REF!</definedName>
    <definedName name="ROBR">NA()</definedName>
    <definedName name="ROEX">NA()</definedName>
    <definedName name="ROHO">NA()</definedName>
    <definedName name="roll">NA()</definedName>
    <definedName name="rope">NA()</definedName>
    <definedName name="rosid" localSheetId="7">#REF!</definedName>
    <definedName name="rosid">#REF!</definedName>
    <definedName name="RP">250</definedName>
    <definedName name="rrrrr">"city"&amp;" "&amp;"state"</definedName>
    <definedName name="rty" localSheetId="7">#REF!</definedName>
    <definedName name="rty">#REF!</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aucomd" localSheetId="7">#REF!</definedName>
    <definedName name="saucomd">#REF!</definedName>
    <definedName name="saucstf" localSheetId="7">#REF!</definedName>
    <definedName name="saucstf">#REF!</definedName>
    <definedName name="saudirf" localSheetId="7">#REF!</definedName>
    <definedName name="saudirf">#REF!</definedName>
    <definedName name="sauf">#REF!</definedName>
    <definedName name="sauspad">#REF!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 localSheetId="7">#REF!</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 localSheetId="7">#REF!</definedName>
    <definedName name="Section_1_Title">#REF!</definedName>
    <definedName name="Section_2_Title" localSheetId="7">#REF!</definedName>
    <definedName name="Section_2_Title">#REF!</definedName>
    <definedName name="Section_3_Title" localSheetId="7">#REF!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ity">NA()</definedName>
    <definedName name="sep">NA()</definedName>
    <definedName name="sep_">NA()</definedName>
    <definedName name="serf" localSheetId="7">#REF!</definedName>
    <definedName name="serf">#REF!</definedName>
    <definedName name="servf" localSheetId="7">#REF!</definedName>
    <definedName name="servf">#REF!</definedName>
    <definedName name="set">NA()</definedName>
    <definedName name="sets">NA()</definedName>
    <definedName name="sfvdafv">NA()</definedName>
    <definedName name="sg">0.92</definedName>
    <definedName name="Sharique">NA()</definedName>
    <definedName name="shd" localSheetId="7">#REF!</definedName>
    <definedName name="shd">#REF!</definedName>
    <definedName name="shf" localSheetId="7">#REF!</definedName>
    <definedName name="shf">#REF!</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IXTH" localSheetId="7">#REF!</definedName>
    <definedName name="SIXTH">#REF!</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 localSheetId="7">#REF!</definedName>
    <definedName name="sond">#REF!</definedName>
    <definedName name="sondf" localSheetId="7">#REF!</definedName>
    <definedName name="sondf">#REF!</definedName>
    <definedName name="SONTF" localSheetId="7">[5]factors!#REF!</definedName>
    <definedName name="SONTF">[5]factors!#REF!</definedName>
    <definedName name="SONU">NA()</definedName>
    <definedName name="SORT">NA()</definedName>
    <definedName name="SPR">NA()</definedName>
    <definedName name="spray">NA()</definedName>
    <definedName name="srh">NA()</definedName>
    <definedName name="srp">NA()</definedName>
    <definedName name="SRRRRR" localSheetId="7">#REF!</definedName>
    <definedName name="SRRRRR">#REF!</definedName>
    <definedName name="srtthyrt">NA()</definedName>
    <definedName name="srvf" localSheetId="7">#REF!</definedName>
    <definedName name="srvf">#REF!</definedName>
    <definedName name="ss">NA()</definedName>
    <definedName name="ssd" localSheetId="7">#REF!</definedName>
    <definedName name="ssd">#REF!</definedName>
    <definedName name="ssf" localSheetId="7">#REF!</definedName>
    <definedName name="ssf">#REF!</definedName>
    <definedName name="st">NA()</definedName>
    <definedName name="staff">NA()</definedName>
    <definedName name="Stage" localSheetId="7">#REF!</definedName>
    <definedName name="Stage" localSheetId="4">#REF!</definedName>
    <definedName name="Stage">NA()</definedName>
    <definedName name="Start_Date" localSheetId="7">#REF!</definedName>
    <definedName name="Start_Date">#REF!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 localSheetId="7">#REF!</definedName>
    <definedName name="StrID">#REF!</definedName>
    <definedName name="Subject" localSheetId="7">#REF!</definedName>
    <definedName name="Subject">#REF!</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wf" localSheetId="7">#REF!</definedName>
    <definedName name="swf">#REF!</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mp" localSheetId="7"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7"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xt">NA()</definedName>
    <definedName name="Tile_work">NA()</definedName>
    <definedName name="tipp">NA()</definedName>
    <definedName name="Title1" localSheetId="7">#REF!</definedName>
    <definedName name="Title1">#REF!</definedName>
    <definedName name="Title2" localSheetId="7">#REF!</definedName>
    <definedName name="Title2">#REF!</definedName>
    <definedName name="TO_AR">NA()</definedName>
    <definedName name="tol" localSheetId="7">#REF!</definedName>
    <definedName name="tol">#REF!</definedName>
    <definedName name="TopEx_">NA()</definedName>
    <definedName name="topl" localSheetId="7">#REF!</definedName>
    <definedName name="topl">#REF!</definedName>
    <definedName name="topn" localSheetId="7">#REF!</definedName>
    <definedName name="topn">#REF!</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 localSheetId="7">#REF!</definedName>
    <definedName name="type" localSheetId="4">#REF!</definedName>
    <definedName name="type">NA()</definedName>
    <definedName name="tyty" localSheetId="7">#REF!</definedName>
    <definedName name="tyty">#REF!</definedName>
    <definedName name="ugt">NA()</definedName>
    <definedName name="Umlage">"[9]makro1!$a$1"</definedName>
    <definedName name="US">2388</definedName>
    <definedName name="usd" localSheetId="7">#REF!</definedName>
    <definedName name="usd">#REF!</definedName>
    <definedName name="Use_Alternates" localSheetId="7">#REF!</definedName>
    <definedName name="Use_Alternates">#REF!</definedName>
    <definedName name="utility">NA()</definedName>
    <definedName name="utility1">NA()</definedName>
    <definedName name="uuuu" localSheetId="7">#REF!</definedName>
    <definedName name="uuuu">#REF!</definedName>
    <definedName name="v" localSheetId="7">#REF!</definedName>
    <definedName name="v" localSheetId="4">#REF!</definedName>
    <definedName name="V">NA()</definedName>
    <definedName name="Values_Entered" localSheetId="6">IF(Loan_Amount*Interest_Rate*Loan_Years*Loan_Start&gt;0,1,0)</definedName>
    <definedName name="Values_Entered" localSheetId="5">IF(Loan_Amount*Interest_Rate*Loan_Years*Loan_Start&gt;0,1,0)</definedName>
    <definedName name="Values_Entered" localSheetId="3">IF(Loan_Amount*Interest_Rate*Loan_Years*Loan_Start&gt;0,1,0)</definedName>
    <definedName name="Values_Entered" localSheetId="2">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lve2" localSheetId="7">#REF!</definedName>
    <definedName name="valve2">#REF!</definedName>
    <definedName name="valve3" localSheetId="7">#REF!</definedName>
    <definedName name="valve3">#REF!</definedName>
    <definedName name="valves" localSheetId="7">#REF!</definedName>
    <definedName name="valves">#REF!</definedName>
    <definedName name="VAT_Comp_Kurz">NA()</definedName>
    <definedName name="VAT_Companies">NA()</definedName>
    <definedName name="vatf" localSheetId="7">#REF!</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Full._.Report." localSheetId="7"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ty" localSheetId="7">#REF!</definedName>
    <definedName name="yty">#REF!</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itd" localSheetId="7">#REF!</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4" l="1"/>
  <c r="F36" i="4"/>
  <c r="F35" i="4"/>
  <c r="F34" i="4"/>
  <c r="F33" i="4"/>
  <c r="F32" i="4"/>
  <c r="N36" i="1"/>
  <c r="E39" i="4"/>
  <c r="E37" i="4" l="1"/>
  <c r="E35" i="4"/>
  <c r="D33" i="4" l="1"/>
  <c r="D19" i="4"/>
  <c r="D13" i="4"/>
  <c r="D11" i="4"/>
  <c r="L87" i="1" l="1"/>
  <c r="I85" i="1" l="1"/>
  <c r="I84" i="1"/>
  <c r="I83" i="1"/>
  <c r="I82" i="1"/>
  <c r="I81" i="1"/>
  <c r="I80" i="1"/>
  <c r="I79" i="1"/>
  <c r="I73" i="1"/>
  <c r="H70" i="1"/>
  <c r="I67" i="1"/>
  <c r="H64" i="1"/>
  <c r="I56" i="1"/>
  <c r="H53" i="1"/>
  <c r="H52" i="1"/>
  <c r="H51" i="1"/>
  <c r="I50" i="1"/>
  <c r="H49" i="1"/>
  <c r="I42" i="1"/>
  <c r="I33" i="1"/>
  <c r="I24" i="1"/>
  <c r="I23" i="1"/>
  <c r="I22" i="1"/>
  <c r="I19" i="1"/>
  <c r="I10" i="1"/>
  <c r="I9" i="1"/>
  <c r="I8" i="1"/>
  <c r="O99" i="11"/>
  <c r="O98" i="11"/>
  <c r="O97" i="11"/>
  <c r="O96" i="11"/>
  <c r="O95" i="11"/>
  <c r="O94" i="11"/>
  <c r="J87" i="11"/>
  <c r="J86" i="11"/>
  <c r="K85" i="11"/>
  <c r="F85" i="11"/>
  <c r="J85" i="11" s="1"/>
  <c r="J82" i="11" s="1"/>
  <c r="J84" i="11"/>
  <c r="J83" i="11"/>
  <c r="O79" i="11"/>
  <c r="K76" i="11"/>
  <c r="F76" i="11"/>
  <c r="J76" i="11" s="1"/>
  <c r="O72" i="11"/>
  <c r="O71" i="11"/>
  <c r="O70" i="11"/>
  <c r="J67" i="11"/>
  <c r="J65" i="11"/>
  <c r="J64" i="11"/>
  <c r="J63" i="11" s="1"/>
  <c r="F61" i="11"/>
  <c r="J61" i="11" s="1"/>
  <c r="J59" i="11" s="1"/>
  <c r="J60" i="11"/>
  <c r="O57" i="11"/>
  <c r="O56" i="11"/>
  <c r="O55" i="11"/>
  <c r="O54" i="11"/>
  <c r="O53" i="11"/>
  <c r="O52" i="11"/>
  <c r="O51" i="11"/>
  <c r="O50" i="11"/>
  <c r="O49" i="11"/>
  <c r="O48" i="11"/>
  <c r="O47" i="11"/>
  <c r="O44" i="11" s="1"/>
  <c r="O46" i="11"/>
  <c r="O45" i="11"/>
  <c r="J42" i="11"/>
  <c r="J41" i="11"/>
  <c r="J40" i="11"/>
  <c r="J39" i="11"/>
  <c r="J38" i="11"/>
  <c r="O35" i="11"/>
  <c r="O32" i="11"/>
  <c r="O28" i="11"/>
  <c r="O26" i="11"/>
  <c r="O24" i="11"/>
  <c r="O22" i="11"/>
  <c r="O21" i="11"/>
  <c r="O20" i="11"/>
  <c r="O17" i="11" s="1"/>
  <c r="O19" i="11"/>
  <c r="O18" i="11"/>
  <c r="O11" i="11"/>
  <c r="O9" i="11"/>
  <c r="O7" i="11"/>
  <c r="F27" i="4"/>
  <c r="E27" i="4"/>
  <c r="D27" i="4"/>
  <c r="M22" i="10" l="1"/>
  <c r="L22" i="10"/>
  <c r="K22" i="10"/>
  <c r="J19" i="10"/>
  <c r="K19" i="10"/>
  <c r="M19" i="10" s="1"/>
  <c r="L19" i="10"/>
  <c r="J20" i="10"/>
  <c r="K20" i="10"/>
  <c r="L20" i="10"/>
  <c r="M20" i="10"/>
  <c r="J21" i="10"/>
  <c r="K21" i="10"/>
  <c r="M21" i="10" s="1"/>
  <c r="L21" i="10"/>
  <c r="M18" i="10"/>
  <c r="L18" i="10"/>
  <c r="K18" i="10"/>
  <c r="J18" i="10"/>
  <c r="C27" i="4"/>
  <c r="G27" i="4" s="1"/>
  <c r="H27" i="4" s="1"/>
  <c r="G21" i="10" l="1"/>
  <c r="G20" i="10"/>
  <c r="G19" i="10"/>
  <c r="G18" i="10"/>
  <c r="G17" i="10"/>
  <c r="G16" i="10"/>
  <c r="A15" i="10"/>
  <c r="G14" i="10"/>
  <c r="G10" i="10"/>
  <c r="G8" i="10"/>
  <c r="G6" i="10"/>
  <c r="G22" i="10" l="1"/>
  <c r="F25" i="4" l="1"/>
  <c r="E25" i="4"/>
  <c r="D25" i="4"/>
  <c r="C25" i="4"/>
  <c r="J5" i="8"/>
  <c r="K5" i="8"/>
  <c r="L5" i="8"/>
  <c r="K18" i="8"/>
  <c r="J7" i="8"/>
  <c r="K7" i="8"/>
  <c r="L7" i="8"/>
  <c r="J8" i="8"/>
  <c r="K8" i="8"/>
  <c r="L8" i="8"/>
  <c r="J11" i="8"/>
  <c r="K11" i="8"/>
  <c r="L11" i="8"/>
  <c r="J12" i="8"/>
  <c r="K12" i="8"/>
  <c r="L12" i="8"/>
  <c r="J13" i="8"/>
  <c r="K13" i="8"/>
  <c r="L13" i="8"/>
  <c r="L3" i="8"/>
  <c r="K3" i="8"/>
  <c r="J3" i="8"/>
  <c r="I13" i="8"/>
  <c r="I12" i="8"/>
  <c r="I11" i="8"/>
  <c r="I8" i="8"/>
  <c r="I7" i="8"/>
  <c r="I5" i="8"/>
  <c r="I3" i="8"/>
  <c r="F17" i="8"/>
  <c r="F16" i="8"/>
  <c r="F15" i="8"/>
  <c r="F14" i="8"/>
  <c r="F13" i="8"/>
  <c r="F12" i="8"/>
  <c r="F11" i="8"/>
  <c r="F10" i="8"/>
  <c r="F9" i="8"/>
  <c r="F8" i="8"/>
  <c r="F7" i="8"/>
  <c r="C6" i="8"/>
  <c r="F6" i="8" s="1"/>
  <c r="F5" i="8"/>
  <c r="F4" i="8"/>
  <c r="F3" i="8"/>
  <c r="D23" i="4"/>
  <c r="C23" i="4"/>
  <c r="J16" i="7"/>
  <c r="K16" i="7"/>
  <c r="L16" i="7"/>
  <c r="J20" i="7"/>
  <c r="K20" i="7"/>
  <c r="L20" i="7"/>
  <c r="J22" i="7"/>
  <c r="K22" i="7"/>
  <c r="L22" i="7"/>
  <c r="J26" i="7"/>
  <c r="K26" i="7"/>
  <c r="J27" i="7"/>
  <c r="K27" i="7"/>
  <c r="L27" i="7"/>
  <c r="J33" i="7"/>
  <c r="K33" i="7"/>
  <c r="L33" i="7"/>
  <c r="J34" i="7"/>
  <c r="L34" i="7" s="1"/>
  <c r="K34" i="7"/>
  <c r="J38" i="7"/>
  <c r="K38" i="7"/>
  <c r="L38" i="7"/>
  <c r="J39" i="7"/>
  <c r="K39" i="7"/>
  <c r="J44" i="7"/>
  <c r="K44" i="7"/>
  <c r="L44" i="7"/>
  <c r="J45" i="7"/>
  <c r="K45" i="7"/>
  <c r="L45" i="7"/>
  <c r="J46" i="7"/>
  <c r="K46" i="7"/>
  <c r="L46" i="7"/>
  <c r="J52" i="7"/>
  <c r="K52" i="7"/>
  <c r="L52" i="7"/>
  <c r="J54" i="7"/>
  <c r="K54" i="7"/>
  <c r="L54" i="7"/>
  <c r="J56" i="7"/>
  <c r="K56" i="7"/>
  <c r="L56" i="7"/>
  <c r="J58" i="7"/>
  <c r="L58" i="7" s="1"/>
  <c r="K58" i="7"/>
  <c r="J60" i="7"/>
  <c r="K60" i="7"/>
  <c r="L60" i="7"/>
  <c r="J62" i="7"/>
  <c r="K62" i="7"/>
  <c r="L62" i="7"/>
  <c r="J66" i="7"/>
  <c r="L66" i="7" s="1"/>
  <c r="K66" i="7"/>
  <c r="J68" i="7"/>
  <c r="K68" i="7"/>
  <c r="L68" i="7"/>
  <c r="J70" i="7"/>
  <c r="K70" i="7"/>
  <c r="L70" i="7"/>
  <c r="J72" i="7"/>
  <c r="K72" i="7"/>
  <c r="L72" i="7"/>
  <c r="J74" i="7"/>
  <c r="L74" i="7" s="1"/>
  <c r="K74" i="7"/>
  <c r="J76" i="7"/>
  <c r="K76" i="7"/>
  <c r="L76" i="7"/>
  <c r="J82" i="7"/>
  <c r="K82" i="7"/>
  <c r="J83" i="7"/>
  <c r="K83" i="7"/>
  <c r="L83" i="7"/>
  <c r="J91" i="7"/>
  <c r="K91" i="7"/>
  <c r="L91" i="7"/>
  <c r="J92" i="7"/>
  <c r="K92" i="7"/>
  <c r="L92" i="7"/>
  <c r="J94" i="7"/>
  <c r="K94" i="7"/>
  <c r="L94" i="7"/>
  <c r="J96" i="7"/>
  <c r="K96" i="7"/>
  <c r="L96" i="7"/>
  <c r="J98" i="7"/>
  <c r="L98" i="7" s="1"/>
  <c r="K98" i="7"/>
  <c r="J102" i="7"/>
  <c r="K102" i="7"/>
  <c r="L102" i="7"/>
  <c r="J103" i="7"/>
  <c r="L103" i="7" s="1"/>
  <c r="K103" i="7"/>
  <c r="J105" i="7"/>
  <c r="K105" i="7"/>
  <c r="L105" i="7"/>
  <c r="J106" i="7"/>
  <c r="K106" i="7"/>
  <c r="J107" i="7"/>
  <c r="K107" i="7"/>
  <c r="L107" i="7"/>
  <c r="L12" i="7"/>
  <c r="K12" i="7"/>
  <c r="J12" i="7"/>
  <c r="J109" i="7" s="1"/>
  <c r="I16" i="7"/>
  <c r="I20" i="7"/>
  <c r="I22" i="7"/>
  <c r="I26" i="7"/>
  <c r="I27" i="7"/>
  <c r="I33" i="7"/>
  <c r="I34" i="7"/>
  <c r="I38" i="7"/>
  <c r="I39" i="7"/>
  <c r="I44" i="7"/>
  <c r="I45" i="7"/>
  <c r="I46" i="7"/>
  <c r="I52" i="7"/>
  <c r="I54" i="7"/>
  <c r="I56" i="7"/>
  <c r="I58" i="7"/>
  <c r="I60" i="7"/>
  <c r="I62" i="7"/>
  <c r="I66" i="7"/>
  <c r="I68" i="7"/>
  <c r="I70" i="7"/>
  <c r="I72" i="7"/>
  <c r="I74" i="7"/>
  <c r="I76" i="7"/>
  <c r="I82" i="7"/>
  <c r="I83" i="7"/>
  <c r="I91" i="7"/>
  <c r="I92" i="7"/>
  <c r="I94" i="7"/>
  <c r="I96" i="7"/>
  <c r="I98" i="7"/>
  <c r="I102" i="7"/>
  <c r="I103" i="7"/>
  <c r="I105" i="7"/>
  <c r="I106" i="7"/>
  <c r="I107" i="7"/>
  <c r="I12" i="7"/>
  <c r="F107" i="7"/>
  <c r="F106" i="7"/>
  <c r="F105" i="7"/>
  <c r="F104" i="7"/>
  <c r="F103" i="7"/>
  <c r="F102" i="7"/>
  <c r="F101" i="7"/>
  <c r="F100" i="7"/>
  <c r="F99" i="7"/>
  <c r="F98" i="7"/>
  <c r="F97" i="7"/>
  <c r="F96" i="7"/>
  <c r="F95" i="7"/>
  <c r="F94" i="7"/>
  <c r="F93" i="7"/>
  <c r="F92" i="7"/>
  <c r="F91" i="7"/>
  <c r="F90" i="7"/>
  <c r="F89" i="7"/>
  <c r="F86" i="7"/>
  <c r="F85" i="7"/>
  <c r="F84" i="7"/>
  <c r="F83" i="7"/>
  <c r="F82" i="7"/>
  <c r="F81" i="7"/>
  <c r="F80" i="7"/>
  <c r="F79" i="7"/>
  <c r="F77" i="7"/>
  <c r="F76" i="7"/>
  <c r="F75" i="7"/>
  <c r="F74" i="7"/>
  <c r="F73" i="7"/>
  <c r="F72" i="7"/>
  <c r="F71" i="7"/>
  <c r="F70" i="7"/>
  <c r="F69" i="7"/>
  <c r="F68" i="7"/>
  <c r="F67" i="7"/>
  <c r="F66" i="7"/>
  <c r="F65" i="7"/>
  <c r="F63" i="7"/>
  <c r="F62" i="7"/>
  <c r="F61" i="7"/>
  <c r="F60" i="7"/>
  <c r="F59" i="7"/>
  <c r="F58" i="7"/>
  <c r="F57" i="7"/>
  <c r="F56" i="7"/>
  <c r="F55" i="7"/>
  <c r="F54" i="7"/>
  <c r="F53" i="7"/>
  <c r="F52" i="7"/>
  <c r="F51" i="7"/>
  <c r="F49" i="7"/>
  <c r="F48" i="7"/>
  <c r="F47" i="7"/>
  <c r="F46" i="7"/>
  <c r="F45" i="7"/>
  <c r="F44" i="7"/>
  <c r="F42" i="7"/>
  <c r="F41" i="7"/>
  <c r="F40" i="7"/>
  <c r="F39" i="7"/>
  <c r="F38" i="7"/>
  <c r="F37" i="7"/>
  <c r="F36" i="7"/>
  <c r="F35" i="7"/>
  <c r="F34" i="7"/>
  <c r="F33" i="7"/>
  <c r="F27" i="7"/>
  <c r="F26" i="7"/>
  <c r="F22" i="7"/>
  <c r="F20" i="7"/>
  <c r="F16" i="7"/>
  <c r="F12" i="7"/>
  <c r="F21" i="4"/>
  <c r="G21" i="4" s="1"/>
  <c r="H21" i="4" s="1"/>
  <c r="E21" i="4"/>
  <c r="D21" i="4"/>
  <c r="C21" i="4"/>
  <c r="M9" i="6"/>
  <c r="L9" i="6"/>
  <c r="K9" i="6"/>
  <c r="J9" i="6"/>
  <c r="J5" i="6"/>
  <c r="K5" i="6"/>
  <c r="L5" i="6" s="1"/>
  <c r="M5" i="6" s="1"/>
  <c r="J6" i="6"/>
  <c r="K6" i="6"/>
  <c r="L6" i="6"/>
  <c r="M6" i="6"/>
  <c r="J7" i="6"/>
  <c r="K7" i="6"/>
  <c r="L7" i="6"/>
  <c r="M7" i="6"/>
  <c r="J8" i="6"/>
  <c r="K8" i="6"/>
  <c r="L8" i="6"/>
  <c r="M8" i="6"/>
  <c r="M4" i="6"/>
  <c r="L4" i="6"/>
  <c r="K4" i="6"/>
  <c r="J4" i="6"/>
  <c r="I5" i="6"/>
  <c r="I6" i="6"/>
  <c r="I7" i="6"/>
  <c r="I8" i="6"/>
  <c r="I4" i="6"/>
  <c r="G25" i="4" l="1"/>
  <c r="H25" i="4" s="1"/>
  <c r="L106" i="7"/>
  <c r="L109" i="7" s="1"/>
  <c r="F23" i="4" s="1"/>
  <c r="G23" i="4" s="1"/>
  <c r="H23" i="4" s="1"/>
  <c r="L82" i="7"/>
  <c r="L39" i="7"/>
  <c r="L26" i="7"/>
  <c r="L18" i="8"/>
  <c r="J18" i="8"/>
  <c r="F18" i="8"/>
  <c r="K109" i="7"/>
  <c r="E23" i="4" s="1"/>
  <c r="F109" i="7"/>
  <c r="C15" i="4" l="1"/>
  <c r="C13" i="4"/>
  <c r="C11" i="4"/>
  <c r="C9" i="4"/>
  <c r="C7" i="4"/>
  <c r="C5" i="4"/>
  <c r="F8" i="6"/>
  <c r="F7" i="6"/>
  <c r="F6" i="6"/>
  <c r="F5" i="6"/>
  <c r="F4" i="6"/>
  <c r="F9" i="6" l="1"/>
  <c r="L48" i="5"/>
  <c r="M45" i="5"/>
  <c r="L45" i="5"/>
  <c r="J45" i="5"/>
  <c r="K45" i="5" s="1"/>
  <c r="M42" i="5"/>
  <c r="L42" i="5"/>
  <c r="N42" i="5" s="1"/>
  <c r="J42" i="5"/>
  <c r="K42" i="5" s="1"/>
  <c r="M41" i="5"/>
  <c r="L41" i="5"/>
  <c r="J41" i="5"/>
  <c r="K41" i="5" s="1"/>
  <c r="M38" i="5"/>
  <c r="L38" i="5"/>
  <c r="N38" i="5" s="1"/>
  <c r="J38" i="5"/>
  <c r="K38" i="5" s="1"/>
  <c r="M37" i="5"/>
  <c r="L37" i="5"/>
  <c r="J37" i="5"/>
  <c r="K37" i="5" s="1"/>
  <c r="M31" i="5"/>
  <c r="L31" i="5"/>
  <c r="J31" i="5"/>
  <c r="K31" i="5" s="1"/>
  <c r="M30" i="5"/>
  <c r="L30" i="5"/>
  <c r="N30" i="5" s="1"/>
  <c r="J30" i="5"/>
  <c r="K30" i="5" s="1"/>
  <c r="M28" i="5"/>
  <c r="L28" i="5"/>
  <c r="N28" i="5" s="1"/>
  <c r="J28" i="5"/>
  <c r="K28" i="5" s="1"/>
  <c r="N31" i="5" l="1"/>
  <c r="N45" i="5"/>
  <c r="O45" i="5" s="1"/>
  <c r="M48" i="5"/>
  <c r="N37" i="5"/>
  <c r="N32" i="5"/>
  <c r="M32" i="5"/>
  <c r="L32" i="5"/>
  <c r="N41" i="5"/>
  <c r="N48" i="5" l="1"/>
  <c r="M15" i="5"/>
  <c r="M16" i="5" s="1"/>
  <c r="L15" i="5"/>
  <c r="N15" i="5" s="1"/>
  <c r="J15" i="5"/>
  <c r="K15" i="5" s="1"/>
  <c r="M7" i="5"/>
  <c r="M9" i="5" s="1"/>
  <c r="M50" i="5" s="1"/>
  <c r="E19" i="4" s="1"/>
  <c r="E29" i="4" s="1"/>
  <c r="L7" i="5"/>
  <c r="L9" i="5" s="1"/>
  <c r="K7" i="5"/>
  <c r="J7" i="5"/>
  <c r="G6" i="5"/>
  <c r="G7" i="5"/>
  <c r="G8" i="5"/>
  <c r="G12" i="5"/>
  <c r="G13" i="5"/>
  <c r="G14" i="5"/>
  <c r="G15" i="5"/>
  <c r="G18" i="5"/>
  <c r="G21" i="5"/>
  <c r="G22" i="5"/>
  <c r="G25" i="5"/>
  <c r="G26" i="5" s="1"/>
  <c r="G28" i="5"/>
  <c r="O28" i="5" s="1"/>
  <c r="G29" i="5"/>
  <c r="G30" i="5"/>
  <c r="O30" i="5" s="1"/>
  <c r="G31" i="5"/>
  <c r="O31" i="5" s="1"/>
  <c r="G34" i="5"/>
  <c r="G35" i="5"/>
  <c r="G36" i="5"/>
  <c r="G37" i="5"/>
  <c r="O37" i="5" s="1"/>
  <c r="G38" i="5"/>
  <c r="O38" i="5" s="1"/>
  <c r="G39" i="5"/>
  <c r="G40" i="5"/>
  <c r="G41" i="5"/>
  <c r="O41" i="5" s="1"/>
  <c r="G42" i="5"/>
  <c r="O42" i="5" s="1"/>
  <c r="G43" i="5"/>
  <c r="G44" i="5"/>
  <c r="G45" i="5"/>
  <c r="G46" i="5"/>
  <c r="G47" i="5"/>
  <c r="D9" i="4"/>
  <c r="D7" i="4"/>
  <c r="D5" i="4"/>
  <c r="O48" i="5" l="1"/>
  <c r="O32" i="5"/>
  <c r="O15" i="5"/>
  <c r="O16" i="5" s="1"/>
  <c r="L16" i="5"/>
  <c r="D29" i="4" s="1"/>
  <c r="N16" i="5"/>
  <c r="N7" i="5"/>
  <c r="G23" i="5"/>
  <c r="G9" i="5"/>
  <c r="G48" i="5"/>
  <c r="G32" i="5"/>
  <c r="G16" i="5"/>
  <c r="L50" i="5" l="1"/>
  <c r="G50" i="5"/>
  <c r="C19" i="4" s="1"/>
  <c r="C29" i="4" s="1"/>
  <c r="N9" i="5"/>
  <c r="N50" i="5" s="1"/>
  <c r="F19" i="4" s="1"/>
  <c r="F29" i="4" s="1"/>
  <c r="O7" i="5"/>
  <c r="O9" i="5" s="1"/>
  <c r="O50" i="5" s="1"/>
  <c r="L80" i="1"/>
  <c r="L81" i="1"/>
  <c r="L82" i="1"/>
  <c r="L83" i="1"/>
  <c r="L84" i="1"/>
  <c r="L85" i="1"/>
  <c r="L79" i="1"/>
  <c r="M85" i="1"/>
  <c r="M82" i="1"/>
  <c r="M79" i="1"/>
  <c r="L73" i="1"/>
  <c r="J73" i="1"/>
  <c r="K73" i="1" s="1"/>
  <c r="M70" i="1"/>
  <c r="L67" i="1"/>
  <c r="M64" i="1"/>
  <c r="L56" i="1"/>
  <c r="M53" i="1"/>
  <c r="L53" i="1"/>
  <c r="N53" i="1" s="1"/>
  <c r="M52" i="1"/>
  <c r="M51" i="1"/>
  <c r="L50" i="1"/>
  <c r="M49" i="1"/>
  <c r="L36" i="1"/>
  <c r="L26" i="1"/>
  <c r="L44" i="1"/>
  <c r="J22" i="1"/>
  <c r="K22" i="1" s="1"/>
  <c r="J15" i="1"/>
  <c r="K15" i="1" s="1"/>
  <c r="M14" i="1"/>
  <c r="N14" i="1" s="1"/>
  <c r="O14" i="1" s="1"/>
  <c r="J53" i="1" l="1"/>
  <c r="K53" i="1" s="1"/>
  <c r="J79" i="1"/>
  <c r="K79" i="1" s="1"/>
  <c r="L51" i="1"/>
  <c r="N51" i="1" s="1"/>
  <c r="J14" i="1"/>
  <c r="K14" i="1" s="1"/>
  <c r="M73" i="1"/>
  <c r="N73" i="1" s="1"/>
  <c r="J85" i="1"/>
  <c r="K85" i="1" s="1"/>
  <c r="G19" i="4"/>
  <c r="D15" i="4"/>
  <c r="M10" i="1"/>
  <c r="N10" i="1" s="1"/>
  <c r="J10" i="1"/>
  <c r="K10" i="1" s="1"/>
  <c r="L64" i="1"/>
  <c r="J64" i="1"/>
  <c r="K64" i="1" s="1"/>
  <c r="J9" i="1"/>
  <c r="K9" i="1" s="1"/>
  <c r="M9" i="1"/>
  <c r="N9" i="1" s="1"/>
  <c r="J8" i="1"/>
  <c r="K8" i="1" s="1"/>
  <c r="M8" i="1"/>
  <c r="J84" i="1"/>
  <c r="K84" i="1" s="1"/>
  <c r="M84" i="1"/>
  <c r="N84" i="1" s="1"/>
  <c r="J83" i="1"/>
  <c r="K83" i="1" s="1"/>
  <c r="M83" i="1"/>
  <c r="N83" i="1" s="1"/>
  <c r="J42" i="1"/>
  <c r="K42" i="1" s="1"/>
  <c r="M42" i="1"/>
  <c r="M33" i="1"/>
  <c r="J33" i="1"/>
  <c r="K33" i="1" s="1"/>
  <c r="J81" i="1"/>
  <c r="K81" i="1" s="1"/>
  <c r="M81" i="1"/>
  <c r="N81" i="1" s="1"/>
  <c r="J24" i="1"/>
  <c r="K24" i="1" s="1"/>
  <c r="M24" i="1"/>
  <c r="N24" i="1" s="1"/>
  <c r="M56" i="1"/>
  <c r="N56" i="1" s="1"/>
  <c r="J56" i="1"/>
  <c r="K56" i="1" s="1"/>
  <c r="J80" i="1"/>
  <c r="K80" i="1" s="1"/>
  <c r="M80" i="1"/>
  <c r="N80" i="1" s="1"/>
  <c r="O80" i="1" s="1"/>
  <c r="J67" i="1"/>
  <c r="K67" i="1" s="1"/>
  <c r="M67" i="1"/>
  <c r="J23" i="1"/>
  <c r="K23" i="1" s="1"/>
  <c r="M23" i="1"/>
  <c r="N23" i="1" s="1"/>
  <c r="J82" i="1"/>
  <c r="K82" i="1" s="1"/>
  <c r="M15" i="1"/>
  <c r="N15" i="1" s="1"/>
  <c r="N79" i="1"/>
  <c r="M22" i="1"/>
  <c r="N22" i="1" s="1"/>
  <c r="N85" i="1"/>
  <c r="N82" i="1"/>
  <c r="J51" i="1" l="1"/>
  <c r="K51" i="1" s="1"/>
  <c r="M75" i="1"/>
  <c r="E13" i="4" s="1"/>
  <c r="H19" i="4"/>
  <c r="G29" i="4"/>
  <c r="M87" i="1"/>
  <c r="E15" i="4" s="1"/>
  <c r="O56" i="1"/>
  <c r="O22" i="1"/>
  <c r="M19" i="1"/>
  <c r="N19" i="1" s="1"/>
  <c r="O19" i="1" s="1"/>
  <c r="J19" i="1"/>
  <c r="K19" i="1" s="1"/>
  <c r="N42" i="1"/>
  <c r="M44" i="1"/>
  <c r="E9" i="4" s="1"/>
  <c r="M50" i="1"/>
  <c r="J50" i="1"/>
  <c r="K50" i="1" s="1"/>
  <c r="N64" i="1"/>
  <c r="N67" i="1"/>
  <c r="O67" i="1" s="1"/>
  <c r="N87" i="1"/>
  <c r="F15" i="4" s="1"/>
  <c r="G15" i="4" s="1"/>
  <c r="H15" i="4" s="1"/>
  <c r="J49" i="1"/>
  <c r="K49" i="1" s="1"/>
  <c r="L49" i="1"/>
  <c r="L52" i="1"/>
  <c r="N52" i="1" s="1"/>
  <c r="J52" i="1"/>
  <c r="K52" i="1" s="1"/>
  <c r="N8" i="1"/>
  <c r="L70" i="1"/>
  <c r="N70" i="1" s="1"/>
  <c r="J70" i="1"/>
  <c r="K70" i="1" s="1"/>
  <c r="N33" i="1"/>
  <c r="M36" i="1"/>
  <c r="E7" i="4" s="1"/>
  <c r="G85" i="1"/>
  <c r="O85" i="1" s="1"/>
  <c r="G84" i="1"/>
  <c r="O84" i="1" s="1"/>
  <c r="G83" i="1"/>
  <c r="O83" i="1" s="1"/>
  <c r="G82" i="1"/>
  <c r="O82" i="1" s="1"/>
  <c r="G81" i="1"/>
  <c r="O81" i="1" s="1"/>
  <c r="G80" i="1"/>
  <c r="G79" i="1"/>
  <c r="O79" i="1" s="1"/>
  <c r="G73" i="1"/>
  <c r="O73" i="1" s="1"/>
  <c r="G70" i="1"/>
  <c r="G67" i="1"/>
  <c r="G64" i="1"/>
  <c r="G56" i="1"/>
  <c r="G53" i="1"/>
  <c r="O53" i="1" s="1"/>
  <c r="G52" i="1"/>
  <c r="G51" i="1"/>
  <c r="O51" i="1" s="1"/>
  <c r="G50" i="1"/>
  <c r="G49" i="1"/>
  <c r="G42" i="1"/>
  <c r="G44" i="1" s="1"/>
  <c r="G33" i="1"/>
  <c r="G36" i="1" s="1"/>
  <c r="G24" i="1"/>
  <c r="O24" i="1" s="1"/>
  <c r="G23" i="1"/>
  <c r="O23" i="1" s="1"/>
  <c r="G22" i="1"/>
  <c r="G19" i="1"/>
  <c r="G15" i="1"/>
  <c r="O15" i="1" s="1"/>
  <c r="G14" i="1"/>
  <c r="G10" i="1"/>
  <c r="O10" i="1" s="1"/>
  <c r="G9" i="1"/>
  <c r="O9" i="1" s="1"/>
  <c r="G8" i="1"/>
  <c r="H29" i="4" l="1"/>
  <c r="O70" i="1"/>
  <c r="O87" i="1"/>
  <c r="L75" i="1"/>
  <c r="O52" i="1"/>
  <c r="M26" i="1"/>
  <c r="E5" i="4" s="1"/>
  <c r="L58" i="1"/>
  <c r="N49" i="1"/>
  <c r="N50" i="1"/>
  <c r="O50" i="1" s="1"/>
  <c r="M58" i="1"/>
  <c r="E11" i="4" s="1"/>
  <c r="O33" i="1"/>
  <c r="O36" i="1" s="1"/>
  <c r="F7" i="4"/>
  <c r="G7" i="4" s="1"/>
  <c r="H7" i="4" s="1"/>
  <c r="N44" i="1"/>
  <c r="F9" i="4" s="1"/>
  <c r="G9" i="4" s="1"/>
  <c r="H9" i="4" s="1"/>
  <c r="O42" i="1"/>
  <c r="O44" i="1" s="1"/>
  <c r="N26" i="1"/>
  <c r="F5" i="4" s="1"/>
  <c r="O8" i="1"/>
  <c r="O26" i="1" s="1"/>
  <c r="O64" i="1"/>
  <c r="N75" i="1"/>
  <c r="F13" i="4" s="1"/>
  <c r="G13" i="4" s="1"/>
  <c r="H13" i="4" s="1"/>
  <c r="G58" i="1"/>
  <c r="G87" i="1"/>
  <c r="G75" i="1"/>
  <c r="G26" i="1"/>
  <c r="C17" i="4" l="1"/>
  <c r="C31" i="4" s="1"/>
  <c r="O75" i="1"/>
  <c r="D17" i="4"/>
  <c r="D31" i="4" s="1"/>
  <c r="D32" i="4" s="1"/>
  <c r="D34" i="4" s="1"/>
  <c r="E17" i="4"/>
  <c r="E31" i="4" s="1"/>
  <c r="E36" i="4" s="1"/>
  <c r="G5" i="4"/>
  <c r="H5" i="4" s="1"/>
  <c r="O49" i="1"/>
  <c r="O58" i="1" s="1"/>
  <c r="N58" i="1"/>
  <c r="F11" i="4" s="1"/>
  <c r="G11" i="4" s="1"/>
  <c r="H11" i="4" s="1"/>
  <c r="E40" i="4" l="1"/>
  <c r="G17" i="4"/>
  <c r="G31" i="4" s="1"/>
  <c r="H31" i="4" s="1"/>
  <c r="F17" i="4"/>
  <c r="F31" i="4" s="1"/>
  <c r="H17" i="4" l="1"/>
</calcChain>
</file>

<file path=xl/sharedStrings.xml><?xml version="1.0" encoding="utf-8"?>
<sst xmlns="http://schemas.openxmlformats.org/spreadsheetml/2006/main" count="703" uniqueCount="372">
  <si>
    <t>BILL OF QUANTITIES- INTERIOR WORKS</t>
  </si>
  <si>
    <t>D 09-Swamy's, Check-in Gate, T3, Lucknow Airport</t>
  </si>
  <si>
    <t>S. No.</t>
  </si>
  <si>
    <t>Location</t>
  </si>
  <si>
    <t>Description</t>
  </si>
  <si>
    <t>Unit</t>
  </si>
  <si>
    <t>Qty</t>
  </si>
  <si>
    <t xml:space="preserve">Rate </t>
  </si>
  <si>
    <t xml:space="preserve">Amount </t>
  </si>
  <si>
    <t>FLOORING, SKIRTING &amp; CLADDING WORKS</t>
  </si>
  <si>
    <t xml:space="preserve"> FLOORING</t>
  </si>
  <si>
    <t>1.1.1</t>
  </si>
  <si>
    <t>TL-01 
(FOH Floor)</t>
  </si>
  <si>
    <t>Providing &amp; Laying  FULL BODY VITRIFIED TILES TL-01 of Size, Make, Grout as specified in the drawing or material schedule, refer as shown in flooring layout.
Plan area to be measured.
Base Rate of Tile - Rs.100/- Sq.Ft</t>
  </si>
  <si>
    <t>Sqm</t>
  </si>
  <si>
    <t>1.1.2</t>
  </si>
  <si>
    <t>TL-03 
(BOH Floor)</t>
  </si>
  <si>
    <t>FULL BODY VITRIFIED TILE , Size- 600x600mm, Make - Nitco, Product Code - BELGIUM GREY TILE, refer as shown in detail drawing.
Base Rate of Tile - Rs.100/- Sq.Ft.</t>
  </si>
  <si>
    <t>1.1.3</t>
  </si>
  <si>
    <t>Granite Jamb</t>
  </si>
  <si>
    <t>19mm thick STEEL GREY GRANITE Jamb under flap door, refer as shown in flooring drawing.
Base Rate of Tile - Rs.180/- Sq.Ft</t>
  </si>
  <si>
    <t>Rm.</t>
  </si>
  <si>
    <t>INLAY &amp;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</si>
  <si>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</si>
  <si>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1.2.1</t>
  </si>
  <si>
    <t>Ramp Floor</t>
  </si>
  <si>
    <r>
      <rPr>
        <b/>
        <sz val="11"/>
        <rFont val="Tahoma"/>
        <family val="2"/>
      </rPr>
      <t>Brass T-profile with round top</t>
    </r>
    <r>
      <rPr>
        <sz val="11"/>
        <rFont val="Tahoma"/>
        <family val="2"/>
      </rPr>
      <t xml:space="preserve"> at the junction of ramp &amp; fOH Flooring as shown in detail drawing &amp; design.
</t>
    </r>
  </si>
  <si>
    <t>1.2.2</t>
  </si>
  <si>
    <t xml:space="preserve">3M Anti skid tape </t>
  </si>
  <si>
    <t>Providing &amp; fixing 3M Anti Skid tape over tile flooring at ramp, refer as shown in flooring drawing.</t>
  </si>
  <si>
    <t>TILE CLADDING</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</si>
  <si>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</si>
  <si>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1.3.1</t>
  </si>
  <si>
    <t>TL-02
(BOH Walls)</t>
  </si>
  <si>
    <r>
      <t xml:space="preserve">Providing &amp; Laying </t>
    </r>
    <r>
      <rPr>
        <b/>
        <sz val="11"/>
        <rFont val="Tahoma"/>
        <family val="2"/>
      </rPr>
      <t xml:space="preserve"> Ceramic Wall Tile</t>
    </r>
    <r>
      <rPr>
        <sz val="11"/>
        <rFont val="Tahoma"/>
        <family val="2"/>
      </rPr>
      <t xml:space="preserve"> TL-02 of Size, Make, Grout as specified in the drawing or material schedule, refer as shown in wall finishes layout.
Base Rate of Tile - Rs.150/- Sq.Ft.</t>
    </r>
  </si>
  <si>
    <t>SKIRTING</t>
  </si>
  <si>
    <t>1.4.1</t>
  </si>
  <si>
    <t>Tile Skirting</t>
  </si>
  <si>
    <t>Providing &amp; Fixing 100mm high skirting made of tile matching with Flooring TL03 to be provided as shown in the detail drawing and design.
Base Rate of Tile - Rs.100/- Sq.Ft.</t>
  </si>
  <si>
    <t>1.4.2</t>
  </si>
  <si>
    <t>SS Skirting</t>
  </si>
  <si>
    <t>Providing &amp; Fixing 50mm high SS skirting MT-01 to be provided in FOH as shown in the detail drawing and design.</t>
  </si>
  <si>
    <t>1.4.3</t>
  </si>
  <si>
    <t>Providing &amp; Fixing 100mm high SS skirting MT-01 to be provided in FOH as shown in the detail drawing and design.</t>
  </si>
  <si>
    <t xml:space="preserve">Sub Total </t>
  </si>
  <si>
    <t xml:space="preserve">FALSE CEILING WORKS </t>
  </si>
  <si>
    <t>FALSE CEILING</t>
  </si>
  <si>
    <t>2.1.1</t>
  </si>
  <si>
    <t>Aluminum Baffle Ceiling</t>
  </si>
  <si>
    <r>
      <t xml:space="preserve">Providing and fixing </t>
    </r>
    <r>
      <rPr>
        <b/>
        <sz val="11"/>
        <rFont val="Tahoma"/>
        <family val="2"/>
      </rPr>
      <t xml:space="preserve">Aluminum Baffle Ceiling </t>
    </r>
    <r>
      <rPr>
        <sz val="11"/>
        <rFont val="Tahoma"/>
        <family val="2"/>
      </rPr>
      <t>of baffle size 25x150mm</t>
    </r>
    <r>
      <rPr>
        <b/>
        <sz val="11"/>
        <rFont val="Tahoma"/>
        <family val="2"/>
      </rPr>
      <t xml:space="preserve"> </t>
    </r>
    <r>
      <rPr>
        <sz val="11"/>
        <rFont val="Tahoma"/>
        <family val="2"/>
      </rPr>
      <t>suspended from MS structure above it with the help of necessary channels &amp; fixtures, and as directed by Project Manager, including additional frame work for light fittings, etc. complete as per design &amp; detailed drawing.
Running length of baffles shall be measured for payment.
Base Rate of Baffle - Rs.650/- Rm.</t>
    </r>
  </si>
  <si>
    <t>Sub Total</t>
  </si>
  <si>
    <t xml:space="preserve">PAINTING WORKS </t>
  </si>
  <si>
    <t>(Quoted Rate shall be for all heights, depths, levels, leads and lifts. All paints must be very low or zero VOC).</t>
  </si>
  <si>
    <t>PAINT FINISH</t>
  </si>
  <si>
    <t>3.1.1</t>
  </si>
  <si>
    <t>PT-02
(BOH Walls)</t>
  </si>
  <si>
    <r>
      <t xml:space="preserve">Providing and applying three (minimum) coats of </t>
    </r>
    <r>
      <rPr>
        <b/>
        <sz val="11"/>
        <rFont val="Tahoma"/>
        <family val="2"/>
      </rPr>
      <t>PT-02 Royal Emulsion Luxury Paint</t>
    </r>
    <r>
      <rPr>
        <sz val="11"/>
        <rFont val="Tahoma"/>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</si>
  <si>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PARTITION &amp; PANELLING WORKS</t>
  </si>
  <si>
    <t>PARTITION &amp; PANELLING WORK</t>
  </si>
  <si>
    <t>4.1.1</t>
  </si>
  <si>
    <t>Bison Board Panelling
(with Double Frame)</t>
  </si>
  <si>
    <t>Providing &amp; fixing paneling made of 12mm thk. Bison Board on one side of double MS framework of 40x40mm @ 600mm c/c bothways (framework to be followed with Fire Resistant Coating) along with existing Airport's walls to receive different finishes (as specified) over it as per design &amp; details given in drawing/Architect instruction. Rate is inclusive of all necessary hardware &amp; fixtures.</t>
  </si>
  <si>
    <t>4.1.2</t>
  </si>
  <si>
    <t>FR Ply Panelling
(directly over existing partition)</t>
  </si>
  <si>
    <t>Providing &amp; fixing paneling made of 6mm thk. FR Ply in the form of horizontal planks of width as mentioned in elevation drawing alongwith groove, fixed directly over the existing panelling, as per design &amp; details given in drawing/Architect instruction. Rate is inclusive of all necessary hardware &amp; fixtures.</t>
  </si>
  <si>
    <t>4.1.3</t>
  </si>
  <si>
    <t>Bison Panelling
(directly over existing partition)</t>
  </si>
  <si>
    <t>Providing &amp; fixing paneling made of 12mm thk. Bison Board fixed directly over the existing partition on left side of the kiosk to receive Vinyl graphic over it. Cove in same bison to made on all the four side as shown in detail drawing. Providing of electrical point for LED strip to be made in it as per design &amp; details given in drawing/Architect instruction. Rate is inclusive of all necessary hardware &amp; fixtures.</t>
  </si>
  <si>
    <t>4.1.4</t>
  </si>
  <si>
    <t>125mm deep Bison Board Partition
(with Double Frame)</t>
  </si>
  <si>
    <t>Providing &amp; fixing 125mm deep partition made 12mm thk. Bison Board on both side of double MS framework 40x40mm @ 600mm c/c bothways (framework to be followed with Fire Resistant Coating) as per design &amp; details given in drawing/Architect instruction. Rate is inclusive of all necessary hardware &amp; fixtures.
Note: 125mm depth to be achieve by double MS framework and bison board on both side of it. Finishes on both sides are exclusive of this depth.</t>
  </si>
  <si>
    <t>4.1.5</t>
  </si>
  <si>
    <t>Base for Raised Floor</t>
  </si>
  <si>
    <t>Providing &amp; Fixing MS base for raised floor over existing airport's floor made out of 40x20mm MS hollow sections framework at 600mm c/c bothways (framework to be followed with Fire Resistant Coating) over existing finished floor of airport followed with 18mm thick shera board over it to receive tile flooring as shown in detailed drawing. Item to be completed in all respect including necessary  hardware.</t>
  </si>
  <si>
    <t>CLADDING WITH SS SHEET</t>
  </si>
  <si>
    <t>4.2.1</t>
  </si>
  <si>
    <t>SS Sheet Cladding MT-01
(directly over existing panelling)</t>
  </si>
  <si>
    <t>Providing, making &amp; fixing of 1mm thk. SS sheet (Grade 304), fixed over existing wall/panelling surfaces with approved adhesive behind rear counter and DB Box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</si>
  <si>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Sub Total :</t>
  </si>
  <si>
    <t>q</t>
  </si>
  <si>
    <t>MS/SS WORKS &amp; MISCELLANEOUS WORK</t>
  </si>
  <si>
    <t>MS Pipe</t>
  </si>
  <si>
    <t>Providing &amp; fixing 100x100mm MS hollow pipe vertically and horizontally to make structure support for the kiosk and ceiling.
All the vertical pipes to be fixed on 12mm thk. MS base plate (refer detail drawing for exact thickness) with full penetration butt welded to base plate and filler stiffners welded to base plate all around the column. Baseplate is fixed on existing floor with anchor bolts, full threaded anchors, anchorage length according to design.
Horizontal box pipes to be fixed with vertical pipes with necassary plates, wedges, stifners &amp; welding as requried to make complete structure for the kiosks &amp; bulkhead. Complete MS work to be followed with Fire Resistant Coating.
Please refer the design &amp; details given in drawing/Architect instruction.
Rate is inclusive of all necessary hardware &amp; fixtures.
Running length vertical and horizontal box pipes to be measured.</t>
  </si>
  <si>
    <t>MS Railing</t>
  </si>
  <si>
    <t>Providing and fixing MS railing made of outer MS frame of 50x38mm MS section finish in Paint PT-01 fixed over base for raised floor. Internal lower MS railing made of 12x12 mm MS pipe finish with Paint PT-04 to be fixed with outer MS frame. Upper internal portion made of 8mm thk. CNC cut jaali made of HDMR finish with PU Paint PT-03 fixed with outer MS frame. Top of the railing to be made of 20mm thk. pine wood plank fixed over outer MS frame and to be finish with neutral polish. Please refer the drawing for complete detail.
Elevation area to be measured of railing.</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</si>
  <si>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</si>
  <si>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</si>
  <si>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PLANTERS</t>
  </si>
  <si>
    <t>Providing Planters as per selection.</t>
  </si>
  <si>
    <t>Nos.</t>
  </si>
  <si>
    <t>WOOD WORK</t>
  </si>
  <si>
    <t>Front Counter Detail</t>
  </si>
  <si>
    <t>Low Height Partition (in front of chilled food display) made of 19 mm thk. FR Ply from inside and 12mm thk. HDMR on outer side and top closed with same ply. Finishing of top &amp; front of partition is as explained below and rear finished with Laminate LM-01 as shown in detail drawing.
Providing &amp; Fixing total 950mm deep complete POS counter. Complete box to be made up of 19mm thick FR Ply including shelves, shutters, drawers etc. and front made of 12mm thk. HDMR board.
Top and front nosing of partition &amp; complete counter to be finished with Corian CR-01. At front of counter, SS skirting to be provided of height as mentioned in drawing. Above that CNC cut 12mm thk. HDMR to be provided of pattern as shown in detail drawing finished with PU Paint PT-04. Further above this, 12mm thk. HDMR to be provided finished with PU Paint PT-03 followed with perforated MS sheet on front of it finished with PU Paint PT-01. Provision of LED strip to be made at bottom of nosing of counter &amp; partition both.
Rear surfaces of partition &amp; counter and all internal visible surfaces &amp; drawers, shutters of counter to be finished with Laminate LM-01.
Sneeze Guard made of toughned glass of thickness as mentioned in drawing with chamfered edges to be provided at top of counter as shown in detail drawing.
Cut-out for ban marie to be made in counter as shown in the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</si>
  <si>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Back Counter &amp; DB Box Detail</t>
  </si>
  <si>
    <t>Providing &amp; Fixing total 750mm deep complete back counter and DB box cabinet made of 19mm thk. FR Ply. Complete box to be made up of 19mm thick FR Ply including shelves &amp; shutters finished with lamiate LM-01 from all visible surfaces. Provision of open space to be left at some area as shown in elevation/detail drawing to accomodate equipments under it.
Shutter of DB box to be made louvered with 19mm thk. FR Ply finished with laminate LM-01 as shown in detail/elevation drawings.
Providing &amp; fixing concealed SS sink &amp; counter mount mixer is included in the job.
Top of counter and front nosing to be finished with Corian CR-01.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</si>
  <si>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Overhead Storage Cabinet</t>
  </si>
  <si>
    <t>Providing and fixing in position 500mm deep Overhead Storage with a horizontal shelf in the center and openable shutters at front. Complete unit &amp; shelf to be made of FR Ply of 19mm thk. finished with laminate LM-01 from all sides.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Base Rate of Laminate - Rs.1400/- Per sheet.</t>
  </si>
  <si>
    <t>Counter Bulkhead
(On left and front)</t>
  </si>
  <si>
    <t xml:space="preserve">Providing &amp; fixing 200mm wide &amp; 300mm high bulkhead made of double MS framework of 40x40mm (framework to be followed with Fire Resistant Coating)wrapped with 12mm thk. Bison board on both inside &amp; out side surfaces &amp; bottom. Outer surfaces &amp; bottom of bulkhead to be provide with further 6mm FR Ply in horizontal planks finished with Laminate LM-01 and internal surface of bulkhead to be finish with PT-02.
Provision to recess signage inside the bulkhead alongwith its electrical point to be made on both left side &amp; front bulkhead.
Support of bulkhead to be taken from MS structure provided inside rear bison panelling and bison partition on both left &amp; right side.
Please refer the elevation drawing and ceiling drawing for more details of bulkhead and partition/paneling.
Rate is inclusive of all necessary hardware &amp; fixtures.
Running length of center line of bulkhead from top to be measured.
</t>
  </si>
  <si>
    <t>Counter Bulkhead
(On right)</t>
  </si>
  <si>
    <t>Providing &amp; fixing 125mm wide &amp; 300mm high bulkhead made of double MS framework of 40x40mm (framework to be followed with Fire Resistant Coating)wrapped with 12mm thk. Bison board on both inside &amp; out surfaces &amp; bottom. Outer surfaces &amp; bottom of bulkhead to be provide with further 6mm FR Ply in horizontal planks finished with Laminate LM-01 and internal surface of bulkhead to be finish with PT-02.
Support of bulkhead to be taken from MS structure provided inside rear bison panelling and bison partition on right side.
Please refer the elevation drawing and ceiling drawing for more details of bulkhead and partition/paneling.
Rate is inclusive of all necessary hardware &amp; fixtures.
Running length of center line of bulkhead from top to be measured.</t>
  </si>
  <si>
    <t>Flap Door</t>
  </si>
  <si>
    <t>Flap Door made of 19mm thk. FR Ply to receive 6mm FR Ply planks with laminate on outer surface &amp; tile on inner surface with skirting on both surfaces as mentioned in detail drawing. Top of the flap door to be finished with Corian CR-01 as per detailed drawing &amp; design. Item to be completed in all respect including necessary  hardware.
Outer surface area of flap door to be measured.</t>
  </si>
  <si>
    <t>Planter Boxes</t>
  </si>
  <si>
    <t>Providing and fixing in position Planter Box of size - 2650mm long, 1050mm high &amp; 200mm width (including all finishes). Box to be made of 12mm thk. HDMR fixed on all sides of double MS framework of size 40x40mm (framework to be followed with Fire Resistant Coating) fixed over existing raised MS base on the floor. Box to be finished with Corian CR-01 from top, then 8mm CNC cut HDMR finish in PU paint PT-04 over base of 12 thk. HDMR with PU paint finish PT-03. Further below it, 6mm thk. FR Ply finish with  laminate LM-01 fixed over base of 12 mm thk HDMR and then SS skirting at the bottom to be provided as shown in detail drawings. Provision of electrical point for light fixtures to be made in planter box as per drawing.
Rate shall include all wastage, necessary hardware, fixtures. All complete as per the details, drawings or as directed by Architect/Engineer.</t>
  </si>
  <si>
    <t xml:space="preserve">QUANTITIES </t>
  </si>
  <si>
    <t xml:space="preserve">AMOUNT </t>
  </si>
  <si>
    <t xml:space="preserve">RA-01 </t>
  </si>
  <si>
    <t xml:space="preserve">RA-02 </t>
  </si>
  <si>
    <t xml:space="preserve">Cummulative </t>
  </si>
  <si>
    <t xml:space="preserve">Variation </t>
  </si>
  <si>
    <t xml:space="preserve">BILL OF QUANTITIES- INTERIOR WORKS- RAB -02 </t>
  </si>
  <si>
    <t>opposite acp wall1</t>
  </si>
  <si>
    <t>opposite acp wall2</t>
  </si>
  <si>
    <t xml:space="preserve">acp wall </t>
  </si>
  <si>
    <t>side wall</t>
  </si>
  <si>
    <t>Front wall</t>
  </si>
  <si>
    <t xml:space="preserve"> </t>
  </si>
  <si>
    <t>side wall2</t>
  </si>
  <si>
    <t xml:space="preserve"> side wall</t>
  </si>
  <si>
    <t>façade</t>
  </si>
  <si>
    <t>Patta</t>
  </si>
  <si>
    <t>Pillar</t>
  </si>
  <si>
    <t>less door</t>
  </si>
  <si>
    <t>Left side</t>
  </si>
  <si>
    <t>Back side</t>
  </si>
  <si>
    <t>Side façade</t>
  </si>
  <si>
    <t xml:space="preserve">back wall </t>
  </si>
  <si>
    <t>No.</t>
  </si>
  <si>
    <t>H</t>
  </si>
  <si>
    <t>B</t>
  </si>
  <si>
    <t>L</t>
  </si>
  <si>
    <t>PO Qty</t>
  </si>
  <si>
    <t xml:space="preserve">RAB-02 </t>
  </si>
  <si>
    <t>RA1</t>
  </si>
  <si>
    <t>S.NO.</t>
  </si>
  <si>
    <t>ITEM</t>
  </si>
  <si>
    <t>AMOUNT</t>
  </si>
  <si>
    <t xml:space="preserve">TOTAL </t>
  </si>
  <si>
    <t>PO AMOUNT</t>
  </si>
  <si>
    <t xml:space="preserve">Variation In Amount </t>
  </si>
  <si>
    <t xml:space="preserve">Variation (%)(+/-) Item Wise </t>
  </si>
  <si>
    <t xml:space="preserve">RAB-01 </t>
  </si>
  <si>
    <t xml:space="preserve">Billling - Summary Sheet </t>
  </si>
  <si>
    <t>A</t>
  </si>
  <si>
    <t xml:space="preserve">Civil &amp; Interior </t>
  </si>
  <si>
    <t>GRAND TOTAL</t>
  </si>
  <si>
    <t>TOTAL</t>
  </si>
  <si>
    <t>RMT</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</si>
  <si>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</si>
  <si>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Trench (125 mm wide)</t>
  </si>
  <si>
    <t>Providing and fixing of 200 Ltr. Storage Loft Tank on MS Platform with all necessary valves and fiting required.</t>
  </si>
  <si>
    <t>Water Tank</t>
  </si>
  <si>
    <t>Providing and fixing of Domestic RO with water storage with all necessary valves and fiting required.</t>
  </si>
  <si>
    <t>Domestic RO</t>
  </si>
  <si>
    <t>Providing and fixing of RO Plant on MS platform with all necessary valves and fiting required.</t>
  </si>
  <si>
    <t>RO Plant</t>
  </si>
  <si>
    <t>Pressure Pump</t>
  </si>
  <si>
    <t>Drainage connection connect to existing drain point  complete with all necessary fittings including cleanout plug</t>
  </si>
  <si>
    <t>Drainage connection</t>
  </si>
  <si>
    <t>water supply connection taken from existing point  complete with all necessary fittings.</t>
  </si>
  <si>
    <t>Water supply connection</t>
  </si>
  <si>
    <t>Providing Waste Coupling 32mm size full thread waste coupling to be use for 3-bowl sink.</t>
  </si>
  <si>
    <t>Waste Coupling</t>
  </si>
  <si>
    <t>35 LITER GEYSER</t>
  </si>
  <si>
    <t>GEYSER</t>
  </si>
  <si>
    <t>6 LITER GEYSER</t>
  </si>
  <si>
    <t xml:space="preserve">25mm Dia Water meter </t>
  </si>
  <si>
    <t>Water Meter</t>
  </si>
  <si>
    <t>Providing &amp; fixing 32mm CP finished Bottle Trap with wall flanges. (Make – JAQUAR / OZONE)</t>
  </si>
  <si>
    <t>Bottle Trap</t>
  </si>
  <si>
    <t>Providing &amp; Fixing of portable grease trap NGT-50 from Nugreen</t>
  </si>
  <si>
    <t>Grease Trap</t>
  </si>
  <si>
    <t>Providing &amp; Fixing of portable grease trap NGT-14 from Nugreen</t>
  </si>
  <si>
    <t>ACCESSORIES</t>
  </si>
  <si>
    <t>Providing &amp; Fixing PPR Ball Valve ISI mark. (For Inlet)</t>
  </si>
  <si>
    <t>Gate Valves</t>
  </si>
  <si>
    <t xml:space="preserve">Providing &amp; Fixing Sink Cock. </t>
  </si>
  <si>
    <t>Table Mixer</t>
  </si>
  <si>
    <t>Providing &amp; Fixing Sink Cock. with foot operated</t>
  </si>
  <si>
    <t>LONG BODY TAP</t>
  </si>
  <si>
    <t>Providing &amp; Fixing Angle Valve with connector pipe.</t>
  </si>
  <si>
    <t>ANGLE VALVE</t>
  </si>
  <si>
    <t>VALVE AND TAP</t>
  </si>
  <si>
    <t>Supply, Laying, Testing &amp; Commissioning of 75x75mm  Floor Trap with Approved Make heavy duty round or Square.</t>
  </si>
  <si>
    <t>FLOOR TRAP</t>
  </si>
  <si>
    <t>R.M.</t>
  </si>
  <si>
    <t>Size - 1000mm x 200mm</t>
  </si>
  <si>
    <t>Size - 560mm x 200mm</t>
  </si>
  <si>
    <t>Providing &amp; Fixing 20mm heavy quality SS triple layer Grating along with Perforated Mesh &amp; Angle Frame of width 200mm, complete as per detail Drawings. Rate inclusive of chamber construction</t>
  </si>
  <si>
    <t>OPEN GRATING</t>
  </si>
  <si>
    <t>Supply, Laying, Testing &amp; Commissioning of Approved SS Inspection Chamber along of Size- 300mmx300mm with SS Cover &amp; SS Grating over it. Make Jaquar / Ozone. Including trenching and finishing with ceramic tiles as per dwg and details.</t>
  </si>
  <si>
    <t>INSPECTION CHAMBER</t>
  </si>
  <si>
    <t>CHAMBER &amp; GRATING</t>
  </si>
  <si>
    <t>50mm dia</t>
  </si>
  <si>
    <t>75mm dia</t>
  </si>
  <si>
    <t>100mm dia</t>
  </si>
  <si>
    <t xml:space="preserve">150mm dia                                                    </t>
  </si>
  <si>
    <t>UPVC Pipe for Drainage
(Make – SUPREME / KASTA) including all necessary fitting as per site.</t>
  </si>
  <si>
    <t xml:space="preserve">UPVC WASTE PIPE </t>
  </si>
  <si>
    <t>WATER DRAIN PIPES</t>
  </si>
  <si>
    <t>25mm dia</t>
  </si>
  <si>
    <t>20mm dia</t>
  </si>
  <si>
    <t>15mm dia</t>
  </si>
  <si>
    <t>Supply, laying, testing &amp; commissioning of FOOD GRADE CPVC pipes conforming to CTS (Copper Tube Size) SDR-11 as per (is 15778 ASTM D 2846)  with necessary fittings up to the size of 50 mm dia. (Make – SUPREME / KASTA) including all necessary fitting as per site.</t>
  </si>
  <si>
    <t xml:space="preserve">CPVC Pipes                        </t>
  </si>
  <si>
    <t>WATER SUPPLY PIPES</t>
  </si>
  <si>
    <t>RATE</t>
  </si>
  <si>
    <t>QTY.</t>
  </si>
  <si>
    <t>UNIT</t>
  </si>
  <si>
    <t>DESCRIPTION</t>
  </si>
  <si>
    <t>MATERIAL</t>
  </si>
  <si>
    <t>SR. NO.</t>
  </si>
  <si>
    <t>BILL OF QUANTITIES FOR PLUMBING WORK
PROJECT :JONES THE GROCER - EXPRESS</t>
  </si>
  <si>
    <t xml:space="preserve">QUANTITY </t>
  </si>
  <si>
    <t xml:space="preserve">PLUMBING </t>
  </si>
  <si>
    <t xml:space="preserve">ELECTRICAL </t>
  </si>
  <si>
    <t xml:space="preserve">CCTV </t>
  </si>
  <si>
    <t xml:space="preserve">FIRE </t>
  </si>
  <si>
    <t xml:space="preserve">B </t>
  </si>
  <si>
    <t xml:space="preserve">MEP </t>
  </si>
  <si>
    <t>DISCRIPTION</t>
  </si>
  <si>
    <t xml:space="preserve">2M TRACK, BLACK FINISH </t>
  </si>
  <si>
    <t>NOS</t>
  </si>
  <si>
    <t>SPOT LIGHT, 9W LED, 36°,3500K, IP 20, BLACK FINISH
HEIGHT-2550 BOTTOM 
Make- G-Home LED, Item Code- G28-9W-3K-14-T</t>
  </si>
  <si>
    <t>Hanging Filament LED 8W A60 Lamp 3000K HANG ON CABLE TRAY
HEIGHT-1700 BOTTOM
HEIGHT-2000 BOTTOM
HEIGHT-2100 BOTTOM
Make- Bespoke</t>
  </si>
  <si>
    <t>FLEXIBLE LAMP WITH LED Light Bulb Oval shaped, golden finishing, E27,5W, 3000K,600MM HT
Make- Bespoke</t>
  </si>
  <si>
    <t xml:space="preserve">LED STRIP LIGHTS WITH ALUMINUM CHANNEL 5V PER METER, 4500K
Make- G-Home LED, Item Code- </t>
  </si>
  <si>
    <t>R.MT</t>
  </si>
  <si>
    <t xml:space="preserve">BILL OF QUANTITIES FOR  LIGHTING
</t>
  </si>
  <si>
    <t xml:space="preserve">QTY </t>
  </si>
  <si>
    <t xml:space="preserve">Cum. </t>
  </si>
  <si>
    <t xml:space="preserve">LIGHTING </t>
  </si>
  <si>
    <t>PO QTY.</t>
  </si>
  <si>
    <t xml:space="preserve">D-09_SWAMY'S_Lucknow Airport. </t>
  </si>
  <si>
    <t>PO Qty.</t>
  </si>
  <si>
    <t>Rate</t>
  </si>
  <si>
    <t>Amount</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</si>
  <si>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</si>
  <si>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</si>
  <si>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</si>
  <si>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</si>
  <si>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</si>
  <si>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</si>
  <si>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Set</t>
  </si>
  <si>
    <t>Type B</t>
  </si>
  <si>
    <t xml:space="preserve">1-32 amp DP MCB + DP RCCB ( 100mA) and 8 nos. 6/16/20/25 amps SP 10 kA MCB(Type C)  with thermal magnetic protective releases out goings. </t>
  </si>
  <si>
    <t>Type C</t>
  </si>
  <si>
    <t xml:space="preserve">1-20 amp DP MCB + DP RCCB ( 100mA) and 4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</si>
  <si>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</si>
  <si>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</si>
  <si>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</si>
  <si>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</si>
  <si>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</si>
  <si>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</si>
  <si>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</si>
  <si>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</si>
  <si>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</si>
  <si>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</si>
  <si>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</si>
  <si>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</si>
  <si>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</si>
  <si>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</si>
  <si>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</si>
  <si>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</si>
  <si>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</si>
  <si>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</si>
  <si>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</si>
  <si>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</si>
  <si>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</si>
  <si>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</si>
  <si>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</si>
  <si>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</si>
  <si>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</si>
  <si>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</si>
  <si>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</si>
  <si>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</si>
  <si>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</si>
  <si>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</si>
  <si>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</si>
  <si>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0"/>
        <rFont val="Calibri"/>
        <family val="2"/>
        <scheme val="minor"/>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</si>
  <si>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</si>
  <si>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</si>
  <si>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</si>
  <si>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</si>
  <si>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i</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</si>
  <si>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</si>
  <si>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</si>
  <si>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</si>
  <si>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</si>
  <si>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</si>
  <si>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</si>
  <si>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</si>
  <si>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</si>
  <si>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</si>
  <si>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</si>
  <si>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</si>
  <si>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</si>
  <si>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</si>
  <si>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</si>
  <si>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Track Light(8 X 3 Watt) on Normal Supply</t>
  </si>
  <si>
    <t>Filament Light</t>
  </si>
  <si>
    <t>iii</t>
  </si>
  <si>
    <t>5W Bulb</t>
  </si>
  <si>
    <t>iv</t>
  </si>
  <si>
    <t>LED Strip Light ( Per Meter)</t>
  </si>
  <si>
    <t>Signage</t>
  </si>
  <si>
    <t>Total For Electrical Works - INR</t>
  </si>
  <si>
    <t xml:space="preserve">Bill Of Material - Electrical Works - RAB-02 </t>
  </si>
  <si>
    <t xml:space="preserve">Cumm. </t>
  </si>
  <si>
    <t>CCTV &amp; MUSIC BOQ _ D-09_SWAMY'S_Lucknow Airport</t>
  </si>
  <si>
    <t>S.No</t>
  </si>
  <si>
    <t>Items</t>
  </si>
  <si>
    <t>Dome Cameras (Surface mounted) integrated with airport</t>
  </si>
  <si>
    <t>Dome Cameras (hanged with suspension rod from slab</t>
  </si>
  <si>
    <t xml:space="preserve"> 4 Channel Digital Video Recorder - Supported 1 Hard disk upto 6TB</t>
  </si>
  <si>
    <t>CEILING SUSPENDED CAMERA PIPE</t>
  </si>
  <si>
    <t>Hard Disk - SURVEILLANCE - 4TB</t>
  </si>
  <si>
    <t>Screen</t>
  </si>
  <si>
    <t>BNC Connectors</t>
  </si>
  <si>
    <t>DC Connectors</t>
  </si>
  <si>
    <t>Power Supply - 4 Cameras</t>
  </si>
  <si>
    <t>HDMI Cable</t>
  </si>
  <si>
    <t>Mtrs.</t>
  </si>
  <si>
    <t xml:space="preserve">Cameras Installation </t>
  </si>
  <si>
    <t>Music System (Amplifier)</t>
  </si>
  <si>
    <t>Music System (Speaker)</t>
  </si>
  <si>
    <t>Ceiling Mounted Public Address System</t>
  </si>
  <si>
    <t>Installation of Public Address System</t>
  </si>
  <si>
    <t xml:space="preserve">Total Amount </t>
  </si>
  <si>
    <t xml:space="preserve">Cum </t>
  </si>
  <si>
    <t>DIAGRAM</t>
  </si>
  <si>
    <t>R1 (RESPONSE INDICATORS)</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</si>
  <si>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r>
  </si>
  <si>
    <t>HD (HEAT DETECTOR) INSTALL NEAR OVEN HOOD</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</si>
  <si>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t>
    </r>
  </si>
  <si>
    <t>MCP (MANUAL CALL POINT)</t>
  </si>
  <si>
    <r>
      <rPr>
        <b/>
        <sz val="11"/>
        <color indexed="8"/>
        <rFont val="Calibri"/>
        <family val="2"/>
        <scheme val="minor"/>
      </rPr>
      <t xml:space="preserve">Providing and fixing </t>
    </r>
    <r>
      <rPr>
        <sz val="11"/>
        <color indexed="8"/>
        <rFont val="Calibri"/>
        <family val="2"/>
        <scheme val="minor"/>
      </rPr>
      <t xml:space="preserve">electrically operated flow indicating mechanical  foam type (ISI marked) </t>
    </r>
    <r>
      <rPr>
        <sz val="11"/>
        <rFont val="Calibri"/>
        <family val="2"/>
        <scheme val="minor"/>
      </rPr>
      <t>Manual call points are used to initiate an alarm signal, and operate by means of a simple button press or when glass is broken revealing a button. They can form part of a manual alarm system or an automatic alarm system.</t>
    </r>
  </si>
  <si>
    <t>FIRE ALARM PANEL</t>
  </si>
  <si>
    <t>FAS shall be installed in accordance with nfpa-72 and shall be connected integrated and programmed with parent system installed by BIAL. Addressing and programming shall be in the slope of concessionaire/ vendor including mapping of fire alarm devises in graphics workstation at fire command center (FCC). One monitor module FMM-1, SIEMENS and EN approved) shall be installed form Supervisory Butterfly valve of Sprinkler System &amp; for each Hood suppression System to be installed for exhaust hood.</t>
  </si>
  <si>
    <t xml:space="preserve">H (HOOTER) </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</si>
  <si>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t>
    </r>
  </si>
  <si>
    <t xml:space="preserve">SMOKE DETECTOR </t>
  </si>
  <si>
    <t>ABOVE CEILING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t>
  </si>
  <si>
    <t xml:space="preserve">NOS </t>
  </si>
  <si>
    <t>MULTI SENSOR DETECTOR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t>
  </si>
  <si>
    <t>4.5 KG CO2 portable fire extinguiser capacity.(IS. 15683)Providing and fixing water  Co2(ISI marked) extinguishers including  all accessories  as per IS specification with ss stand  (on S.s Stand)</t>
  </si>
  <si>
    <t xml:space="preserve">4.0Kgs Dry powder Type ABC type (on S.s Stand)
</t>
  </si>
  <si>
    <t>6.0Kgs K Type (on ss stand)</t>
  </si>
  <si>
    <t>Fire Blanket-6'x4'</t>
  </si>
  <si>
    <t xml:space="preserve">UOM </t>
  </si>
  <si>
    <t>BILL OF QUANTITIES -  FIRE WORK- RAB-02 
PROJECT :  D-09_SWAMY'S_Lucknow Airport</t>
  </si>
  <si>
    <t>(A+B)</t>
  </si>
  <si>
    <t>Left wall</t>
  </si>
  <si>
    <t>Counter top</t>
  </si>
  <si>
    <t>door deduction</t>
  </si>
  <si>
    <t>Counter back wall</t>
  </si>
  <si>
    <t>Right wall</t>
  </si>
  <si>
    <t>Bottom of top patta</t>
  </si>
  <si>
    <t>Façade</t>
  </si>
  <si>
    <t>Façade bottom</t>
  </si>
  <si>
    <t>Right vertical patta</t>
  </si>
  <si>
    <t>bottomof cantilever</t>
  </si>
  <si>
    <t>flap door area</t>
  </si>
  <si>
    <t xml:space="preserve">Actual cost of RA 1 as per the approved BOQ </t>
  </si>
  <si>
    <t xml:space="preserve">RA 1 Value </t>
  </si>
  <si>
    <t>RA 1 Value - Actual RA 1</t>
  </si>
  <si>
    <t xml:space="preserve">RA 2 as per approved BOQ </t>
  </si>
  <si>
    <t xml:space="preserve">RA 1+ RA2 100% Value </t>
  </si>
  <si>
    <t>70% Value of Total Work Done</t>
  </si>
  <si>
    <t xml:space="preserve">Billed Value </t>
  </si>
  <si>
    <t xml:space="preserve">30% Value of Total Work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</si>
</sst>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_);_(* \(#,##0\);_(* \-??_);_(@_)"/>
    <numFmt numFmtId="165" formatCode="_(* #,##0.00_);_(* \(#,##0.00\);_(* \-??_);_(@_)"/>
    <numFmt numFmtId="166" formatCode="0.0"/>
    <numFmt numFmtId="167" formatCode="_(* #,##0.000_);_(* \(#,##0.000\);_(* \-??_);_(@_)"/>
    <numFmt numFmtId="168" formatCode="#,##0.00\ ;&quot; (&quot;#,##0.00\);&quot; -&quot;#\ ;@\ "/>
    <numFmt numFmtId="169" formatCode="_(* #,##0.00_);_(* \(#,##0.00\);_(* &quot;-&quot;??_);_(@_)"/>
    <numFmt numFmtId="170" formatCode="_ * #,##0.0000_ ;_ * \-#,##0.0000_ ;_ * &quot;-&quot;??_ ;_ @_ "/>
    <numFmt numFmtId="171" formatCode="_ * #,##0.00000_ ;_ * \-#,##0.00000_ ;_ * &quot;-&quot;??_ ;_ @_ "/>
    <numFmt numFmtId="172" formatCode="_ * #,##0_ ;_ * \-#,##0_ ;_ * &quot;-&quot;??_ ;_ @_ "/>
    <numFmt numFmtId="173" formatCode="##\ ##\ ##\ ###"/>
    <numFmt numFmtId="174" formatCode="#,##0.0"/>
    <numFmt numFmtId="175" formatCode="_-* #,##0.00\ _m_k_-;\-* #,##0.00\ _m_k_-;_-* &quot;-&quot;??\ _m_k_-;_-@_-"/>
  </numFmts>
  <fonts count="48">
    <font>
      <sz val="11"/>
      <color theme="1"/>
      <name val="Calibri"/>
      <family val="2"/>
      <scheme val="minor"/>
    </font>
    <font>
      <sz val="11"/>
      <color theme="1"/>
      <name val="Calibri"/>
      <family val="2"/>
      <scheme val="minor"/>
    </font>
    <font>
      <b/>
      <sz val="14"/>
      <name val="Tahoma"/>
      <family val="2"/>
    </font>
    <font>
      <sz val="11"/>
      <name val="Tahoma"/>
      <family val="2"/>
    </font>
    <font>
      <b/>
      <sz val="11"/>
      <name val="Tahoma"/>
      <family val="2"/>
    </font>
    <font>
      <sz val="11"/>
      <color theme="1"/>
      <name val="Tahoma"/>
      <family val="2"/>
    </font>
    <font>
      <strike/>
      <sz val="11"/>
      <name val="Tahoma"/>
      <family val="2"/>
    </font>
    <font>
      <b/>
      <sz val="11"/>
      <color theme="1"/>
      <name val="Tahoma"/>
      <family val="2"/>
    </font>
    <font>
      <sz val="10"/>
      <name val="Arial"/>
      <family val="2"/>
    </font>
    <font>
      <sz val="10"/>
      <name val="Tahoma"/>
      <family val="2"/>
    </font>
    <font>
      <b/>
      <sz val="12"/>
      <name val="Tahoma"/>
      <family val="2"/>
    </font>
    <font>
      <b/>
      <sz val="10"/>
      <name val="Tahoma"/>
      <family val="2"/>
    </font>
    <font>
      <sz val="11"/>
      <color rgb="FF000000"/>
      <name val="Calibri"/>
      <family val="2"/>
      <charset val="1"/>
    </font>
    <font>
      <sz val="15"/>
      <color rgb="FF000000"/>
      <name val="Calibri"/>
      <family val="2"/>
      <charset val="1"/>
    </font>
    <font>
      <b/>
      <sz val="15"/>
      <color indexed="8"/>
      <name val="Tahoma"/>
      <family val="2"/>
    </font>
    <font>
      <b/>
      <sz val="15"/>
      <color theme="1"/>
      <name val="Tahoma"/>
      <family val="2"/>
    </font>
    <font>
      <sz val="15"/>
      <color theme="1"/>
      <name val="Tahoma"/>
      <family val="2"/>
    </font>
    <font>
      <sz val="15"/>
      <name val="Tahoma"/>
      <family val="2"/>
    </font>
    <font>
      <b/>
      <sz val="15"/>
      <name val="Tahoma"/>
      <family val="2"/>
    </font>
    <font>
      <sz val="10"/>
      <name val="Arial"/>
      <family val="2"/>
      <charset val="1"/>
    </font>
    <font>
      <b/>
      <sz val="15"/>
      <color rgb="FF000000"/>
      <name val="Calibri"/>
      <family val="2"/>
    </font>
    <font>
      <sz val="16"/>
      <color rgb="FF000000"/>
      <name val="Calibri"/>
      <family val="2"/>
      <charset val="1"/>
    </font>
    <font>
      <b/>
      <sz val="11"/>
      <color theme="1"/>
      <name val="Calibri"/>
      <family val="2"/>
      <scheme val="minor"/>
    </font>
    <font>
      <sz val="16"/>
      <color theme="1"/>
      <name val="Calibri"/>
      <family val="2"/>
      <scheme val="minor"/>
    </font>
    <font>
      <b/>
      <sz val="12"/>
      <color theme="1"/>
      <name val="Calibri"/>
      <family val="2"/>
      <scheme val="minor"/>
    </font>
    <font>
      <sz val="11"/>
      <name val="Calibri"/>
      <family val="2"/>
      <scheme val="minor"/>
    </font>
    <font>
      <sz val="11"/>
      <color indexed="8"/>
      <name val="Calibri"/>
      <family val="2"/>
      <scheme val="minor"/>
    </font>
    <font>
      <sz val="12"/>
      <name val="Times New Roman"/>
      <family val="1"/>
    </font>
    <font>
      <sz val="10"/>
      <name val="Times New Roman"/>
      <family val="1"/>
    </font>
    <font>
      <b/>
      <sz val="12"/>
      <color indexed="8"/>
      <name val="Calibri"/>
      <family val="2"/>
      <charset val="1"/>
    </font>
    <font>
      <b/>
      <sz val="12"/>
      <color indexed="8"/>
      <name val="Calibri"/>
      <family val="2"/>
    </font>
    <font>
      <b/>
      <sz val="14"/>
      <color theme="1"/>
      <name val="Calibri"/>
      <family val="2"/>
      <scheme val="minor"/>
    </font>
    <font>
      <b/>
      <sz val="10"/>
      <name val="Calibri"/>
      <family val="2"/>
      <scheme val="minor"/>
    </font>
    <font>
      <sz val="10"/>
      <name val="Calibri"/>
      <family val="2"/>
      <scheme val="minor"/>
    </font>
    <font>
      <b/>
      <u/>
      <sz val="10"/>
      <name val="Calibri"/>
      <family val="2"/>
      <scheme val="minor"/>
    </font>
    <font>
      <sz val="10"/>
      <name val="Helv"/>
      <charset val="204"/>
    </font>
    <font>
      <b/>
      <sz val="10"/>
      <color indexed="8"/>
      <name val="Calibri"/>
      <family val="2"/>
      <scheme val="minor"/>
    </font>
    <font>
      <b/>
      <i/>
      <sz val="10"/>
      <name val="Calibri"/>
      <family val="2"/>
      <scheme val="minor"/>
    </font>
    <font>
      <sz val="10"/>
      <color indexed="8"/>
      <name val="Calibri"/>
      <family val="2"/>
      <scheme val="minor"/>
    </font>
    <font>
      <i/>
      <sz val="10"/>
      <name val="Calibri"/>
      <family val="2"/>
      <scheme val="minor"/>
    </font>
    <font>
      <b/>
      <sz val="12"/>
      <name val="Calibri"/>
      <family val="2"/>
      <scheme val="minor"/>
    </font>
    <font>
      <sz val="9"/>
      <name val="Calibri"/>
      <family val="2"/>
      <scheme val="minor"/>
    </font>
    <font>
      <b/>
      <sz val="11"/>
      <name val="Calibri"/>
      <family val="2"/>
      <scheme val="minor"/>
    </font>
    <font>
      <b/>
      <sz val="16"/>
      <color theme="1"/>
      <name val="Calibri"/>
      <family val="2"/>
      <scheme val="minor"/>
    </font>
    <font>
      <b/>
      <sz val="11"/>
      <color indexed="8"/>
      <name val="Calibri"/>
      <family val="2"/>
      <scheme val="minor"/>
    </font>
    <font>
      <b/>
      <sz val="10"/>
      <color indexed="8"/>
      <name val="Arial"/>
      <family val="2"/>
    </font>
    <font>
      <sz val="10"/>
      <color rgb="FF000000"/>
      <name val="Calibri"/>
      <family val="2"/>
      <scheme val="minor"/>
    </font>
    <font>
      <sz val="10"/>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31"/>
      </patternFill>
    </fill>
    <fill>
      <patternFill patternType="solid">
        <fgColor theme="0"/>
        <bgColor indexed="34"/>
      </patternFill>
    </fill>
    <fill>
      <patternFill patternType="solid">
        <fgColor theme="5" tint="0.59999389629810485"/>
        <bgColor indexed="55"/>
      </patternFill>
    </fill>
    <fill>
      <patternFill patternType="solid">
        <fgColor theme="5" tint="0.59999389629810485"/>
        <bgColor indexed="64"/>
      </patternFill>
    </fill>
    <fill>
      <patternFill patternType="solid">
        <fgColor indexed="9"/>
        <bgColor indexed="26"/>
      </patternFill>
    </fill>
    <fill>
      <patternFill patternType="solid">
        <fgColor theme="5" tint="0.79998168889431442"/>
        <bgColor indexed="31"/>
      </patternFill>
    </fill>
    <fill>
      <patternFill patternType="solid">
        <fgColor theme="0"/>
        <bgColor indexed="31"/>
      </patternFill>
    </fill>
    <fill>
      <patternFill patternType="solid">
        <fgColor theme="7" tint="0.59999389629810485"/>
        <bgColor indexed="64"/>
      </patternFill>
    </fill>
    <fill>
      <patternFill patternType="solid">
        <fgColor rgb="FF92D050"/>
        <bgColor indexed="26"/>
      </patternFill>
    </fill>
    <fill>
      <patternFill patternType="solid">
        <fgColor rgb="FF92D050"/>
        <bgColor indexed="64"/>
      </patternFill>
    </fill>
  </fills>
  <borders count="66">
    <border>
      <left/>
      <right/>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1" fillId="0" borderId="0"/>
    <xf numFmtId="43"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43" fontId="12" fillId="0" borderId="0" applyFont="0" applyFill="0" applyBorder="0" applyAlignment="0" applyProtection="0"/>
    <xf numFmtId="0" fontId="12" fillId="0" borderId="0"/>
    <xf numFmtId="0" fontId="8" fillId="0" borderId="0"/>
    <xf numFmtId="0" fontId="1" fillId="0" borderId="0"/>
    <xf numFmtId="43" fontId="8" fillId="0" borderId="0" applyFont="0" applyFill="0" applyBorder="0" applyAlignment="0" applyProtection="0"/>
    <xf numFmtId="0" fontId="8" fillId="0" borderId="0"/>
    <xf numFmtId="0" fontId="19" fillId="0" borderId="0"/>
    <xf numFmtId="0" fontId="8" fillId="0" borderId="0"/>
    <xf numFmtId="165" fontId="8" fillId="0" borderId="0" applyFill="0" applyBorder="0" applyAlignment="0" applyProtection="0"/>
    <xf numFmtId="0" fontId="35" fillId="0" borderId="0"/>
    <xf numFmtId="169" fontId="8" fillId="0" borderId="0" applyFont="0" applyFill="0" applyBorder="0" applyAlignment="0" applyProtection="0"/>
    <xf numFmtId="169" fontId="8" fillId="0" borderId="0" applyFont="0" applyFill="0" applyBorder="0" applyAlignment="0" applyProtection="0"/>
    <xf numFmtId="0" fontId="35" fillId="0" borderId="0"/>
    <xf numFmtId="0" fontId="8" fillId="0" borderId="0"/>
    <xf numFmtId="43" fontId="1" fillId="0" borderId="0" applyFont="0" applyFill="0" applyBorder="0" applyAlignment="0" applyProtection="0"/>
  </cellStyleXfs>
  <cellXfs count="461">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3" fillId="0" borderId="0" xfId="1" applyFont="1" applyAlignment="1">
      <alignment horizontal="right"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0" fontId="3" fillId="0" borderId="0" xfId="1" applyFont="1" applyAlignment="1">
      <alignment horizontal="center" vertical="center"/>
    </xf>
    <xf numFmtId="164" fontId="5" fillId="0" borderId="3" xfId="2" applyNumberFormat="1" applyFont="1" applyFill="1" applyBorder="1" applyAlignment="1">
      <alignment horizontal="center" vertical="center"/>
    </xf>
    <xf numFmtId="0" fontId="4" fillId="0" borderId="4" xfId="1" applyFont="1" applyBorder="1" applyAlignment="1">
      <alignment horizontal="center" vertical="center"/>
    </xf>
    <xf numFmtId="0" fontId="3" fillId="0" borderId="4" xfId="1" applyFont="1" applyBorder="1" applyAlignment="1">
      <alignment horizontal="center" vertical="center" wrapText="1"/>
    </xf>
    <xf numFmtId="164" fontId="3" fillId="0" borderId="4" xfId="2" applyNumberFormat="1" applyFont="1" applyFill="1" applyBorder="1" applyAlignment="1">
      <alignment horizontal="center" vertical="center"/>
    </xf>
    <xf numFmtId="164" fontId="5" fillId="0" borderId="4" xfId="2" applyNumberFormat="1" applyFont="1" applyFill="1" applyBorder="1" applyAlignment="1">
      <alignment horizontal="center" vertical="center"/>
    </xf>
    <xf numFmtId="0" fontId="4" fillId="0" borderId="4" xfId="1" applyFont="1" applyBorder="1" applyAlignment="1">
      <alignment horizontal="center" vertical="center" wrapText="1"/>
    </xf>
    <xf numFmtId="0" fontId="3" fillId="0" borderId="4" xfId="1" applyFont="1" applyBorder="1" applyAlignment="1" applyProtection="1">
      <alignment horizontal="justify" vertical="center"/>
      <protection locked="0"/>
    </xf>
    <xf numFmtId="164" fontId="3" fillId="0" borderId="4" xfId="2" applyNumberFormat="1" applyFont="1" applyFill="1" applyBorder="1" applyAlignment="1">
      <alignment horizontal="center" vertical="center" wrapText="1"/>
    </xf>
    <xf numFmtId="165" fontId="3" fillId="3" borderId="4" xfId="2" applyNumberFormat="1" applyFont="1" applyFill="1" applyBorder="1" applyAlignment="1">
      <alignment horizontal="right" vertical="center" wrapText="1"/>
    </xf>
    <xf numFmtId="165" fontId="3" fillId="3" borderId="4" xfId="2" applyNumberFormat="1" applyFont="1" applyFill="1" applyBorder="1" applyAlignment="1" applyProtection="1">
      <alignment horizontal="center" vertical="center"/>
    </xf>
    <xf numFmtId="0" fontId="3" fillId="0" borderId="4" xfId="1" applyFont="1" applyBorder="1" applyAlignment="1">
      <alignment horizontal="justify" vertical="center"/>
    </xf>
    <xf numFmtId="0" fontId="3" fillId="0" borderId="4" xfId="1" applyFont="1" applyBorder="1" applyAlignment="1">
      <alignment vertical="center"/>
    </xf>
    <xf numFmtId="166" fontId="4" fillId="4" borderId="4" xfId="1" applyNumberFormat="1" applyFont="1" applyFill="1" applyBorder="1" applyAlignment="1">
      <alignment horizontal="center" vertical="center" wrapText="1"/>
    </xf>
    <xf numFmtId="0" fontId="4" fillId="4" borderId="4" xfId="1" applyFont="1" applyFill="1" applyBorder="1" applyAlignment="1">
      <alignment horizontal="justify" vertical="center"/>
    </xf>
    <xf numFmtId="164" fontId="3" fillId="4" borderId="4" xfId="2" applyNumberFormat="1" applyFont="1" applyFill="1" applyBorder="1" applyAlignment="1">
      <alignment horizontal="center" vertical="center" wrapText="1"/>
    </xf>
    <xf numFmtId="165" fontId="3" fillId="4" borderId="4" xfId="2" applyNumberFormat="1" applyFont="1" applyFill="1" applyBorder="1" applyAlignment="1">
      <alignment horizontal="right" vertical="center" wrapText="1"/>
    </xf>
    <xf numFmtId="164" fontId="5" fillId="4" borderId="4" xfId="2" applyNumberFormat="1" applyFont="1" applyFill="1" applyBorder="1" applyAlignment="1">
      <alignment horizontal="center" vertical="center"/>
    </xf>
    <xf numFmtId="165" fontId="3" fillId="4" borderId="4" xfId="2" applyNumberFormat="1" applyFont="1" applyFill="1" applyBorder="1" applyAlignment="1" applyProtection="1">
      <alignment horizontal="center" vertical="center"/>
    </xf>
    <xf numFmtId="0" fontId="4" fillId="0" borderId="4" xfId="1" applyFont="1" applyBorder="1" applyAlignment="1" applyProtection="1">
      <alignment horizontal="justify" vertical="center"/>
      <protection locked="0"/>
    </xf>
    <xf numFmtId="165" fontId="3" fillId="3" borderId="4" xfId="2" applyNumberFormat="1" applyFont="1" applyFill="1" applyBorder="1" applyAlignment="1">
      <alignment horizontal="right" vertical="center"/>
    </xf>
    <xf numFmtId="0" fontId="3" fillId="0" borderId="4" xfId="1" applyFont="1" applyBorder="1" applyAlignment="1" applyProtection="1">
      <alignment horizontal="justify" vertical="center" wrapText="1"/>
      <protection locked="0"/>
    </xf>
    <xf numFmtId="165" fontId="3" fillId="0" borderId="4" xfId="2" applyNumberFormat="1" applyFont="1" applyFill="1" applyBorder="1" applyAlignment="1">
      <alignment horizontal="right" vertical="center"/>
    </xf>
    <xf numFmtId="0" fontId="6" fillId="3" borderId="4" xfId="1" applyFont="1" applyFill="1" applyBorder="1" applyAlignment="1">
      <alignment horizontal="center" vertical="center" wrapText="1"/>
    </xf>
    <xf numFmtId="0" fontId="6" fillId="3" borderId="4" xfId="1" applyFont="1" applyFill="1" applyBorder="1" applyAlignment="1">
      <alignment horizontal="left" vertical="center" wrapText="1"/>
    </xf>
    <xf numFmtId="0" fontId="6" fillId="3" borderId="4" xfId="1" applyFont="1" applyFill="1" applyBorder="1" applyAlignment="1">
      <alignment horizontal="left" vertical="center"/>
    </xf>
    <xf numFmtId="164" fontId="5" fillId="3" borderId="4" xfId="2" applyNumberFormat="1" applyFont="1" applyFill="1" applyBorder="1" applyAlignment="1">
      <alignment horizontal="center" vertical="center"/>
    </xf>
    <xf numFmtId="166" fontId="4" fillId="0" borderId="4" xfId="1" applyNumberFormat="1" applyFont="1" applyBorder="1" applyAlignment="1">
      <alignment horizontal="center" vertical="center" wrapText="1"/>
    </xf>
    <xf numFmtId="0" fontId="7" fillId="0" borderId="4" xfId="1" applyFont="1" applyBorder="1" applyAlignment="1">
      <alignment horizontal="left" vertical="center" wrapText="1"/>
    </xf>
    <xf numFmtId="166" fontId="3" fillId="0" borderId="4" xfId="1" applyNumberFormat="1" applyFont="1" applyBorder="1" applyAlignment="1">
      <alignment horizontal="right" vertical="center"/>
    </xf>
    <xf numFmtId="0" fontId="3" fillId="0" borderId="4" xfId="1" applyFont="1" applyBorder="1" applyAlignment="1">
      <alignment horizontal="center" vertical="center"/>
    </xf>
    <xf numFmtId="166" fontId="3" fillId="0" borderId="4" xfId="1" applyNumberFormat="1" applyFont="1" applyBorder="1" applyAlignment="1">
      <alignment horizontal="center" vertical="center" wrapText="1"/>
    </xf>
    <xf numFmtId="0" fontId="5" fillId="0" borderId="4" xfId="1" applyFont="1" applyBorder="1" applyAlignment="1">
      <alignment horizontal="left" vertical="center" wrapText="1"/>
    </xf>
    <xf numFmtId="0" fontId="4" fillId="5" borderId="5" xfId="1" applyFont="1" applyFill="1" applyBorder="1" applyAlignment="1">
      <alignment horizontal="center" vertical="center"/>
    </xf>
    <xf numFmtId="0" fontId="4" fillId="5" borderId="6" xfId="1" applyFont="1" applyFill="1" applyBorder="1" applyAlignment="1">
      <alignment horizontal="center" vertical="center" wrapText="1"/>
    </xf>
    <xf numFmtId="0" fontId="4" fillId="5" borderId="6" xfId="1" applyFont="1" applyFill="1" applyBorder="1" applyAlignment="1">
      <alignment horizontal="justify" vertical="center"/>
    </xf>
    <xf numFmtId="164" fontId="4" fillId="5" borderId="6" xfId="2" applyNumberFormat="1" applyFont="1" applyFill="1" applyBorder="1" applyAlignment="1">
      <alignment horizontal="center" vertical="center"/>
    </xf>
    <xf numFmtId="165" fontId="3" fillId="5" borderId="6" xfId="2" applyNumberFormat="1" applyFont="1" applyFill="1" applyBorder="1" applyAlignment="1">
      <alignment horizontal="right" vertical="center"/>
    </xf>
    <xf numFmtId="164" fontId="7" fillId="5" borderId="6" xfId="2" applyNumberFormat="1" applyFont="1" applyFill="1" applyBorder="1" applyAlignment="1">
      <alignment horizontal="center" vertical="center"/>
    </xf>
    <xf numFmtId="165" fontId="4" fillId="5" borderId="6" xfId="1" applyNumberFormat="1" applyFont="1" applyFill="1" applyBorder="1" applyAlignment="1">
      <alignment horizontal="center" vertical="center"/>
    </xf>
    <xf numFmtId="0" fontId="4" fillId="0" borderId="3" xfId="1" applyFont="1" applyBorder="1" applyAlignment="1">
      <alignment horizontal="center" vertical="center" wrapText="1"/>
    </xf>
    <xf numFmtId="0" fontId="3" fillId="0" borderId="3" xfId="1" applyFont="1" applyBorder="1" applyAlignment="1" applyProtection="1">
      <alignment horizontal="justify" vertical="center"/>
      <protection locked="0"/>
    </xf>
    <xf numFmtId="164" fontId="3" fillId="0" borderId="3" xfId="2" applyNumberFormat="1" applyFont="1" applyFill="1" applyBorder="1" applyAlignment="1">
      <alignment horizontal="center" vertical="center" wrapText="1"/>
    </xf>
    <xf numFmtId="165" fontId="3" fillId="3" borderId="3" xfId="2" applyNumberFormat="1" applyFont="1" applyFill="1" applyBorder="1" applyAlignment="1">
      <alignment horizontal="right" vertical="center"/>
    </xf>
    <xf numFmtId="165" fontId="3" fillId="3" borderId="3" xfId="2" applyNumberFormat="1" applyFont="1" applyFill="1" applyBorder="1" applyAlignment="1" applyProtection="1">
      <alignment horizontal="center" vertical="center"/>
    </xf>
    <xf numFmtId="0" fontId="4" fillId="0" borderId="4" xfId="1" applyFont="1" applyBorder="1" applyAlignment="1">
      <alignment horizontal="justify" vertical="center"/>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4" fillId="0" borderId="4" xfId="3" applyFont="1" applyBorder="1" applyAlignment="1">
      <alignment horizontal="justify" vertical="center"/>
    </xf>
    <xf numFmtId="164" fontId="3" fillId="0" borderId="4" xfId="2" applyNumberFormat="1" applyFont="1" applyFill="1" applyBorder="1" applyAlignment="1" applyProtection="1">
      <alignment horizontal="center" vertical="center"/>
    </xf>
    <xf numFmtId="0" fontId="3" fillId="0" borderId="4" xfId="3" applyFont="1" applyBorder="1" applyAlignment="1">
      <alignment horizontal="center" vertical="center"/>
    </xf>
    <xf numFmtId="0" fontId="3" fillId="0" borderId="4" xfId="3" applyFont="1" applyBorder="1" applyAlignment="1">
      <alignment horizontal="center" vertical="center" wrapText="1"/>
    </xf>
    <xf numFmtId="0" fontId="3" fillId="0" borderId="4" xfId="3" applyFont="1" applyBorder="1" applyAlignment="1">
      <alignment horizontal="justify" vertical="center" wrapText="1"/>
    </xf>
    <xf numFmtId="2" fontId="3" fillId="0" borderId="4" xfId="2" applyNumberFormat="1" applyFont="1" applyFill="1" applyBorder="1" applyAlignment="1">
      <alignment horizontal="center" vertical="center"/>
    </xf>
    <xf numFmtId="0" fontId="3" fillId="0" borderId="4" xfId="1" applyFont="1" applyBorder="1" applyAlignment="1">
      <alignment horizontal="justify" vertical="center" wrapText="1"/>
    </xf>
    <xf numFmtId="0" fontId="5" fillId="0" borderId="4" xfId="1" applyFont="1" applyBorder="1" applyAlignment="1">
      <alignment horizontal="justify" vertical="center"/>
    </xf>
    <xf numFmtId="166" fontId="3" fillId="0" borderId="4" xfId="4" applyNumberFormat="1" applyFont="1" applyBorder="1" applyAlignment="1">
      <alignment horizontal="center" vertical="center" wrapText="1"/>
    </xf>
    <xf numFmtId="0" fontId="3" fillId="0" borderId="4" xfId="4" applyFont="1" applyBorder="1" applyAlignment="1">
      <alignment horizontal="center" vertical="center" wrapText="1"/>
    </xf>
    <xf numFmtId="0" fontId="3" fillId="0" borderId="4" xfId="4" applyFont="1" applyBorder="1" applyAlignment="1">
      <alignment horizontal="justify" vertical="center" wrapText="1"/>
    </xf>
    <xf numFmtId="0" fontId="3" fillId="0" borderId="0" xfId="4" applyFont="1" applyAlignment="1">
      <alignment vertical="center"/>
    </xf>
    <xf numFmtId="0" fontId="5" fillId="0" borderId="4" xfId="1" applyFont="1" applyBorder="1" applyAlignment="1">
      <alignment horizontal="justify" vertical="center" wrapText="1"/>
    </xf>
    <xf numFmtId="2" fontId="3" fillId="0" borderId="4" xfId="1" applyNumberFormat="1" applyFont="1" applyBorder="1" applyAlignment="1">
      <alignment horizontal="right" vertical="center"/>
    </xf>
    <xf numFmtId="0" fontId="4" fillId="0" borderId="7" xfId="1" applyFont="1" applyBorder="1" applyAlignment="1">
      <alignment horizontal="center" vertical="center"/>
    </xf>
    <xf numFmtId="0" fontId="3" fillId="0" borderId="8" xfId="1" applyFont="1" applyBorder="1" applyAlignment="1">
      <alignment horizontal="center" vertical="center" wrapText="1"/>
    </xf>
    <xf numFmtId="0" fontId="3" fillId="0" borderId="8" xfId="1" applyFont="1" applyBorder="1" applyAlignment="1">
      <alignment horizontal="justify" vertical="center"/>
    </xf>
    <xf numFmtId="164" fontId="3" fillId="0" borderId="8" xfId="2" applyNumberFormat="1" applyFont="1" applyFill="1" applyBorder="1" applyAlignment="1">
      <alignment horizontal="center" vertical="center"/>
    </xf>
    <xf numFmtId="165" fontId="3" fillId="3" borderId="8" xfId="2" applyNumberFormat="1" applyFont="1" applyFill="1" applyBorder="1" applyAlignment="1">
      <alignment horizontal="right" vertical="center"/>
    </xf>
    <xf numFmtId="164" fontId="5" fillId="0" borderId="8" xfId="2" applyNumberFormat="1" applyFont="1" applyFill="1" applyBorder="1" applyAlignment="1">
      <alignment horizontal="center" vertical="center"/>
    </xf>
    <xf numFmtId="165" fontId="3" fillId="3" borderId="8" xfId="2" applyNumberFormat="1" applyFont="1" applyFill="1" applyBorder="1" applyAlignment="1" applyProtection="1">
      <alignment horizontal="center" vertical="center"/>
    </xf>
    <xf numFmtId="165" fontId="4" fillId="5" borderId="6"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justify" vertical="center"/>
    </xf>
    <xf numFmtId="0" fontId="3" fillId="0" borderId="4" xfId="4" applyFont="1" applyBorder="1" applyAlignment="1">
      <alignment vertical="center"/>
    </xf>
    <xf numFmtId="0" fontId="4" fillId="6" borderId="4" xfId="1" applyFont="1" applyFill="1" applyBorder="1" applyAlignment="1">
      <alignment horizontal="center" vertical="center"/>
    </xf>
    <xf numFmtId="0" fontId="4" fillId="7" borderId="9"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6" borderId="3" xfId="1" applyFont="1" applyFill="1" applyBorder="1" applyAlignment="1">
      <alignment vertical="center"/>
    </xf>
    <xf numFmtId="164" fontId="3" fillId="6" borderId="3" xfId="2" applyNumberFormat="1" applyFont="1" applyFill="1" applyBorder="1" applyAlignment="1">
      <alignment horizontal="center" vertical="center"/>
    </xf>
    <xf numFmtId="165" fontId="3" fillId="6" borderId="3" xfId="2" applyNumberFormat="1" applyFont="1" applyFill="1" applyBorder="1" applyAlignment="1">
      <alignment horizontal="right" vertical="center" wrapText="1"/>
    </xf>
    <xf numFmtId="164" fontId="5" fillId="6" borderId="3" xfId="2" applyNumberFormat="1" applyFont="1" applyFill="1" applyBorder="1" applyAlignment="1">
      <alignment horizontal="center" vertical="center"/>
    </xf>
    <xf numFmtId="165" fontId="3" fillId="6" borderId="3" xfId="2" applyNumberFormat="1" applyFont="1" applyFill="1" applyBorder="1" applyAlignment="1" applyProtection="1">
      <alignment horizontal="center" vertical="center"/>
    </xf>
    <xf numFmtId="0" fontId="4" fillId="7" borderId="4" xfId="1" applyFont="1" applyFill="1" applyBorder="1" applyAlignment="1">
      <alignment horizontal="center" vertical="center" wrapText="1"/>
    </xf>
    <xf numFmtId="0" fontId="4" fillId="7" borderId="4" xfId="1" applyFont="1" applyFill="1" applyBorder="1" applyAlignment="1">
      <alignment horizontal="center" vertical="center"/>
    </xf>
    <xf numFmtId="0" fontId="4" fillId="7" borderId="10" xfId="1" applyFont="1" applyFill="1" applyBorder="1" applyAlignment="1">
      <alignment horizontal="center" vertical="center" wrapText="1"/>
    </xf>
    <xf numFmtId="0" fontId="4" fillId="6" borderId="3" xfId="1" applyFont="1" applyFill="1" applyBorder="1" applyAlignment="1">
      <alignment horizontal="center" vertical="center"/>
    </xf>
    <xf numFmtId="0" fontId="4" fillId="0" borderId="0" xfId="1" applyFont="1" applyAlignment="1">
      <alignment horizontal="right" vertical="center"/>
    </xf>
    <xf numFmtId="0" fontId="4" fillId="0" borderId="4" xfId="1" applyFont="1" applyBorder="1" applyAlignment="1">
      <alignment horizontal="right" vertical="center"/>
    </xf>
    <xf numFmtId="0" fontId="3" fillId="0" borderId="4" xfId="1" applyFont="1" applyBorder="1" applyAlignment="1">
      <alignment horizontal="right" vertical="center"/>
    </xf>
    <xf numFmtId="2" fontId="4" fillId="0" borderId="4"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4" fillId="0" borderId="4" xfId="2" applyNumberFormat="1" applyFont="1" applyFill="1" applyBorder="1" applyAlignment="1">
      <alignment horizontal="right" vertical="center"/>
    </xf>
    <xf numFmtId="2" fontId="3" fillId="0" borderId="4" xfId="1" applyNumberFormat="1" applyFont="1" applyBorder="1" applyAlignment="1">
      <alignment vertical="center"/>
    </xf>
    <xf numFmtId="167" fontId="3" fillId="0" borderId="4" xfId="2" applyNumberFormat="1" applyFont="1" applyFill="1" applyBorder="1" applyAlignment="1">
      <alignment horizontal="right" vertical="center"/>
    </xf>
    <xf numFmtId="165" fontId="4" fillId="4" borderId="4" xfId="2" applyNumberFormat="1" applyFont="1" applyFill="1" applyBorder="1" applyAlignment="1">
      <alignment horizontal="right" vertical="center" wrapText="1"/>
    </xf>
    <xf numFmtId="165" fontId="4" fillId="3" borderId="4" xfId="2" applyNumberFormat="1" applyFont="1" applyFill="1" applyBorder="1" applyAlignment="1">
      <alignment horizontal="right" vertical="center"/>
    </xf>
    <xf numFmtId="0" fontId="3" fillId="3" borderId="0" xfId="1" applyFont="1" applyFill="1" applyAlignment="1">
      <alignment vertical="center"/>
    </xf>
    <xf numFmtId="165" fontId="4" fillId="3" borderId="4" xfId="2" applyNumberFormat="1" applyFont="1" applyFill="1" applyBorder="1" applyAlignment="1">
      <alignment horizontal="right" vertical="center" wrapText="1"/>
    </xf>
    <xf numFmtId="164" fontId="3" fillId="3" borderId="4" xfId="2" applyNumberFormat="1" applyFont="1" applyFill="1" applyBorder="1" applyAlignment="1">
      <alignment horizontal="center" vertical="center" wrapText="1"/>
    </xf>
    <xf numFmtId="0" fontId="4" fillId="3" borderId="4" xfId="1" applyFont="1" applyFill="1" applyBorder="1" applyAlignment="1">
      <alignment horizontal="justify" vertical="center"/>
    </xf>
    <xf numFmtId="0" fontId="4" fillId="3" borderId="4" xfId="1"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7" fontId="3" fillId="3" borderId="4" xfId="2" applyNumberFormat="1" applyFont="1" applyFill="1" applyBorder="1" applyAlignment="1">
      <alignment horizontal="right" vertical="center" wrapText="1"/>
    </xf>
    <xf numFmtId="0" fontId="3" fillId="3" borderId="4" xfId="1" applyFont="1" applyFill="1" applyBorder="1" applyAlignment="1">
      <alignment vertical="center"/>
    </xf>
    <xf numFmtId="0" fontId="4" fillId="0" borderId="0" xfId="1" applyFont="1" applyAlignment="1">
      <alignment vertical="center"/>
    </xf>
    <xf numFmtId="0" fontId="4" fillId="8" borderId="9" xfId="1" applyFont="1" applyFill="1" applyBorder="1" applyAlignment="1">
      <alignment horizontal="center" vertical="center" wrapText="1"/>
    </xf>
    <xf numFmtId="43" fontId="3" fillId="0" borderId="4" xfId="1" applyNumberFormat="1" applyFont="1" applyBorder="1" applyAlignment="1">
      <alignment vertical="center"/>
    </xf>
    <xf numFmtId="1" fontId="9" fillId="0" borderId="0" xfId="1" applyNumberFormat="1" applyFont="1"/>
    <xf numFmtId="0" fontId="9" fillId="0" borderId="0" xfId="1" applyFont="1"/>
    <xf numFmtId="0" fontId="9" fillId="0" borderId="0" xfId="1" applyFont="1" applyAlignment="1">
      <alignment vertical="center"/>
    </xf>
    <xf numFmtId="0" fontId="9" fillId="0" borderId="17" xfId="1" applyFont="1" applyBorder="1" applyAlignment="1">
      <alignment horizontal="center"/>
    </xf>
    <xf numFmtId="0" fontId="11" fillId="0" borderId="3" xfId="1" applyFont="1" applyBorder="1"/>
    <xf numFmtId="0" fontId="11" fillId="0" borderId="18" xfId="1" applyFont="1" applyBorder="1" applyAlignment="1">
      <alignment horizontal="center" wrapText="1"/>
    </xf>
    <xf numFmtId="0" fontId="3" fillId="0" borderId="14" xfId="1" applyFont="1" applyBorder="1" applyAlignment="1">
      <alignment horizontal="center"/>
    </xf>
    <xf numFmtId="0" fontId="3" fillId="0" borderId="4" xfId="1" applyFont="1" applyBorder="1" applyAlignment="1">
      <alignment horizontal="justify"/>
    </xf>
    <xf numFmtId="43" fontId="3" fillId="0" borderId="15" xfId="6" applyFont="1" applyBorder="1" applyAlignment="1">
      <alignment horizontal="center" wrapText="1"/>
    </xf>
    <xf numFmtId="0" fontId="3" fillId="0" borderId="4" xfId="1" applyFont="1" applyBorder="1"/>
    <xf numFmtId="0" fontId="3" fillId="0" borderId="15" xfId="1" applyFont="1" applyBorder="1" applyAlignment="1">
      <alignment horizontal="center" wrapText="1"/>
    </xf>
    <xf numFmtId="0" fontId="3" fillId="0" borderId="4" xfId="1" applyFont="1" applyBorder="1" applyAlignment="1">
      <alignment horizontal="left"/>
    </xf>
    <xf numFmtId="0" fontId="3" fillId="0" borderId="19" xfId="1" applyFont="1" applyBorder="1" applyAlignment="1">
      <alignment horizontal="center"/>
    </xf>
    <xf numFmtId="0" fontId="3" fillId="0" borderId="8" xfId="1" applyFont="1" applyBorder="1" applyAlignment="1">
      <alignment horizontal="justify"/>
    </xf>
    <xf numFmtId="43" fontId="3" fillId="0" borderId="20" xfId="6" applyFont="1" applyBorder="1" applyAlignment="1">
      <alignment horizontal="center" wrapText="1"/>
    </xf>
    <xf numFmtId="0" fontId="11" fillId="9" borderId="5" xfId="1" applyFont="1" applyFill="1" applyBorder="1" applyAlignment="1">
      <alignment horizontal="center"/>
    </xf>
    <xf numFmtId="0" fontId="10" fillId="9" borderId="6" xfId="1" applyFont="1" applyFill="1" applyBorder="1" applyAlignment="1">
      <alignment horizontal="left"/>
    </xf>
    <xf numFmtId="164" fontId="10" fillId="9" borderId="2" xfId="1" applyNumberFormat="1" applyFont="1" applyFill="1" applyBorder="1" applyAlignment="1">
      <alignment horizontal="center" vertical="center" wrapText="1"/>
    </xf>
    <xf numFmtId="0" fontId="11" fillId="0" borderId="17" xfId="1" applyFont="1" applyBorder="1" applyAlignment="1">
      <alignment horizontal="center"/>
    </xf>
    <xf numFmtId="0" fontId="11" fillId="0" borderId="3" xfId="1" applyFont="1" applyBorder="1" applyAlignment="1">
      <alignment horizontal="left"/>
    </xf>
    <xf numFmtId="0" fontId="11" fillId="0" borderId="18" xfId="1" applyFont="1" applyBorder="1" applyAlignment="1">
      <alignment horizontal="center" vertical="top" wrapText="1"/>
    </xf>
    <xf numFmtId="0" fontId="9" fillId="0" borderId="0" xfId="1" applyFont="1" applyAlignment="1">
      <alignment horizontal="center"/>
    </xf>
    <xf numFmtId="0" fontId="9" fillId="0" borderId="0" xfId="1" applyFont="1" applyAlignment="1">
      <alignment horizontal="center" wrapText="1"/>
    </xf>
    <xf numFmtId="0" fontId="5" fillId="0" borderId="0" xfId="1" applyFont="1"/>
    <xf numFmtId="0" fontId="11" fillId="0" borderId="21" xfId="1" applyFont="1" applyBorder="1" applyAlignment="1">
      <alignment horizontal="center" wrapText="1"/>
    </xf>
    <xf numFmtId="43" fontId="3" fillId="0" borderId="22" xfId="6" applyFont="1" applyBorder="1" applyAlignment="1">
      <alignment horizontal="center" wrapText="1"/>
    </xf>
    <xf numFmtId="0" fontId="3" fillId="0" borderId="22" xfId="1" applyFont="1" applyBorder="1" applyAlignment="1">
      <alignment horizontal="center" wrapText="1"/>
    </xf>
    <xf numFmtId="43" fontId="3" fillId="0" borderId="23" xfId="6" applyFont="1" applyBorder="1" applyAlignment="1">
      <alignment horizontal="center" wrapText="1"/>
    </xf>
    <xf numFmtId="0" fontId="11" fillId="0" borderId="21" xfId="1" applyFont="1" applyBorder="1" applyAlignment="1">
      <alignment horizontal="center" vertical="top" wrapText="1"/>
    </xf>
    <xf numFmtId="43" fontId="3" fillId="0" borderId="4" xfId="6" applyFont="1" applyBorder="1" applyAlignment="1">
      <alignment horizontal="center" wrapText="1"/>
    </xf>
    <xf numFmtId="0" fontId="3" fillId="0" borderId="4" xfId="1" applyFont="1" applyBorder="1" applyAlignment="1">
      <alignment horizontal="center" wrapText="1"/>
    </xf>
    <xf numFmtId="43" fontId="3" fillId="0" borderId="16" xfId="6" applyFont="1" applyBorder="1" applyAlignment="1">
      <alignment horizontal="center" wrapText="1"/>
    </xf>
    <xf numFmtId="0" fontId="11" fillId="0" borderId="3" xfId="1" applyFont="1" applyBorder="1" applyAlignment="1">
      <alignment horizontal="center" vertical="top" wrapText="1"/>
    </xf>
    <xf numFmtId="0" fontId="11" fillId="0" borderId="3" xfId="1" applyFont="1" applyBorder="1" applyAlignment="1">
      <alignment horizontal="center" wrapText="1"/>
    </xf>
    <xf numFmtId="0" fontId="12" fillId="0" borderId="0" xfId="7"/>
    <xf numFmtId="0" fontId="13" fillId="0" borderId="0" xfId="7" applyFont="1"/>
    <xf numFmtId="2" fontId="14" fillId="10" borderId="31" xfId="8" applyNumberFormat="1" applyFont="1" applyFill="1" applyBorder="1" applyAlignment="1">
      <alignment horizontal="center" vertical="center" wrapText="1"/>
    </xf>
    <xf numFmtId="0" fontId="15" fillId="0" borderId="32" xfId="9" applyFont="1" applyBorder="1" applyAlignment="1">
      <alignment horizontal="right"/>
    </xf>
    <xf numFmtId="0" fontId="16" fillId="0" borderId="24" xfId="9" applyFont="1" applyBorder="1"/>
    <xf numFmtId="0" fontId="16" fillId="0" borderId="17" xfId="9" applyFont="1" applyBorder="1"/>
    <xf numFmtId="168" fontId="17" fillId="3" borderId="4" xfId="10" applyNumberFormat="1" applyFont="1" applyFill="1" applyBorder="1" applyAlignment="1" applyProtection="1">
      <alignment horizontal="center" vertical="center"/>
    </xf>
    <xf numFmtId="2" fontId="17" fillId="0" borderId="4" xfId="8" applyNumberFormat="1" applyFont="1" applyBorder="1" applyAlignment="1">
      <alignment horizontal="center" vertical="center"/>
    </xf>
    <xf numFmtId="0" fontId="17" fillId="0" borderId="4" xfId="11" applyFont="1" applyBorder="1" applyAlignment="1">
      <alignment horizontal="center" vertical="center"/>
    </xf>
    <xf numFmtId="0" fontId="17" fillId="0" borderId="4" xfId="11" applyFont="1" applyBorder="1" applyAlignment="1">
      <alignment horizontal="left" vertical="center" wrapText="1"/>
    </xf>
    <xf numFmtId="0" fontId="15" fillId="0" borderId="4" xfId="9" applyFont="1" applyBorder="1" applyAlignment="1">
      <alignment vertical="center" wrapText="1"/>
    </xf>
    <xf numFmtId="2" fontId="17" fillId="11" borderId="14" xfId="8" applyNumberFormat="1" applyFont="1" applyFill="1" applyBorder="1" applyAlignment="1">
      <alignment horizontal="center" vertical="center"/>
    </xf>
    <xf numFmtId="2" fontId="18" fillId="0" borderId="4" xfId="9" applyNumberFormat="1" applyFont="1" applyBorder="1" applyAlignment="1">
      <alignment horizontal="left" vertical="center" wrapText="1"/>
    </xf>
    <xf numFmtId="2" fontId="17" fillId="8" borderId="4" xfId="8" applyNumberFormat="1" applyFont="1" applyFill="1" applyBorder="1" applyAlignment="1">
      <alignment horizontal="center" vertical="center"/>
    </xf>
    <xf numFmtId="0" fontId="15" fillId="0" borderId="4" xfId="9" applyFont="1" applyBorder="1" applyAlignment="1">
      <alignment horizontal="left" vertical="center" wrapText="1"/>
    </xf>
    <xf numFmtId="2" fontId="17" fillId="0" borderId="4" xfId="9" applyNumberFormat="1" applyFont="1" applyBorder="1" applyAlignment="1">
      <alignment horizontal="left" vertical="center" wrapText="1"/>
    </xf>
    <xf numFmtId="2" fontId="18" fillId="0" borderId="4" xfId="11" applyNumberFormat="1" applyFont="1" applyBorder="1" applyAlignment="1">
      <alignment vertical="center" wrapText="1"/>
    </xf>
    <xf numFmtId="2" fontId="18" fillId="0" borderId="4" xfId="11" applyNumberFormat="1" applyFont="1" applyBorder="1" applyAlignment="1">
      <alignment vertical="center"/>
    </xf>
    <xf numFmtId="0" fontId="18" fillId="0" borderId="4" xfId="12" applyFont="1" applyBorder="1" applyAlignment="1">
      <alignment vertical="center"/>
    </xf>
    <xf numFmtId="0" fontId="17" fillId="11" borderId="4" xfId="8" applyFont="1" applyFill="1" applyBorder="1" applyAlignment="1">
      <alignment horizontal="center" vertical="center"/>
    </xf>
    <xf numFmtId="2" fontId="17" fillId="11" borderId="4" xfId="8" applyNumberFormat="1" applyFont="1" applyFill="1" applyBorder="1" applyAlignment="1">
      <alignment horizontal="left" vertical="top" wrapText="1"/>
    </xf>
    <xf numFmtId="2" fontId="18" fillId="11" borderId="4" xfId="8" applyNumberFormat="1" applyFont="1" applyFill="1" applyBorder="1" applyAlignment="1">
      <alignment vertical="center" wrapText="1"/>
    </xf>
    <xf numFmtId="0" fontId="14" fillId="10" borderId="36" xfId="8" applyFont="1" applyFill="1" applyBorder="1" applyAlignment="1">
      <alignment horizontal="left" vertical="center" wrapText="1"/>
    </xf>
    <xf numFmtId="2" fontId="14" fillId="10" borderId="37" xfId="8" applyNumberFormat="1" applyFont="1" applyFill="1" applyBorder="1" applyAlignment="1">
      <alignment horizontal="center" vertical="center" wrapText="1"/>
    </xf>
    <xf numFmtId="0" fontId="16" fillId="0" borderId="14" xfId="9" applyFont="1" applyBorder="1"/>
    <xf numFmtId="168" fontId="17" fillId="0" borderId="40" xfId="10" applyNumberFormat="1" applyFont="1" applyFill="1" applyBorder="1" applyAlignment="1" applyProtection="1">
      <alignment horizontal="center" vertical="center"/>
    </xf>
    <xf numFmtId="2" fontId="17" fillId="0" borderId="40" xfId="8" applyNumberFormat="1" applyFont="1" applyBorder="1" applyAlignment="1">
      <alignment horizontal="center" vertical="center"/>
    </xf>
    <xf numFmtId="0" fontId="17" fillId="0" borderId="40" xfId="8" applyFont="1" applyBorder="1" applyAlignment="1">
      <alignment horizontal="center" vertical="center"/>
    </xf>
    <xf numFmtId="0" fontId="17" fillId="0" borderId="40" xfId="8" applyFont="1" applyBorder="1" applyAlignment="1">
      <alignment horizontal="left" vertical="top" wrapText="1"/>
    </xf>
    <xf numFmtId="2" fontId="18" fillId="0" borderId="40" xfId="8" applyNumberFormat="1" applyFont="1" applyBorder="1" applyAlignment="1">
      <alignment horizontal="left" vertical="center" wrapText="1"/>
    </xf>
    <xf numFmtId="2" fontId="17" fillId="0" borderId="41" xfId="8" applyNumberFormat="1" applyFont="1" applyBorder="1" applyAlignment="1">
      <alignment horizontal="center" vertical="center"/>
    </xf>
    <xf numFmtId="0" fontId="14" fillId="10" borderId="40" xfId="8" applyFont="1" applyFill="1" applyBorder="1" applyAlignment="1">
      <alignment horizontal="left" vertical="center" wrapText="1"/>
    </xf>
    <xf numFmtId="2" fontId="14" fillId="10" borderId="41" xfId="8" applyNumberFormat="1" applyFont="1" applyFill="1" applyBorder="1" applyAlignment="1">
      <alignment horizontal="center" vertical="center" wrapText="1"/>
    </xf>
    <xf numFmtId="0" fontId="17" fillId="0" borderId="40" xfId="8" applyFont="1" applyBorder="1" applyAlignment="1">
      <alignment horizontal="left" vertical="center" wrapText="1"/>
    </xf>
    <xf numFmtId="2" fontId="17" fillId="0" borderId="40" xfId="9" applyNumberFormat="1" applyFont="1" applyBorder="1" applyAlignment="1" applyProtection="1">
      <alignment horizontal="center" vertical="center"/>
      <protection locked="0"/>
    </xf>
    <xf numFmtId="0" fontId="17" fillId="0" borderId="40" xfId="9" applyFont="1" applyBorder="1" applyAlignment="1">
      <alignment horizontal="left" vertical="top" wrapText="1"/>
    </xf>
    <xf numFmtId="2" fontId="18" fillId="0" borderId="40" xfId="9" applyNumberFormat="1" applyFont="1" applyBorder="1" applyAlignment="1">
      <alignment horizontal="left" vertical="top" wrapText="1"/>
    </xf>
    <xf numFmtId="2" fontId="17" fillId="0" borderId="41" xfId="9" applyNumberFormat="1" applyFont="1" applyBorder="1" applyAlignment="1">
      <alignment horizontal="center" vertical="top"/>
    </xf>
    <xf numFmtId="0" fontId="18" fillId="0" borderId="40" xfId="12" applyFont="1" applyBorder="1" applyAlignment="1">
      <alignment horizontal="left" vertical="center" wrapText="1"/>
    </xf>
    <xf numFmtId="168" fontId="17" fillId="3" borderId="40" xfId="10" applyNumberFormat="1" applyFont="1" applyFill="1" applyBorder="1" applyAlignment="1" applyProtection="1">
      <alignment horizontal="center" vertical="center"/>
    </xf>
    <xf numFmtId="2" fontId="17" fillId="0" borderId="40" xfId="12" applyNumberFormat="1" applyFont="1" applyBorder="1" applyAlignment="1">
      <alignment horizontal="center" vertical="center" wrapText="1"/>
    </xf>
    <xf numFmtId="2" fontId="18" fillId="3" borderId="40" xfId="8" applyNumberFormat="1" applyFont="1" applyFill="1" applyBorder="1" applyAlignment="1">
      <alignment horizontal="left" vertical="center" wrapText="1"/>
    </xf>
    <xf numFmtId="2" fontId="17" fillId="0" borderId="41" xfId="12" applyNumberFormat="1" applyFont="1" applyBorder="1" applyAlignment="1">
      <alignment horizontal="center" vertical="center" wrapText="1"/>
    </xf>
    <xf numFmtId="165" fontId="17" fillId="0" borderId="40" xfId="10" applyNumberFormat="1" applyFont="1" applyFill="1" applyBorder="1" applyAlignment="1" applyProtection="1">
      <alignment horizontal="center" vertical="center"/>
    </xf>
    <xf numFmtId="49" fontId="17" fillId="12" borderId="43" xfId="8" applyNumberFormat="1" applyFont="1" applyFill="1" applyBorder="1" applyAlignment="1">
      <alignment horizontal="center" vertical="center" wrapText="1"/>
    </xf>
    <xf numFmtId="49" fontId="18" fillId="12" borderId="42" xfId="8" applyNumberFormat="1" applyFont="1" applyFill="1" applyBorder="1" applyAlignment="1">
      <alignment horizontal="left" vertical="center" wrapText="1"/>
    </xf>
    <xf numFmtId="49" fontId="18" fillId="12" borderId="42" xfId="8" applyNumberFormat="1" applyFont="1" applyFill="1" applyBorder="1" applyAlignment="1">
      <alignment horizontal="center" vertical="center" wrapText="1"/>
    </xf>
    <xf numFmtId="0" fontId="15" fillId="13" borderId="14" xfId="9" applyFont="1" applyFill="1" applyBorder="1" applyAlignment="1">
      <alignment horizontal="center"/>
    </xf>
    <xf numFmtId="0" fontId="15" fillId="13" borderId="4" xfId="9" applyFont="1" applyFill="1" applyBorder="1" applyAlignment="1">
      <alignment horizontal="center"/>
    </xf>
    <xf numFmtId="49" fontId="18" fillId="12" borderId="44" xfId="8" applyNumberFormat="1" applyFont="1" applyFill="1" applyBorder="1" applyAlignment="1">
      <alignment horizontal="right" vertical="center" wrapText="1"/>
    </xf>
    <xf numFmtId="0" fontId="15" fillId="13" borderId="22" xfId="9" applyFont="1" applyFill="1" applyBorder="1" applyAlignment="1">
      <alignment horizontal="right"/>
    </xf>
    <xf numFmtId="0" fontId="14" fillId="10" borderId="45" xfId="8" applyFont="1" applyFill="1" applyBorder="1" applyAlignment="1">
      <alignment horizontal="right" vertical="center" wrapText="1"/>
    </xf>
    <xf numFmtId="165" fontId="17" fillId="0" borderId="45" xfId="10" applyNumberFormat="1" applyFont="1" applyFill="1" applyBorder="1" applyAlignment="1" applyProtection="1">
      <alignment horizontal="right" vertical="center"/>
    </xf>
    <xf numFmtId="2" fontId="15" fillId="0" borderId="22" xfId="9" applyNumberFormat="1" applyFont="1" applyBorder="1" applyAlignment="1">
      <alignment horizontal="right"/>
    </xf>
    <xf numFmtId="0" fontId="14" fillId="10" borderId="46" xfId="8" applyFont="1" applyFill="1" applyBorder="1" applyAlignment="1">
      <alignment horizontal="right" vertical="center" wrapText="1"/>
    </xf>
    <xf numFmtId="165" fontId="17" fillId="11" borderId="22" xfId="10" applyNumberFormat="1" applyFont="1" applyFill="1" applyBorder="1" applyAlignment="1" applyProtection="1">
      <alignment horizontal="right" vertical="center"/>
    </xf>
    <xf numFmtId="165" fontId="17" fillId="11" borderId="21" xfId="10" applyNumberFormat="1" applyFont="1" applyFill="1" applyBorder="1" applyAlignment="1" applyProtection="1">
      <alignment horizontal="right" vertical="center"/>
    </xf>
    <xf numFmtId="2" fontId="15" fillId="0" borderId="21" xfId="9" applyNumberFormat="1" applyFont="1" applyBorder="1" applyAlignment="1">
      <alignment horizontal="right"/>
    </xf>
    <xf numFmtId="2" fontId="15" fillId="0" borderId="0" xfId="9" applyNumberFormat="1" applyFont="1" applyAlignment="1">
      <alignment horizontal="right"/>
    </xf>
    <xf numFmtId="2" fontId="14" fillId="10" borderId="30" xfId="8" applyNumberFormat="1" applyFont="1" applyFill="1" applyBorder="1" applyAlignment="1">
      <alignment horizontal="right" vertical="center" wrapText="1"/>
    </xf>
    <xf numFmtId="0" fontId="12" fillId="0" borderId="4" xfId="7" applyBorder="1"/>
    <xf numFmtId="0" fontId="20" fillId="13" borderId="4" xfId="7" applyFont="1" applyFill="1" applyBorder="1"/>
    <xf numFmtId="0" fontId="13" fillId="0" borderId="4" xfId="7" applyFont="1" applyBorder="1"/>
    <xf numFmtId="0" fontId="21" fillId="0" borderId="4" xfId="7" applyFont="1" applyBorder="1"/>
    <xf numFmtId="2" fontId="21" fillId="0" borderId="4" xfId="7" applyNumberFormat="1" applyFont="1" applyBorder="1"/>
    <xf numFmtId="43" fontId="21" fillId="0" borderId="4" xfId="7" applyNumberFormat="1" applyFont="1" applyBorder="1"/>
    <xf numFmtId="0" fontId="10" fillId="13" borderId="25" xfId="1" applyFont="1" applyFill="1" applyBorder="1" applyAlignment="1">
      <alignment horizontal="center" vertical="center"/>
    </xf>
    <xf numFmtId="0" fontId="10" fillId="13" borderId="26" xfId="1" applyFont="1" applyFill="1" applyBorder="1" applyAlignment="1">
      <alignment horizontal="center" vertical="center"/>
    </xf>
    <xf numFmtId="0" fontId="10" fillId="13" borderId="9" xfId="1" applyFont="1" applyFill="1" applyBorder="1" applyAlignment="1">
      <alignment horizontal="center" vertical="center" wrapText="1"/>
    </xf>
    <xf numFmtId="0" fontId="10" fillId="13" borderId="27" xfId="1" applyFont="1" applyFill="1" applyBorder="1" applyAlignment="1">
      <alignment horizontal="center" vertical="center" wrapText="1"/>
    </xf>
    <xf numFmtId="0" fontId="10" fillId="13" borderId="26" xfId="1" applyFont="1" applyFill="1" applyBorder="1" applyAlignment="1">
      <alignment horizontal="center" vertical="center" wrapText="1"/>
    </xf>
    <xf numFmtId="2" fontId="15" fillId="0" borderId="4" xfId="9" applyNumberFormat="1" applyFont="1" applyBorder="1" applyAlignment="1">
      <alignment horizontal="right"/>
    </xf>
    <xf numFmtId="0" fontId="23" fillId="0" borderId="0" xfId="0" applyFont="1"/>
    <xf numFmtId="0" fontId="25" fillId="14" borderId="14" xfId="13" applyFont="1" applyFill="1" applyBorder="1" applyAlignment="1">
      <alignment horizontal="center" vertical="center" wrapText="1"/>
    </xf>
    <xf numFmtId="0" fontId="26" fillId="14" borderId="4" xfId="13" applyFont="1" applyFill="1" applyBorder="1" applyAlignment="1">
      <alignment horizontal="left" vertical="top" wrapText="1"/>
    </xf>
    <xf numFmtId="0" fontId="26" fillId="14" borderId="4" xfId="13" applyFont="1" applyFill="1" applyBorder="1" applyAlignment="1">
      <alignment horizontal="center" vertical="center" wrapText="1"/>
    </xf>
    <xf numFmtId="166" fontId="26" fillId="14" borderId="4" xfId="13" applyNumberFormat="1" applyFont="1" applyFill="1" applyBorder="1" applyAlignment="1">
      <alignment horizontal="center" vertical="center" wrapText="1"/>
    </xf>
    <xf numFmtId="2" fontId="27" fillId="14" borderId="0" xfId="13" applyNumberFormat="1" applyFont="1" applyFill="1" applyAlignment="1">
      <alignment horizontal="center"/>
    </xf>
    <xf numFmtId="165" fontId="28" fillId="0" borderId="4" xfId="14" applyFont="1" applyBorder="1" applyAlignment="1">
      <alignment vertical="center" wrapText="1"/>
    </xf>
    <xf numFmtId="0" fontId="27" fillId="14" borderId="0" xfId="13" applyFont="1" applyFill="1"/>
    <xf numFmtId="4" fontId="28" fillId="14" borderId="4" xfId="13" applyNumberFormat="1" applyFont="1" applyFill="1" applyBorder="1" applyAlignment="1">
      <alignment horizontal="center" vertical="center"/>
    </xf>
    <xf numFmtId="4" fontId="28" fillId="14" borderId="16" xfId="13" applyNumberFormat="1" applyFont="1" applyFill="1" applyBorder="1" applyAlignment="1">
      <alignment horizontal="center" vertical="center"/>
    </xf>
    <xf numFmtId="0" fontId="27" fillId="14" borderId="0" xfId="13" applyFont="1" applyFill="1" applyAlignment="1">
      <alignment horizontal="center"/>
    </xf>
    <xf numFmtId="0" fontId="27" fillId="14" borderId="0" xfId="13" applyFont="1" applyFill="1" applyAlignment="1">
      <alignment horizontal="left"/>
    </xf>
    <xf numFmtId="4" fontId="27" fillId="14" borderId="0" xfId="13" applyNumberFormat="1" applyFont="1" applyFill="1" applyAlignment="1">
      <alignment horizontal="center"/>
    </xf>
    <xf numFmtId="0" fontId="24" fillId="6" borderId="4" xfId="0" applyFont="1" applyFill="1" applyBorder="1" applyAlignment="1">
      <alignment horizontal="center"/>
    </xf>
    <xf numFmtId="0" fontId="24" fillId="6" borderId="14" xfId="0" applyFont="1" applyFill="1" applyBorder="1" applyAlignment="1">
      <alignment horizontal="center"/>
    </xf>
    <xf numFmtId="0" fontId="22" fillId="6" borderId="4" xfId="0" applyFont="1" applyFill="1" applyBorder="1" applyAlignment="1">
      <alignment horizontal="left"/>
    </xf>
    <xf numFmtId="0" fontId="22" fillId="6" borderId="4" xfId="0" applyFont="1" applyFill="1" applyBorder="1"/>
    <xf numFmtId="2" fontId="29" fillId="15" borderId="47" xfId="8" applyNumberFormat="1" applyFont="1" applyFill="1" applyBorder="1" applyAlignment="1">
      <alignment horizontal="center" vertical="center" wrapText="1"/>
    </xf>
    <xf numFmtId="169" fontId="30" fillId="15" borderId="48" xfId="8" applyNumberFormat="1" applyFont="1" applyFill="1" applyBorder="1" applyAlignment="1">
      <alignment vertical="center" wrapText="1"/>
    </xf>
    <xf numFmtId="164" fontId="4" fillId="5" borderId="6" xfId="1" applyNumberFormat="1" applyFont="1" applyFill="1" applyBorder="1" applyAlignment="1">
      <alignment horizontal="center" vertical="center"/>
    </xf>
    <xf numFmtId="170" fontId="3" fillId="0" borderId="0" xfId="1" applyNumberFormat="1" applyFont="1" applyAlignment="1">
      <alignment vertical="center"/>
    </xf>
    <xf numFmtId="171" fontId="3" fillId="0" borderId="0" xfId="1" applyNumberFormat="1" applyFont="1" applyAlignment="1">
      <alignment vertical="center"/>
    </xf>
    <xf numFmtId="164" fontId="3" fillId="3" borderId="4" xfId="2" applyNumberFormat="1" applyFont="1" applyFill="1" applyBorder="1" applyAlignment="1" applyProtection="1">
      <alignment horizontal="center" vertical="center"/>
    </xf>
    <xf numFmtId="172" fontId="3" fillId="0" borderId="15" xfId="6" applyNumberFormat="1" applyFont="1" applyBorder="1" applyAlignment="1">
      <alignment horizontal="center" wrapText="1"/>
    </xf>
    <xf numFmtId="0" fontId="22" fillId="6" borderId="4" xfId="0" applyFont="1" applyFill="1" applyBorder="1" applyAlignment="1">
      <alignment horizontal="center"/>
    </xf>
    <xf numFmtId="0" fontId="15" fillId="3" borderId="4" xfId="9" applyFont="1" applyFill="1" applyBorder="1" applyAlignment="1">
      <alignment horizontal="left" vertical="center" wrapText="1"/>
    </xf>
    <xf numFmtId="0" fontId="17" fillId="3" borderId="4" xfId="11" applyFont="1" applyFill="1" applyBorder="1" applyAlignment="1">
      <alignment horizontal="left" vertical="center" wrapText="1"/>
    </xf>
    <xf numFmtId="0" fontId="17" fillId="3" borderId="4" xfId="11" applyFont="1" applyFill="1" applyBorder="1" applyAlignment="1">
      <alignment horizontal="center" vertical="center"/>
    </xf>
    <xf numFmtId="2" fontId="17" fillId="3" borderId="4" xfId="8" applyNumberFormat="1" applyFont="1" applyFill="1" applyBorder="1" applyAlignment="1">
      <alignment horizontal="center" vertical="center"/>
    </xf>
    <xf numFmtId="2" fontId="18" fillId="3" borderId="4" xfId="11" applyNumberFormat="1" applyFont="1" applyFill="1" applyBorder="1" applyAlignment="1">
      <alignment vertical="center"/>
    </xf>
    <xf numFmtId="0" fontId="1" fillId="6" borderId="4" xfId="0" applyFont="1" applyFill="1" applyBorder="1"/>
    <xf numFmtId="0" fontId="25" fillId="14" borderId="4" xfId="13" applyFont="1" applyFill="1" applyBorder="1"/>
    <xf numFmtId="0" fontId="25" fillId="14" borderId="4" xfId="13" applyFont="1" applyFill="1" applyBorder="1" applyAlignment="1">
      <alignment horizontal="center" vertical="center"/>
    </xf>
    <xf numFmtId="43" fontId="25" fillId="14" borderId="4" xfId="13" applyNumberFormat="1" applyFont="1" applyFill="1" applyBorder="1"/>
    <xf numFmtId="0" fontId="33" fillId="0" borderId="0" xfId="7" applyFont="1"/>
    <xf numFmtId="0" fontId="37" fillId="0" borderId="4" xfId="7" applyFont="1" applyBorder="1" applyAlignment="1">
      <alignment horizontal="justify" vertical="center"/>
    </xf>
    <xf numFmtId="173" fontId="38" fillId="0" borderId="4" xfId="15" applyNumberFormat="1" applyFont="1" applyBorder="1" applyAlignment="1">
      <alignment horizontal="center" vertical="center"/>
    </xf>
    <xf numFmtId="0" fontId="33" fillId="0" borderId="4" xfId="7" applyFont="1" applyBorder="1" applyAlignment="1">
      <alignment horizontal="center" vertical="center"/>
    </xf>
    <xf numFmtId="174" fontId="33" fillId="0" borderId="4" xfId="7" applyNumberFormat="1" applyFont="1" applyBorder="1" applyAlignment="1">
      <alignment horizontal="center" vertical="center"/>
    </xf>
    <xf numFmtId="175" fontId="33" fillId="0" borderId="4" xfId="6" applyNumberFormat="1" applyFont="1" applyFill="1" applyBorder="1" applyAlignment="1">
      <alignment horizontal="center" vertical="center"/>
    </xf>
    <xf numFmtId="169" fontId="33" fillId="0" borderId="4" xfId="7" applyNumberFormat="1" applyFont="1" applyBorder="1" applyAlignment="1">
      <alignment horizontal="center" vertical="center"/>
    </xf>
    <xf numFmtId="0" fontId="33" fillId="0" borderId="4" xfId="7" applyFont="1" applyBorder="1" applyAlignment="1">
      <alignment horizontal="justify" vertical="center"/>
    </xf>
    <xf numFmtId="1" fontId="33" fillId="0" borderId="4" xfId="7" applyNumberFormat="1" applyFont="1" applyBorder="1" applyAlignment="1">
      <alignment horizontal="center" vertical="center"/>
    </xf>
    <xf numFmtId="169" fontId="33" fillId="0" borderId="4" xfId="16" applyFont="1" applyFill="1" applyBorder="1" applyAlignment="1">
      <alignment horizontal="center" vertical="center"/>
    </xf>
    <xf numFmtId="0" fontId="32" fillId="0" borderId="4" xfId="7" applyFont="1" applyBorder="1" applyAlignment="1">
      <alignment horizontal="justify" vertical="center"/>
    </xf>
    <xf numFmtId="175" fontId="33" fillId="0" borderId="4" xfId="17" applyNumberFormat="1" applyFont="1" applyFill="1" applyBorder="1" applyAlignment="1">
      <alignment horizontal="center" vertical="center"/>
    </xf>
    <xf numFmtId="0" fontId="33" fillId="0" borderId="0" xfId="7" applyFont="1" applyAlignment="1">
      <alignment vertical="center"/>
    </xf>
    <xf numFmtId="0" fontId="33" fillId="0" borderId="4" xfId="7" applyFont="1" applyBorder="1" applyAlignment="1">
      <alignment horizontal="justify" vertical="center" wrapText="1"/>
    </xf>
    <xf numFmtId="173" fontId="33" fillId="0" borderId="4" xfId="15" applyNumberFormat="1" applyFont="1" applyBorder="1" applyAlignment="1">
      <alignment horizontal="center" vertical="center"/>
    </xf>
    <xf numFmtId="0" fontId="33" fillId="0" borderId="4" xfId="15" applyFont="1" applyBorder="1" applyAlignment="1">
      <alignment horizontal="center" vertical="center"/>
    </xf>
    <xf numFmtId="0" fontId="38" fillId="0" borderId="4" xfId="18" applyFont="1" applyBorder="1" applyAlignment="1">
      <alignment horizontal="justify" vertical="center"/>
    </xf>
    <xf numFmtId="0" fontId="33" fillId="0" borderId="4" xfId="18" applyFont="1" applyBorder="1" applyAlignment="1">
      <alignment horizontal="center" vertical="center"/>
    </xf>
    <xf numFmtId="0" fontId="33" fillId="0" borderId="4" xfId="18" applyFont="1" applyBorder="1" applyAlignment="1">
      <alignment horizontal="justify" vertical="center"/>
    </xf>
    <xf numFmtId="174" fontId="33" fillId="0" borderId="4" xfId="7" applyNumberFormat="1" applyFont="1" applyBorder="1" applyAlignment="1">
      <alignment horizontal="justify" vertical="center" wrapText="1"/>
    </xf>
    <xf numFmtId="174" fontId="33" fillId="0" borderId="4" xfId="7" applyNumberFormat="1" applyFont="1" applyBorder="1" applyAlignment="1">
      <alignment horizontal="justify" vertical="center"/>
    </xf>
    <xf numFmtId="169" fontId="33" fillId="0" borderId="4" xfId="16" applyFont="1" applyBorder="1" applyAlignment="1">
      <alignment horizontal="center" vertical="center"/>
    </xf>
    <xf numFmtId="0" fontId="32" fillId="0" borderId="4" xfId="7" applyFont="1" applyBorder="1" applyAlignment="1">
      <alignment horizontal="center" vertical="center"/>
    </xf>
    <xf numFmtId="0" fontId="33" fillId="0" borderId="4" xfId="7" applyFont="1" applyBorder="1" applyAlignment="1">
      <alignment horizontal="left" vertical="center" wrapText="1"/>
    </xf>
    <xf numFmtId="0" fontId="33" fillId="0" borderId="0" xfId="7" applyFont="1" applyAlignment="1">
      <alignment horizontal="center"/>
    </xf>
    <xf numFmtId="0" fontId="33" fillId="0" borderId="0" xfId="7" applyFont="1" applyAlignment="1">
      <alignment horizontal="center" vertical="center"/>
    </xf>
    <xf numFmtId="0" fontId="33" fillId="0" borderId="4" xfId="7" applyFont="1" applyBorder="1"/>
    <xf numFmtId="0" fontId="33" fillId="0" borderId="4" xfId="7" applyFont="1" applyBorder="1" applyAlignment="1">
      <alignment vertical="center"/>
    </xf>
    <xf numFmtId="0" fontId="32" fillId="0" borderId="11" xfId="7" applyFont="1" applyBorder="1" applyAlignment="1">
      <alignment horizontal="center" vertical="center"/>
    </xf>
    <xf numFmtId="0" fontId="32" fillId="0" borderId="12" xfId="7" applyFont="1" applyBorder="1" applyAlignment="1">
      <alignment vertical="center"/>
    </xf>
    <xf numFmtId="0" fontId="32" fillId="0" borderId="12" xfId="7" applyFont="1" applyBorder="1" applyAlignment="1">
      <alignment horizontal="center" vertical="center"/>
    </xf>
    <xf numFmtId="0" fontId="33" fillId="0" borderId="15" xfId="7" applyFont="1" applyBorder="1"/>
    <xf numFmtId="0" fontId="32" fillId="0" borderId="14" xfId="7" quotePrefix="1" applyFont="1" applyBorder="1" applyAlignment="1">
      <alignment horizontal="center" vertical="center"/>
    </xf>
    <xf numFmtId="3" fontId="33" fillId="0" borderId="14" xfId="7" applyNumberFormat="1" applyFont="1" applyBorder="1" applyAlignment="1">
      <alignment horizontal="center" vertical="center"/>
    </xf>
    <xf numFmtId="0" fontId="33" fillId="0" borderId="14" xfId="7" quotePrefix="1" applyFont="1" applyBorder="1" applyAlignment="1">
      <alignment horizontal="center" vertical="center"/>
    </xf>
    <xf numFmtId="0" fontId="33" fillId="0" borderId="15" xfId="7" applyFont="1" applyBorder="1" applyAlignment="1">
      <alignment vertical="center"/>
    </xf>
    <xf numFmtId="0" fontId="33" fillId="0" borderId="14" xfId="7" applyFont="1" applyBorder="1" applyAlignment="1">
      <alignment horizontal="center" vertical="center" wrapText="1"/>
    </xf>
    <xf numFmtId="0" fontId="33" fillId="0" borderId="14" xfId="7" applyFont="1" applyBorder="1" applyAlignment="1">
      <alignment horizontal="center" vertical="center"/>
    </xf>
    <xf numFmtId="1" fontId="33" fillId="0" borderId="14" xfId="7" applyNumberFormat="1" applyFont="1" applyBorder="1" applyAlignment="1">
      <alignment horizontal="center" vertical="center"/>
    </xf>
    <xf numFmtId="1" fontId="33" fillId="0" borderId="14" xfId="7" quotePrefix="1" applyNumberFormat="1" applyFont="1" applyBorder="1" applyAlignment="1">
      <alignment horizontal="center" vertical="center"/>
    </xf>
    <xf numFmtId="174" fontId="33" fillId="0" borderId="14" xfId="7" applyNumberFormat="1" applyFont="1" applyBorder="1" applyAlignment="1">
      <alignment horizontal="center" vertical="center"/>
    </xf>
    <xf numFmtId="169" fontId="32" fillId="0" borderId="48" xfId="16" applyFont="1" applyFill="1" applyBorder="1" applyAlignment="1">
      <alignment horizontal="center" vertical="center"/>
    </xf>
    <xf numFmtId="0" fontId="33" fillId="0" borderId="48" xfId="7" applyFont="1" applyBorder="1" applyAlignment="1">
      <alignment vertical="center"/>
    </xf>
    <xf numFmtId="0" fontId="36" fillId="0" borderId="17" xfId="15" applyFont="1" applyBorder="1" applyAlignment="1">
      <alignment horizontal="center" vertical="center"/>
    </xf>
    <xf numFmtId="0" fontId="37" fillId="0" borderId="3" xfId="7" applyFont="1" applyBorder="1" applyAlignment="1">
      <alignment horizontal="justify" vertical="center"/>
    </xf>
    <xf numFmtId="173" fontId="38" fillId="0" borderId="3" xfId="15" applyNumberFormat="1" applyFont="1" applyBorder="1" applyAlignment="1">
      <alignment horizontal="center" vertical="center"/>
    </xf>
    <xf numFmtId="0" fontId="38" fillId="0" borderId="3" xfId="15" applyFont="1" applyBorder="1" applyAlignment="1">
      <alignment horizontal="center" vertical="center"/>
    </xf>
    <xf numFmtId="0" fontId="33" fillId="0" borderId="3" xfId="7" applyFont="1" applyBorder="1"/>
    <xf numFmtId="0" fontId="33" fillId="0" borderId="18" xfId="7" applyFont="1" applyBorder="1"/>
    <xf numFmtId="0" fontId="32" fillId="0" borderId="47" xfId="7" applyFont="1" applyBorder="1" applyAlignment="1">
      <alignment horizontal="center" vertical="center"/>
    </xf>
    <xf numFmtId="0" fontId="32" fillId="0" borderId="48" xfId="7" applyFont="1" applyBorder="1" applyAlignment="1">
      <alignment vertical="center"/>
    </xf>
    <xf numFmtId="0" fontId="32" fillId="0" borderId="48" xfId="7" applyFont="1" applyBorder="1" applyAlignment="1">
      <alignment horizontal="center" vertical="center"/>
    </xf>
    <xf numFmtId="0" fontId="32" fillId="0" borderId="48" xfId="7" quotePrefix="1" applyFont="1" applyBorder="1" applyAlignment="1">
      <alignment horizontal="center" vertical="center"/>
    </xf>
    <xf numFmtId="43" fontId="33" fillId="0" borderId="4" xfId="7" applyNumberFormat="1" applyFont="1" applyBorder="1" applyAlignment="1">
      <alignment vertical="center"/>
    </xf>
    <xf numFmtId="43" fontId="33" fillId="0" borderId="15" xfId="7" applyNumberFormat="1" applyFont="1" applyBorder="1" applyAlignment="1">
      <alignment vertical="center"/>
    </xf>
    <xf numFmtId="0" fontId="33" fillId="0" borderId="0" xfId="19" applyFont="1" applyProtection="1">
      <protection locked="0"/>
    </xf>
    <xf numFmtId="0" fontId="41" fillId="0" borderId="4" xfId="19" applyFont="1" applyBorder="1" applyAlignment="1">
      <alignment horizontal="center" vertical="center"/>
    </xf>
    <xf numFmtId="43" fontId="33" fillId="3" borderId="4" xfId="6" applyFont="1" applyFill="1" applyBorder="1" applyAlignment="1" applyProtection="1">
      <alignment horizontal="center" vertical="center"/>
      <protection locked="0"/>
    </xf>
    <xf numFmtId="0" fontId="41" fillId="0" borderId="4" xfId="19" applyFont="1" applyBorder="1" applyAlignment="1">
      <alignment horizontal="center" vertical="center" wrapText="1"/>
    </xf>
    <xf numFmtId="0" fontId="41" fillId="0" borderId="4" xfId="19" applyFont="1" applyBorder="1" applyAlignment="1">
      <alignment horizontal="center" vertical="top"/>
    </xf>
    <xf numFmtId="0" fontId="41" fillId="0" borderId="4" xfId="19" applyFont="1" applyBorder="1" applyAlignment="1">
      <alignment horizontal="center" vertical="top" wrapText="1"/>
    </xf>
    <xf numFmtId="0" fontId="41" fillId="3" borderId="4" xfId="19" applyFont="1" applyFill="1" applyBorder="1" applyAlignment="1">
      <alignment horizontal="center" vertical="top"/>
    </xf>
    <xf numFmtId="0" fontId="41" fillId="3" borderId="4" xfId="19" applyFont="1" applyFill="1" applyBorder="1" applyAlignment="1">
      <alignment horizontal="center" vertical="center"/>
    </xf>
    <xf numFmtId="0" fontId="41" fillId="3" borderId="4" xfId="19" applyFont="1" applyFill="1" applyBorder="1" applyAlignment="1">
      <alignment horizontal="center" vertical="top" wrapText="1"/>
    </xf>
    <xf numFmtId="43" fontId="33" fillId="3" borderId="22" xfId="6" applyFont="1" applyFill="1" applyBorder="1" applyAlignment="1">
      <alignment horizontal="center" vertical="center"/>
    </xf>
    <xf numFmtId="0" fontId="33" fillId="0" borderId="4" xfId="19" applyFont="1" applyBorder="1" applyProtection="1">
      <protection locked="0"/>
    </xf>
    <xf numFmtId="0" fontId="33" fillId="8" borderId="52" xfId="19" applyFont="1" applyFill="1" applyBorder="1" applyProtection="1">
      <protection locked="0"/>
    </xf>
    <xf numFmtId="0" fontId="40" fillId="6" borderId="21" xfId="19" applyFont="1" applyFill="1" applyBorder="1" applyAlignment="1" applyProtection="1">
      <alignment horizontal="center" vertical="center"/>
      <protection locked="0"/>
    </xf>
    <xf numFmtId="0" fontId="41" fillId="0" borderId="3" xfId="19" applyFont="1" applyBorder="1" applyAlignment="1">
      <alignment horizontal="center" vertical="center"/>
    </xf>
    <xf numFmtId="43" fontId="33" fillId="3" borderId="3" xfId="6" applyFont="1" applyFill="1" applyBorder="1" applyAlignment="1" applyProtection="1">
      <alignment horizontal="center" vertical="center"/>
      <protection locked="0"/>
    </xf>
    <xf numFmtId="43" fontId="33" fillId="3" borderId="21" xfId="6" applyFont="1" applyFill="1" applyBorder="1" applyAlignment="1">
      <alignment horizontal="center" vertical="center"/>
    </xf>
    <xf numFmtId="2" fontId="33" fillId="0" borderId="3" xfId="19" applyNumberFormat="1" applyFont="1" applyBorder="1" applyProtection="1">
      <protection locked="0"/>
    </xf>
    <xf numFmtId="0" fontId="33" fillId="0" borderId="3" xfId="19" applyFont="1" applyBorder="1" applyProtection="1">
      <protection locked="0"/>
    </xf>
    <xf numFmtId="0" fontId="40" fillId="6" borderId="25" xfId="19" applyFont="1" applyFill="1" applyBorder="1" applyAlignment="1" applyProtection="1">
      <alignment horizontal="center" vertical="center" wrapText="1"/>
      <protection locked="0"/>
    </xf>
    <xf numFmtId="0" fontId="40" fillId="6" borderId="26" xfId="19" applyFont="1" applyFill="1" applyBorder="1" applyAlignment="1" applyProtection="1">
      <alignment horizontal="center" vertical="center"/>
      <protection locked="0"/>
    </xf>
    <xf numFmtId="0" fontId="40" fillId="6" borderId="26" xfId="19" applyFont="1" applyFill="1" applyBorder="1" applyAlignment="1" applyProtection="1">
      <alignment horizontal="center" vertical="center" wrapText="1"/>
      <protection locked="0"/>
    </xf>
    <xf numFmtId="0" fontId="40" fillId="6" borderId="27" xfId="19" applyFont="1" applyFill="1" applyBorder="1" applyAlignment="1" applyProtection="1">
      <alignment horizontal="center" vertical="center" wrapText="1"/>
      <protection locked="0"/>
    </xf>
    <xf numFmtId="0" fontId="32" fillId="6" borderId="48" xfId="19" applyFont="1" applyFill="1" applyBorder="1" applyProtection="1">
      <protection locked="0"/>
    </xf>
    <xf numFmtId="0" fontId="32" fillId="6" borderId="57" xfId="19" applyFont="1" applyFill="1" applyBorder="1" applyProtection="1">
      <protection locked="0"/>
    </xf>
    <xf numFmtId="0" fontId="41" fillId="0" borderId="16" xfId="19" applyFont="1" applyBorder="1" applyAlignment="1">
      <alignment horizontal="center" vertical="center"/>
    </xf>
    <xf numFmtId="0" fontId="41" fillId="3" borderId="16" xfId="19" applyFont="1" applyFill="1" applyBorder="1" applyAlignment="1">
      <alignment horizontal="center" vertical="top"/>
    </xf>
    <xf numFmtId="0" fontId="41" fillId="3" borderId="16" xfId="19" applyFont="1" applyFill="1" applyBorder="1" applyAlignment="1">
      <alignment horizontal="center" vertical="top" wrapText="1"/>
    </xf>
    <xf numFmtId="43" fontId="33" fillId="3" borderId="16" xfId="6" applyFont="1" applyFill="1" applyBorder="1" applyAlignment="1" applyProtection="1">
      <alignment horizontal="center" vertical="center"/>
      <protection locked="0"/>
    </xf>
    <xf numFmtId="43" fontId="33" fillId="3" borderId="60" xfId="6" applyFont="1" applyFill="1" applyBorder="1" applyAlignment="1">
      <alignment horizontal="center" vertical="center"/>
    </xf>
    <xf numFmtId="0" fontId="33" fillId="0" borderId="16" xfId="19" applyFont="1" applyBorder="1" applyProtection="1">
      <protection locked="0"/>
    </xf>
    <xf numFmtId="0" fontId="42" fillId="3" borderId="6" xfId="19" applyFont="1" applyFill="1" applyBorder="1" applyAlignment="1" applyProtection="1">
      <alignment horizontal="center" vertical="center"/>
      <protection locked="0"/>
    </xf>
    <xf numFmtId="43" fontId="42" fillId="3" borderId="6" xfId="6" applyFont="1" applyFill="1" applyBorder="1" applyAlignment="1" applyProtection="1">
      <alignment horizontal="center" vertical="center"/>
      <protection locked="0"/>
    </xf>
    <xf numFmtId="43" fontId="42" fillId="3" borderId="61" xfId="6" applyFont="1" applyFill="1" applyBorder="1" applyAlignment="1">
      <alignment horizontal="center" vertical="center"/>
    </xf>
    <xf numFmtId="0" fontId="33" fillId="0" borderId="6" xfId="19" applyFont="1" applyBorder="1" applyProtection="1">
      <protection locked="0"/>
    </xf>
    <xf numFmtId="43" fontId="42" fillId="3" borderId="6" xfId="6" applyFont="1" applyFill="1" applyBorder="1" applyAlignment="1">
      <alignment horizontal="center" vertical="center"/>
    </xf>
    <xf numFmtId="43" fontId="42" fillId="3" borderId="2" xfId="6" applyFont="1" applyFill="1" applyBorder="1" applyAlignment="1">
      <alignment horizontal="center" vertical="center"/>
    </xf>
    <xf numFmtId="0" fontId="32" fillId="6" borderId="47" xfId="19" applyFont="1" applyFill="1" applyBorder="1" applyProtection="1">
      <protection locked="0"/>
    </xf>
    <xf numFmtId="2" fontId="33" fillId="0" borderId="17" xfId="19" applyNumberFormat="1" applyFont="1" applyBorder="1" applyProtection="1">
      <protection locked="0"/>
    </xf>
    <xf numFmtId="2" fontId="33" fillId="0" borderId="14" xfId="19" applyNumberFormat="1" applyFont="1" applyBorder="1" applyProtection="1">
      <protection locked="0"/>
    </xf>
    <xf numFmtId="2" fontId="33" fillId="0" borderId="62" xfId="19" applyNumberFormat="1" applyFont="1" applyBorder="1" applyProtection="1">
      <protection locked="0"/>
    </xf>
    <xf numFmtId="2" fontId="33" fillId="0" borderId="5" xfId="19" applyNumberFormat="1" applyFont="1" applyBorder="1" applyProtection="1">
      <protection locked="0"/>
    </xf>
    <xf numFmtId="43" fontId="33" fillId="0" borderId="3" xfId="19" applyNumberFormat="1" applyFont="1" applyBorder="1" applyProtection="1">
      <protection locked="0"/>
    </xf>
    <xf numFmtId="43" fontId="33" fillId="0" borderId="18" xfId="19" applyNumberFormat="1" applyFont="1" applyBorder="1" applyProtection="1">
      <protection locked="0"/>
    </xf>
    <xf numFmtId="0" fontId="27" fillId="14" borderId="4" xfId="13" applyFont="1" applyFill="1" applyBorder="1" applyAlignment="1">
      <alignment horizontal="center"/>
    </xf>
    <xf numFmtId="0" fontId="27" fillId="14" borderId="4" xfId="13" applyFont="1" applyFill="1" applyBorder="1" applyAlignment="1">
      <alignment horizontal="left"/>
    </xf>
    <xf numFmtId="2" fontId="27" fillId="14" borderId="4" xfId="13" applyNumberFormat="1" applyFont="1" applyFill="1" applyBorder="1" applyAlignment="1">
      <alignment horizontal="center"/>
    </xf>
    <xf numFmtId="4" fontId="27" fillId="14" borderId="4" xfId="13" applyNumberFormat="1" applyFont="1" applyFill="1" applyBorder="1" applyAlignment="1">
      <alignment horizontal="center"/>
    </xf>
    <xf numFmtId="2" fontId="29" fillId="10" borderId="4" xfId="8" applyNumberFormat="1" applyFont="1" applyFill="1" applyBorder="1" applyAlignment="1">
      <alignment horizontal="center" vertical="center" wrapText="1"/>
    </xf>
    <xf numFmtId="0" fontId="29" fillId="10" borderId="4" xfId="8" applyFont="1" applyFill="1" applyBorder="1" applyAlignment="1">
      <alignment horizontal="left" vertical="center" wrapText="1"/>
    </xf>
    <xf numFmtId="0" fontId="29" fillId="10" borderId="4" xfId="8" applyFont="1" applyFill="1" applyBorder="1" applyAlignment="1">
      <alignment horizontal="right" vertical="center" wrapText="1"/>
    </xf>
    <xf numFmtId="0" fontId="25" fillId="14" borderId="4" xfId="13" applyFont="1" applyFill="1" applyBorder="1" applyAlignment="1">
      <alignment horizontal="center" vertical="center" wrapText="1"/>
    </xf>
    <xf numFmtId="4" fontId="28" fillId="14" borderId="4" xfId="13" applyNumberFormat="1" applyFont="1" applyFill="1" applyBorder="1" applyAlignment="1">
      <alignment horizontal="center"/>
    </xf>
    <xf numFmtId="165" fontId="28" fillId="0" borderId="4" xfId="14" applyFont="1" applyBorder="1" applyAlignment="1">
      <alignment horizontal="center" vertical="center" wrapText="1"/>
    </xf>
    <xf numFmtId="0" fontId="45" fillId="10" borderId="4" xfId="8" applyFont="1" applyFill="1" applyBorder="1" applyAlignment="1">
      <alignment horizontal="left" vertical="center" wrapText="1"/>
    </xf>
    <xf numFmtId="4" fontId="27" fillId="14" borderId="4" xfId="13" applyNumberFormat="1" applyFont="1" applyFill="1" applyBorder="1" applyAlignment="1">
      <alignment horizontal="center" vertical="center"/>
    </xf>
    <xf numFmtId="0" fontId="29" fillId="16" borderId="4" xfId="8" applyFont="1" applyFill="1" applyBorder="1" applyAlignment="1">
      <alignment vertical="center" wrapText="1"/>
    </xf>
    <xf numFmtId="0" fontId="27" fillId="14" borderId="4" xfId="13" applyFont="1" applyFill="1" applyBorder="1"/>
    <xf numFmtId="0" fontId="0" fillId="0" borderId="4" xfId="0" applyBorder="1"/>
    <xf numFmtId="0" fontId="24" fillId="6" borderId="4" xfId="0" applyFont="1" applyFill="1" applyBorder="1"/>
    <xf numFmtId="0" fontId="24" fillId="6" borderId="4" xfId="0" applyFont="1" applyFill="1" applyBorder="1" applyAlignment="1">
      <alignment horizontal="right"/>
    </xf>
    <xf numFmtId="165" fontId="3" fillId="17" borderId="4" xfId="2" applyNumberFormat="1" applyFont="1" applyFill="1" applyBorder="1" applyAlignment="1">
      <alignment horizontal="right" vertical="center" wrapText="1"/>
    </xf>
    <xf numFmtId="167" fontId="3" fillId="17" borderId="4" xfId="2" applyNumberFormat="1" applyFont="1" applyFill="1" applyBorder="1" applyAlignment="1">
      <alignment horizontal="right" vertical="center" wrapText="1"/>
    </xf>
    <xf numFmtId="165" fontId="3" fillId="17" borderId="4" xfId="2" applyNumberFormat="1" applyFont="1" applyFill="1" applyBorder="1" applyAlignment="1">
      <alignment horizontal="right" vertical="center"/>
    </xf>
    <xf numFmtId="0" fontId="3" fillId="3" borderId="4" xfId="1" applyFont="1" applyFill="1" applyBorder="1" applyAlignment="1">
      <alignment horizontal="justify" vertical="center"/>
    </xf>
    <xf numFmtId="10" fontId="3" fillId="0" borderId="15" xfId="5" applyNumberFormat="1" applyFont="1" applyBorder="1" applyAlignment="1">
      <alignment horizontal="center" wrapText="1"/>
    </xf>
    <xf numFmtId="10" fontId="3" fillId="0" borderId="20" xfId="6" applyNumberFormat="1" applyFont="1" applyBorder="1" applyAlignment="1">
      <alignment horizontal="center" wrapText="1"/>
    </xf>
    <xf numFmtId="10" fontId="10" fillId="9" borderId="2" xfId="5" applyNumberFormat="1" applyFont="1" applyFill="1" applyBorder="1" applyAlignment="1">
      <alignment horizontal="center" vertical="center" wrapText="1"/>
    </xf>
    <xf numFmtId="10" fontId="3" fillId="0" borderId="15" xfId="1" applyNumberFormat="1" applyFont="1" applyBorder="1" applyAlignment="1">
      <alignment horizontal="center" wrapText="1"/>
    </xf>
    <xf numFmtId="10" fontId="3" fillId="0" borderId="15" xfId="6" applyNumberFormat="1" applyFont="1" applyBorder="1" applyAlignment="1">
      <alignment horizontal="center" wrapText="1"/>
    </xf>
    <xf numFmtId="43" fontId="3" fillId="8" borderId="15" xfId="6" applyFont="1" applyFill="1" applyBorder="1" applyAlignment="1">
      <alignment horizontal="center" wrapText="1"/>
    </xf>
    <xf numFmtId="0" fontId="2" fillId="8" borderId="4" xfId="1" applyFont="1" applyFill="1" applyBorder="1" applyAlignment="1">
      <alignment vertical="center"/>
    </xf>
    <xf numFmtId="0" fontId="4" fillId="7" borderId="4" xfId="1" applyFont="1" applyFill="1" applyBorder="1" applyAlignment="1">
      <alignment vertical="center"/>
    </xf>
    <xf numFmtId="43" fontId="9" fillId="0" borderId="0" xfId="20" applyFont="1" applyAlignment="1">
      <alignment horizontal="center" wrapText="1"/>
    </xf>
    <xf numFmtId="0" fontId="11" fillId="9" borderId="0" xfId="1" applyFont="1" applyFill="1" applyBorder="1" applyAlignment="1">
      <alignment horizontal="center"/>
    </xf>
    <xf numFmtId="164" fontId="10" fillId="0" borderId="0" xfId="1" applyNumberFormat="1" applyFont="1" applyFill="1" applyBorder="1" applyAlignment="1">
      <alignment horizontal="center" vertical="center" wrapText="1"/>
    </xf>
    <xf numFmtId="10" fontId="10" fillId="0" borderId="0" xfId="5" applyNumberFormat="1" applyFont="1" applyFill="1" applyBorder="1" applyAlignment="1">
      <alignment horizontal="center" vertical="center" wrapText="1"/>
    </xf>
    <xf numFmtId="0" fontId="9" fillId="8" borderId="0" xfId="1" applyFont="1" applyFill="1"/>
    <xf numFmtId="0" fontId="9" fillId="8" borderId="0" xfId="1" applyFont="1" applyFill="1" applyAlignment="1">
      <alignment horizontal="center" wrapText="1"/>
    </xf>
    <xf numFmtId="43" fontId="9" fillId="8" borderId="0" xfId="20" applyFont="1" applyFill="1" applyAlignment="1">
      <alignment horizontal="center" wrapText="1"/>
    </xf>
    <xf numFmtId="0" fontId="9" fillId="0" borderId="0" xfId="1" applyFont="1" applyAlignment="1">
      <alignment horizontal="center" wrapText="1"/>
    </xf>
    <xf numFmtId="0" fontId="9" fillId="0" borderId="0" xfId="4" applyFont="1"/>
    <xf numFmtId="43" fontId="9" fillId="0" borderId="0" xfId="4" applyNumberFormat="1" applyFont="1"/>
    <xf numFmtId="0" fontId="9" fillId="0" borderId="0" xfId="4" applyFont="1" applyAlignment="1">
      <alignment horizontal="center" wrapText="1"/>
    </xf>
    <xf numFmtId="43" fontId="9" fillId="0" borderId="0" xfId="6" applyFont="1" applyAlignment="1">
      <alignment horizontal="center" wrapText="1"/>
    </xf>
    <xf numFmtId="0" fontId="9" fillId="9" borderId="0" xfId="4" applyFont="1" applyFill="1"/>
    <xf numFmtId="0" fontId="9" fillId="9" borderId="0" xfId="4" applyFont="1" applyFill="1" applyAlignment="1">
      <alignment horizontal="center" wrapText="1"/>
    </xf>
    <xf numFmtId="43" fontId="9" fillId="9" borderId="0" xfId="6" applyFont="1" applyFill="1" applyAlignment="1">
      <alignment horizontal="center" wrapText="1"/>
    </xf>
    <xf numFmtId="0" fontId="2" fillId="8" borderId="11" xfId="1" applyFont="1" applyFill="1" applyBorder="1" applyAlignment="1">
      <alignment horizontal="center" vertical="center"/>
    </xf>
    <xf numFmtId="0" fontId="2" fillId="8" borderId="12" xfId="1" applyFont="1" applyFill="1" applyBorder="1" applyAlignment="1">
      <alignment horizontal="center" vertical="center"/>
    </xf>
    <xf numFmtId="0" fontId="2" fillId="8" borderId="13"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4" xfId="1" applyFont="1" applyFill="1" applyBorder="1" applyAlignment="1">
      <alignment horizontal="center" vertical="center"/>
    </xf>
    <xf numFmtId="0" fontId="2" fillId="8" borderId="15" xfId="1" applyFont="1" applyFill="1" applyBorder="1" applyAlignment="1">
      <alignment horizontal="center" vertical="center"/>
    </xf>
    <xf numFmtId="0" fontId="4" fillId="7" borderId="4" xfId="1" applyFont="1" applyFill="1" applyBorder="1" applyAlignment="1">
      <alignment horizontal="center" vertical="center"/>
    </xf>
    <xf numFmtId="0" fontId="2" fillId="8" borderId="22" xfId="1" applyFont="1" applyFill="1" applyBorder="1" applyAlignment="1">
      <alignment horizontal="center" vertical="center"/>
    </xf>
    <xf numFmtId="0" fontId="2" fillId="8" borderId="64" xfId="1" applyFont="1" applyFill="1" applyBorder="1" applyAlignment="1">
      <alignment horizontal="center" vertical="center"/>
    </xf>
    <xf numFmtId="0" fontId="2" fillId="8" borderId="65" xfId="1" applyFont="1" applyFill="1" applyBorder="1" applyAlignment="1">
      <alignment horizontal="center" vertical="center"/>
    </xf>
    <xf numFmtId="0" fontId="4" fillId="7" borderId="22" xfId="1" applyFont="1" applyFill="1" applyBorder="1" applyAlignment="1">
      <alignment horizontal="center" vertical="center"/>
    </xf>
    <xf numFmtId="0" fontId="4" fillId="7" borderId="64" xfId="1" applyFont="1" applyFill="1" applyBorder="1" applyAlignment="1">
      <alignment horizontal="center" vertical="center"/>
    </xf>
    <xf numFmtId="0" fontId="4" fillId="7" borderId="65" xfId="1" applyFont="1" applyFill="1" applyBorder="1" applyAlignment="1">
      <alignment horizontal="center" vertical="center"/>
    </xf>
    <xf numFmtId="0" fontId="2" fillId="0" borderId="0" xfId="1" applyFont="1" applyAlignment="1">
      <alignment horizontal="center" vertical="center"/>
    </xf>
    <xf numFmtId="0" fontId="4" fillId="8" borderId="4" xfId="1" applyFont="1" applyFill="1" applyBorder="1" applyAlignment="1">
      <alignment horizontal="center" vertical="center"/>
    </xf>
    <xf numFmtId="0" fontId="20" fillId="13" borderId="4" xfId="7" applyFont="1" applyFill="1" applyBorder="1" applyAlignment="1">
      <alignment horizontal="center"/>
    </xf>
    <xf numFmtId="0" fontId="15" fillId="0" borderId="35" xfId="9" applyFont="1" applyBorder="1" applyAlignment="1">
      <alignment horizontal="right"/>
    </xf>
    <xf numFmtId="0" fontId="15" fillId="0" borderId="34" xfId="9" applyFont="1" applyBorder="1" applyAlignment="1">
      <alignment horizontal="right"/>
    </xf>
    <xf numFmtId="0" fontId="15" fillId="0" borderId="33" xfId="9" applyFont="1" applyBorder="1" applyAlignment="1">
      <alignment horizontal="right"/>
    </xf>
    <xf numFmtId="0" fontId="14" fillId="10" borderId="30" xfId="8" applyFont="1" applyFill="1" applyBorder="1" applyAlignment="1">
      <alignment horizontal="right" vertical="center" wrapText="1"/>
    </xf>
    <xf numFmtId="0" fontId="14" fillId="10" borderId="29" xfId="8" applyFont="1" applyFill="1" applyBorder="1" applyAlignment="1">
      <alignment horizontal="right" vertical="center" wrapText="1"/>
    </xf>
    <xf numFmtId="0" fontId="14" fillId="10" borderId="28" xfId="8" applyFont="1" applyFill="1" applyBorder="1" applyAlignment="1">
      <alignment horizontal="right" vertical="center" wrapText="1"/>
    </xf>
    <xf numFmtId="0" fontId="15" fillId="8" borderId="11" xfId="9" applyFont="1" applyFill="1" applyBorder="1" applyAlignment="1">
      <alignment horizontal="center" vertical="center" wrapText="1"/>
    </xf>
    <xf numFmtId="0" fontId="15" fillId="8" borderId="12" xfId="9" applyFont="1" applyFill="1" applyBorder="1" applyAlignment="1">
      <alignment horizontal="center" vertical="center" wrapText="1"/>
    </xf>
    <xf numFmtId="0" fontId="15" fillId="8" borderId="13" xfId="9" applyFont="1" applyFill="1" applyBorder="1" applyAlignment="1">
      <alignment horizontal="center" vertical="center" wrapText="1"/>
    </xf>
    <xf numFmtId="0" fontId="15" fillId="0" borderId="39" xfId="9" applyFont="1" applyBorder="1" applyAlignment="1">
      <alignment horizontal="right"/>
    </xf>
    <xf numFmtId="0" fontId="15" fillId="0" borderId="32" xfId="9" applyFont="1" applyBorder="1" applyAlignment="1">
      <alignment horizontal="right"/>
    </xf>
    <xf numFmtId="0" fontId="15" fillId="0" borderId="38" xfId="9" applyFont="1" applyBorder="1" applyAlignment="1">
      <alignment horizontal="right"/>
    </xf>
    <xf numFmtId="0" fontId="22" fillId="6" borderId="4" xfId="0" applyFont="1" applyFill="1" applyBorder="1" applyAlignment="1">
      <alignment horizontal="center"/>
    </xf>
    <xf numFmtId="0" fontId="31" fillId="8" borderId="49" xfId="0" applyFont="1" applyFill="1" applyBorder="1" applyAlignment="1">
      <alignment horizontal="center" vertical="center"/>
    </xf>
    <xf numFmtId="0" fontId="31" fillId="8" borderId="50" xfId="0" applyFont="1" applyFill="1" applyBorder="1" applyAlignment="1">
      <alignment horizontal="center" vertical="center"/>
    </xf>
    <xf numFmtId="0" fontId="31" fillId="8" borderId="51" xfId="0" applyFont="1" applyFill="1" applyBorder="1" applyAlignment="1">
      <alignment horizontal="center" vertical="center"/>
    </xf>
    <xf numFmtId="0" fontId="22" fillId="6" borderId="14" xfId="0" applyFont="1" applyFill="1" applyBorder="1" applyAlignment="1">
      <alignment horizontal="left"/>
    </xf>
    <xf numFmtId="0" fontId="22" fillId="6" borderId="4" xfId="0" applyFont="1" applyFill="1" applyBorder="1" applyAlignment="1">
      <alignment horizontal="left"/>
    </xf>
    <xf numFmtId="0" fontId="29" fillId="15" borderId="48" xfId="8" applyFont="1" applyFill="1" applyBorder="1" applyAlignment="1">
      <alignment horizontal="right" vertical="center" wrapText="1"/>
    </xf>
    <xf numFmtId="0" fontId="32" fillId="0" borderId="47" xfId="7" applyFont="1" applyBorder="1" applyAlignment="1">
      <alignment horizontal="right" vertical="center"/>
    </xf>
    <xf numFmtId="0" fontId="32" fillId="0" borderId="48" xfId="7" applyFont="1" applyBorder="1" applyAlignment="1">
      <alignment horizontal="right" vertical="center"/>
    </xf>
    <xf numFmtId="0" fontId="32" fillId="0" borderId="12" xfId="7" applyFont="1" applyBorder="1" applyAlignment="1">
      <alignment horizontal="center"/>
    </xf>
    <xf numFmtId="0" fontId="32" fillId="0" borderId="13" xfId="7" applyFont="1" applyBorder="1" applyAlignment="1">
      <alignment horizontal="center"/>
    </xf>
    <xf numFmtId="0" fontId="32" fillId="8" borderId="54" xfId="7" applyFont="1" applyFill="1" applyBorder="1" applyAlignment="1">
      <alignment horizontal="center" vertical="center" wrapText="1"/>
    </xf>
    <xf numFmtId="0" fontId="32" fillId="8" borderId="55" xfId="7" applyFont="1" applyFill="1" applyBorder="1" applyAlignment="1">
      <alignment horizontal="center" vertical="center" wrapText="1"/>
    </xf>
    <xf numFmtId="0" fontId="32" fillId="8" borderId="56" xfId="7" applyFont="1" applyFill="1" applyBorder="1" applyAlignment="1">
      <alignment horizontal="center" vertical="center" wrapText="1"/>
    </xf>
    <xf numFmtId="0" fontId="34" fillId="0" borderId="10" xfId="7" applyFont="1" applyBorder="1" applyAlignment="1">
      <alignment horizontal="center" vertical="center" wrapText="1"/>
    </xf>
    <xf numFmtId="0" fontId="34" fillId="0" borderId="58" xfId="7" applyFont="1" applyBorder="1" applyAlignment="1">
      <alignment horizontal="center" vertical="center" wrapText="1"/>
    </xf>
    <xf numFmtId="0" fontId="34" fillId="0" borderId="59" xfId="7" applyFont="1" applyBorder="1" applyAlignment="1">
      <alignment horizontal="center" vertical="center" wrapText="1"/>
    </xf>
    <xf numFmtId="0" fontId="40" fillId="8" borderId="52" xfId="19" applyFont="1" applyFill="1" applyBorder="1" applyAlignment="1" applyProtection="1">
      <alignment horizontal="center" vertical="center"/>
      <protection locked="0"/>
    </xf>
    <xf numFmtId="0" fontId="40" fillId="8" borderId="53" xfId="19" applyFont="1" applyFill="1" applyBorder="1" applyAlignment="1" applyProtection="1">
      <alignment horizontal="center" vertical="center"/>
      <protection locked="0"/>
    </xf>
    <xf numFmtId="0" fontId="42" fillId="3" borderId="5" xfId="19" applyFont="1" applyFill="1" applyBorder="1" applyAlignment="1" applyProtection="1">
      <alignment horizontal="center" vertical="center"/>
      <protection locked="0"/>
    </xf>
    <xf numFmtId="0" fontId="42" fillId="3" borderId="6" xfId="19" applyFont="1" applyFill="1" applyBorder="1" applyAlignment="1" applyProtection="1">
      <alignment horizontal="center" vertical="center"/>
      <protection locked="0"/>
    </xf>
    <xf numFmtId="0" fontId="32" fillId="6" borderId="11" xfId="19" applyFont="1" applyFill="1" applyBorder="1" applyAlignment="1" applyProtection="1">
      <alignment horizontal="center"/>
      <protection locked="0"/>
    </xf>
    <xf numFmtId="0" fontId="32" fillId="6" borderId="12" xfId="19" applyFont="1" applyFill="1" applyBorder="1" applyAlignment="1" applyProtection="1">
      <alignment horizontal="center"/>
      <protection locked="0"/>
    </xf>
    <xf numFmtId="0" fontId="32" fillId="6" borderId="13" xfId="19" applyFont="1" applyFill="1" applyBorder="1" applyAlignment="1" applyProtection="1">
      <alignment horizontal="center"/>
      <protection locked="0"/>
    </xf>
    <xf numFmtId="0" fontId="24" fillId="6" borderId="4" xfId="0" applyFont="1" applyFill="1" applyBorder="1" applyAlignment="1">
      <alignment horizontal="center"/>
    </xf>
    <xf numFmtId="0" fontId="29" fillId="10" borderId="4" xfId="8" applyFont="1" applyFill="1" applyBorder="1" applyAlignment="1">
      <alignment horizontal="center" vertical="center" wrapText="1"/>
    </xf>
    <xf numFmtId="0" fontId="43" fillId="8" borderId="21" xfId="0" applyFont="1" applyFill="1" applyBorder="1" applyAlignment="1">
      <alignment horizontal="center" vertical="center" wrapText="1"/>
    </xf>
    <xf numFmtId="0" fontId="43" fillId="8" borderId="63" xfId="0" applyFont="1" applyFill="1" applyBorder="1" applyAlignment="1">
      <alignment horizontal="center" vertical="center" wrapText="1"/>
    </xf>
    <xf numFmtId="43" fontId="9" fillId="0" borderId="0" xfId="1" applyNumberFormat="1" applyFont="1" applyAlignment="1">
      <alignment horizontal="center" wrapText="1"/>
    </xf>
    <xf numFmtId="3" fontId="0" fillId="0" borderId="0" xfId="0" applyNumberFormat="1"/>
    <xf numFmtId="0" fontId="25" fillId="0" borderId="4" xfId="13" applyFont="1" applyFill="1" applyBorder="1" applyAlignment="1">
      <alignment horizontal="center" vertical="center"/>
    </xf>
    <xf numFmtId="0" fontId="25" fillId="18" borderId="4" xfId="13" applyFont="1" applyFill="1" applyBorder="1"/>
    <xf numFmtId="3" fontId="47" fillId="0" borderId="59" xfId="0" applyNumberFormat="1" applyFont="1" applyBorder="1" applyAlignment="1">
      <alignment vertical="center"/>
    </xf>
    <xf numFmtId="3" fontId="9" fillId="0" borderId="0" xfId="1" applyNumberFormat="1" applyFont="1" applyAlignment="1">
      <alignment horizontal="center" wrapText="1"/>
    </xf>
    <xf numFmtId="43" fontId="9" fillId="19" borderId="0" xfId="20" applyFont="1" applyFill="1" applyAlignment="1">
      <alignment horizontal="center" wrapText="1"/>
    </xf>
    <xf numFmtId="43" fontId="9" fillId="19" borderId="0" xfId="1" applyNumberFormat="1" applyFont="1" applyFill="1" applyAlignment="1">
      <alignment horizontal="center" wrapText="1"/>
    </xf>
    <xf numFmtId="3" fontId="46" fillId="19" borderId="0" xfId="0" applyNumberFormat="1" applyFont="1" applyFill="1"/>
  </cellXfs>
  <cellStyles count="21">
    <cellStyle name="Comma" xfId="20" builtinId="3"/>
    <cellStyle name="Comma 10" xfId="16"/>
    <cellStyle name="Comma 10 2" xfId="17"/>
    <cellStyle name="Comma 2" xfId="2"/>
    <cellStyle name="Comma 2 2" xfId="10"/>
    <cellStyle name="Comma 2 2 2 5" xfId="14"/>
    <cellStyle name="Comma 3" xfId="6"/>
    <cellStyle name="Normal" xfId="0" builtinId="0"/>
    <cellStyle name="Normal - Style1" xfId="19"/>
    <cellStyle name="Normal 10 2" xfId="3"/>
    <cellStyle name="Normal 11" xfId="13"/>
    <cellStyle name="Normal 2" xfId="1"/>
    <cellStyle name="Normal 2 1" xfId="8"/>
    <cellStyle name="Normal 2 2" xfId="11"/>
    <cellStyle name="Normal 2 3" xfId="4"/>
    <cellStyle name="Normal 3" xfId="7"/>
    <cellStyle name="Normal 3 2" xfId="9"/>
    <cellStyle name="Normal_costing sheet" xfId="12"/>
    <cellStyle name="Normal_Sheet1" xfId="15"/>
    <cellStyle name="Percent" xfId="5" builtinId="5"/>
    <cellStyle name="Style 1" xfId="18"/>
  </cellStyles>
  <dxfs count="64">
    <dxf>
      <font>
        <color rgb="FF9C0006"/>
      </font>
      <fill>
        <patternFill>
          <bgColor rgb="FFFFC7CE"/>
        </patternFill>
      </fill>
    </dxf>
    <dxf>
      <font>
        <color rgb="FF9C0006"/>
      </font>
      <fill>
        <patternFill>
          <bgColor rgb="FFFFC7CE"/>
        </patternFill>
      </fill>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lor rgb="FF9C0006"/>
      </font>
      <fill>
        <patternFill>
          <bgColor rgb="FFFFC7CE"/>
        </patternFill>
      </fill>
    </dxf>
    <dxf>
      <font>
        <color rgb="FF9C0006"/>
      </font>
      <fill>
        <patternFill>
          <bgColor rgb="FFFFC7CE"/>
        </patternFill>
      </fill>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theme" Target="theme/theme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952500</xdr:colOff>
      <xdr:row>17</xdr:row>
      <xdr:rowOff>0</xdr:rowOff>
    </xdr:from>
    <xdr:to>
      <xdr:col>1</xdr:col>
      <xdr:colOff>952500</xdr:colOff>
      <xdr:row>17</xdr:row>
      <xdr:rowOff>0</xdr:rowOff>
    </xdr:to>
    <xdr:sp macro="" textlink="">
      <xdr:nvSpPr>
        <xdr:cNvPr id="2" name="Line 545">
          <a:extLst>
            <a:ext uri="{FF2B5EF4-FFF2-40B4-BE49-F238E27FC236}">
              <a16:creationId xmlns:a16="http://schemas.microsoft.com/office/drawing/2014/main" id="{E9DA7977-3B3B-4AFB-9EEC-5B223AC1BBEC}"/>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3" name="Line 546">
          <a:extLst>
            <a:ext uri="{FF2B5EF4-FFF2-40B4-BE49-F238E27FC236}">
              <a16:creationId xmlns:a16="http://schemas.microsoft.com/office/drawing/2014/main" id="{129212B1-B864-4272-B630-60A0C7B157A2}"/>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4" name="Line 547">
          <a:extLst>
            <a:ext uri="{FF2B5EF4-FFF2-40B4-BE49-F238E27FC236}">
              <a16:creationId xmlns:a16="http://schemas.microsoft.com/office/drawing/2014/main" id="{4E63172F-311A-433A-B72C-728CA7A57F48}"/>
            </a:ext>
          </a:extLst>
        </xdr:cNvPr>
        <xdr:cNvSpPr>
          <a:spLocks noChangeShapeType="1"/>
        </xdr:cNvSpPr>
      </xdr:nvSpPr>
      <xdr:spPr bwMode="auto">
        <a:xfrm>
          <a:off x="1219200" y="4023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5" name="Line 548">
          <a:extLst>
            <a:ext uri="{FF2B5EF4-FFF2-40B4-BE49-F238E27FC236}">
              <a16:creationId xmlns:a16="http://schemas.microsoft.com/office/drawing/2014/main" id="{F456F3CC-214E-43C4-882F-1BEBEB718C94}"/>
            </a:ext>
          </a:extLst>
        </xdr:cNvPr>
        <xdr:cNvSpPr>
          <a:spLocks noChangeShapeType="1"/>
        </xdr:cNvSpPr>
      </xdr:nvSpPr>
      <xdr:spPr bwMode="auto">
        <a:xfrm>
          <a:off x="1219200" y="4023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6" name="Line 1843">
          <a:extLst>
            <a:ext uri="{FF2B5EF4-FFF2-40B4-BE49-F238E27FC236}">
              <a16:creationId xmlns:a16="http://schemas.microsoft.com/office/drawing/2014/main" id="{BB97259B-A8A4-44A1-A929-D6AB288B5B7F}"/>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7" name="Line 1844">
          <a:extLst>
            <a:ext uri="{FF2B5EF4-FFF2-40B4-BE49-F238E27FC236}">
              <a16:creationId xmlns:a16="http://schemas.microsoft.com/office/drawing/2014/main" id="{0D0B3166-F0C8-4F9C-BFEE-2BD4DB1CBA67}"/>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26A7C143-61CB-4589-8153-00773608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262" y="458412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5</xdr:row>
      <xdr:rowOff>106433</xdr:rowOff>
    </xdr:from>
    <xdr:to>
      <xdr:col>2</xdr:col>
      <xdr:colOff>1267239</xdr:colOff>
      <xdr:row>5</xdr:row>
      <xdr:rowOff>889966</xdr:rowOff>
    </xdr:to>
    <xdr:pic>
      <xdr:nvPicPr>
        <xdr:cNvPr id="3" name="Graphics 2">
          <a:extLst>
            <a:ext uri="{FF2B5EF4-FFF2-40B4-BE49-F238E27FC236}">
              <a16:creationId xmlns:a16="http://schemas.microsoft.com/office/drawing/2014/main" id="{50420639-7765-4554-8012-B1EA251DF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9516" y="140945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7</xdr:row>
      <xdr:rowOff>57977</xdr:rowOff>
    </xdr:from>
    <xdr:to>
      <xdr:col>2</xdr:col>
      <xdr:colOff>1343503</xdr:colOff>
      <xdr:row>7</xdr:row>
      <xdr:rowOff>964509</xdr:rowOff>
    </xdr:to>
    <xdr:pic>
      <xdr:nvPicPr>
        <xdr:cNvPr id="4" name="Graphics 3">
          <a:extLst>
            <a:ext uri="{FF2B5EF4-FFF2-40B4-BE49-F238E27FC236}">
              <a16:creationId xmlns:a16="http://schemas.microsoft.com/office/drawing/2014/main" id="{7F27AFA2-F54E-4554-B8B6-97249276E9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1545" y="2976437"/>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190502</xdr:colOff>
      <xdr:row>13</xdr:row>
      <xdr:rowOff>151630</xdr:rowOff>
    </xdr:from>
    <xdr:to>
      <xdr:col>2</xdr:col>
      <xdr:colOff>1321906</xdr:colOff>
      <xdr:row>13</xdr:row>
      <xdr:rowOff>716859</xdr:rowOff>
    </xdr:to>
    <xdr:pic>
      <xdr:nvPicPr>
        <xdr:cNvPr id="5" name="Graphics 4">
          <a:extLst>
            <a:ext uri="{FF2B5EF4-FFF2-40B4-BE49-F238E27FC236}">
              <a16:creationId xmlns:a16="http://schemas.microsoft.com/office/drawing/2014/main" id="{E9C3E926-F894-4FF5-BEFC-C6516565C0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2562" y="7276330"/>
          <a:ext cx="1131404" cy="56522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167602</xdr:colOff>
      <xdr:row>16</xdr:row>
      <xdr:rowOff>279975</xdr:rowOff>
    </xdr:from>
    <xdr:to>
      <xdr:col>2</xdr:col>
      <xdr:colOff>1228190</xdr:colOff>
      <xdr:row>16</xdr:row>
      <xdr:rowOff>896226</xdr:rowOff>
    </xdr:to>
    <xdr:pic>
      <xdr:nvPicPr>
        <xdr:cNvPr id="6" name="Graphics 6">
          <a:extLst>
            <a:ext uri="{FF2B5EF4-FFF2-40B4-BE49-F238E27FC236}">
              <a16:creationId xmlns:a16="http://schemas.microsoft.com/office/drawing/2014/main" id="{2A822330-9021-4556-95A2-14B745F696F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9662" y="1021645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182216</xdr:colOff>
      <xdr:row>17</xdr:row>
      <xdr:rowOff>62599</xdr:rowOff>
    </xdr:from>
    <xdr:to>
      <xdr:col>2</xdr:col>
      <xdr:colOff>1221683</xdr:colOff>
      <xdr:row>17</xdr:row>
      <xdr:rowOff>505651</xdr:rowOff>
    </xdr:to>
    <xdr:pic>
      <xdr:nvPicPr>
        <xdr:cNvPr id="7" name="Graphics 7">
          <a:extLst>
            <a:ext uri="{FF2B5EF4-FFF2-40B4-BE49-F238E27FC236}">
              <a16:creationId xmlns:a16="http://schemas.microsoft.com/office/drawing/2014/main" id="{7B715ED7-0A9D-4CD2-BE93-C5C2FCF08E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34276" y="11195419"/>
          <a:ext cx="1039467" cy="4430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496957</xdr:colOff>
      <xdr:row>18</xdr:row>
      <xdr:rowOff>150035</xdr:rowOff>
    </xdr:from>
    <xdr:to>
      <xdr:col>2</xdr:col>
      <xdr:colOff>886239</xdr:colOff>
      <xdr:row>18</xdr:row>
      <xdr:rowOff>516525</xdr:rowOff>
    </xdr:to>
    <xdr:pic>
      <xdr:nvPicPr>
        <xdr:cNvPr id="8" name="Graphics 5">
          <a:extLst>
            <a:ext uri="{FF2B5EF4-FFF2-40B4-BE49-F238E27FC236}">
              <a16:creationId xmlns:a16="http://schemas.microsoft.com/office/drawing/2014/main" id="{EAB5CF35-7290-4A9B-A9D6-52CDD1E4B2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49017" y="11930555"/>
          <a:ext cx="389282" cy="3664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167602</xdr:colOff>
      <xdr:row>15</xdr:row>
      <xdr:rowOff>279975</xdr:rowOff>
    </xdr:from>
    <xdr:to>
      <xdr:col>2</xdr:col>
      <xdr:colOff>1228190</xdr:colOff>
      <xdr:row>15</xdr:row>
      <xdr:rowOff>896226</xdr:rowOff>
    </xdr:to>
    <xdr:pic>
      <xdr:nvPicPr>
        <xdr:cNvPr id="9" name="Graphics 6">
          <a:extLst>
            <a:ext uri="{FF2B5EF4-FFF2-40B4-BE49-F238E27FC236}">
              <a16:creationId xmlns:a16="http://schemas.microsoft.com/office/drawing/2014/main" id="{0974BC53-CE30-4DC2-944D-62DA1D1A38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9662" y="902011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406602</xdr:colOff>
      <xdr:row>20</xdr:row>
      <xdr:rowOff>133275</xdr:rowOff>
    </xdr:from>
    <xdr:to>
      <xdr:col>2</xdr:col>
      <xdr:colOff>1005380</xdr:colOff>
      <xdr:row>20</xdr:row>
      <xdr:rowOff>600866</xdr:rowOff>
    </xdr:to>
    <xdr:pic>
      <xdr:nvPicPr>
        <xdr:cNvPr id="10" name="Picture 9" descr="Fire Blanket 6″ x 4″ | Gasweld">
          <a:extLst>
            <a:ext uri="{FF2B5EF4-FFF2-40B4-BE49-F238E27FC236}">
              <a16:creationId xmlns:a16="http://schemas.microsoft.com/office/drawing/2014/main" id="{9425C889-EB9D-4E3A-9A75-82EF1B13CE9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58662" y="13232055"/>
          <a:ext cx="598778" cy="467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481854</xdr:colOff>
      <xdr:row>19</xdr:row>
      <xdr:rowOff>134471</xdr:rowOff>
    </xdr:from>
    <xdr:to>
      <xdr:col>2</xdr:col>
      <xdr:colOff>918884</xdr:colOff>
      <xdr:row>19</xdr:row>
      <xdr:rowOff>720420</xdr:rowOff>
    </xdr:to>
    <xdr:pic>
      <xdr:nvPicPr>
        <xdr:cNvPr id="11" name="Picture 10" descr="6 Kg Mild Steel Kalpex Fire Extinguisher">
          <a:extLst>
            <a:ext uri="{FF2B5EF4-FFF2-40B4-BE49-F238E27FC236}">
              <a16:creationId xmlns:a16="http://schemas.microsoft.com/office/drawing/2014/main" id="{252CEC28-4F41-4333-ABA5-CA114C6CE21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33914" y="12471251"/>
          <a:ext cx="437030" cy="58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FDT%20Acc\DESKTOP%20106\TFS\Swami\Billing\RA%201\Swamy\D09%20RA1%20FDT261220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dani\LIAL\1.%20RFQ%20-%20Flying%20Bytes%20-%20A-09\1.%20RFQ%20-%20Flying%20Bytes%20-%20A-09\00%20BOQ\SHARED\A09%20Flying%20Bites_Lighting%20BOQ%20FDTV1-06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BOQ"/>
      <sheetName val="PLUMBING"/>
    </sheetNames>
    <sheetDataSet>
      <sheetData sheetId="0">
        <row r="6">
          <cell r="C6">
            <v>290422.47600000002</v>
          </cell>
        </row>
        <row r="8">
          <cell r="C8">
            <v>350716.8</v>
          </cell>
        </row>
        <row r="10">
          <cell r="C10">
            <v>1002.5</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sheetNames>
    <sheetDataSet>
      <sheetData sheetId="0">
        <row r="3">
          <cell r="E3">
            <v>1800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40"/>
  <sheetViews>
    <sheetView view="pageBreakPreview" topLeftCell="A19" zoomScale="90" zoomScaleNormal="70" zoomScaleSheetLayoutView="90" workbookViewId="0">
      <selection activeCell="H38" sqref="H38"/>
    </sheetView>
  </sheetViews>
  <sheetFormatPr defaultColWidth="8.7265625" defaultRowHeight="14"/>
  <cols>
    <col min="1" max="1" width="9" style="135" customWidth="1"/>
    <col min="2" max="2" width="43.26953125" style="115" customWidth="1"/>
    <col min="3" max="3" width="18.81640625" style="136" customWidth="1"/>
    <col min="4" max="4" width="16.26953125" style="136" customWidth="1"/>
    <col min="5" max="5" width="16" style="136" customWidth="1"/>
    <col min="6" max="6" width="16.81640625" style="136" customWidth="1"/>
    <col min="7" max="7" width="15.453125" style="136" bestFit="1" customWidth="1"/>
    <col min="8" max="8" width="13.26953125" style="136" bestFit="1" customWidth="1"/>
    <col min="9" max="9" width="19" style="115" customWidth="1"/>
    <col min="10" max="10" width="20.453125" style="115" customWidth="1"/>
    <col min="11" max="11" width="18.81640625" style="115" customWidth="1"/>
    <col min="12" max="12" width="28.26953125" style="115" customWidth="1"/>
    <col min="13" max="221" width="9" style="115" customWidth="1"/>
    <col min="222" max="222" width="7.26953125" style="115" customWidth="1"/>
    <col min="223" max="223" width="40.26953125" style="115" customWidth="1"/>
    <col min="224" max="224" width="10.453125" style="115" customWidth="1"/>
    <col min="225" max="1026" width="10.26953125" style="115" customWidth="1"/>
    <col min="1027" max="16384" width="8.7265625" style="137"/>
  </cols>
  <sheetData>
    <row r="1" spans="1:10" s="115" customFormat="1" ht="17.5">
      <c r="A1" s="396" t="s">
        <v>143</v>
      </c>
      <c r="B1" s="397"/>
      <c r="C1" s="397"/>
      <c r="D1" s="397"/>
      <c r="E1" s="397"/>
      <c r="F1" s="397"/>
      <c r="G1" s="397"/>
      <c r="H1" s="398"/>
      <c r="I1" s="114"/>
    </row>
    <row r="2" spans="1:10" s="115" customFormat="1" ht="17.5">
      <c r="A2" s="399" t="s">
        <v>1</v>
      </c>
      <c r="B2" s="400"/>
      <c r="C2" s="400"/>
      <c r="D2" s="400"/>
      <c r="E2" s="400"/>
      <c r="F2" s="400"/>
      <c r="G2" s="400"/>
      <c r="H2" s="401"/>
    </row>
    <row r="3" spans="1:10" s="116" customFormat="1" ht="45.5" thickBot="1">
      <c r="A3" s="214" t="s">
        <v>135</v>
      </c>
      <c r="B3" s="215" t="s">
        <v>136</v>
      </c>
      <c r="C3" s="216" t="s">
        <v>139</v>
      </c>
      <c r="D3" s="217" t="s">
        <v>142</v>
      </c>
      <c r="E3" s="218" t="s">
        <v>133</v>
      </c>
      <c r="F3" s="216" t="s">
        <v>109</v>
      </c>
      <c r="G3" s="216" t="s">
        <v>140</v>
      </c>
      <c r="H3" s="216" t="s">
        <v>141</v>
      </c>
    </row>
    <row r="4" spans="1:10" s="115" customFormat="1" ht="12.5">
      <c r="A4" s="117"/>
      <c r="B4" s="118"/>
      <c r="C4" s="119"/>
      <c r="D4" s="138"/>
      <c r="E4" s="147"/>
      <c r="F4" s="147"/>
      <c r="G4" s="119"/>
      <c r="H4" s="119"/>
      <c r="I4" s="116"/>
      <c r="J4" s="116"/>
    </row>
    <row r="5" spans="1:10" s="115" customFormat="1">
      <c r="A5" s="120">
        <v>1</v>
      </c>
      <c r="B5" s="121" t="s">
        <v>9</v>
      </c>
      <c r="C5" s="243">
        <f>'RA-2 Abstract - C&amp;I '!G26</f>
        <v>202568.74</v>
      </c>
      <c r="D5" s="139">
        <f>'RA-2 Abstract - C&amp;I '!L26</f>
        <v>0</v>
      </c>
      <c r="E5" s="143">
        <f>'RA-2 Abstract - C&amp;I '!M26</f>
        <v>205673.97750000001</v>
      </c>
      <c r="F5" s="143">
        <f>'RA-2 Abstract - C&amp;I '!N26</f>
        <v>205673.97750000001</v>
      </c>
      <c r="G5" s="122">
        <f>+F5-C5</f>
        <v>3105.2375000000175</v>
      </c>
      <c r="H5" s="373">
        <f>G5/C5</f>
        <v>1.5329302537005551E-2</v>
      </c>
      <c r="I5" s="116"/>
      <c r="J5" s="116"/>
    </row>
    <row r="6" spans="1:10" s="115" customFormat="1">
      <c r="A6" s="120"/>
      <c r="B6" s="123"/>
      <c r="C6" s="124"/>
      <c r="D6" s="140"/>
      <c r="E6" s="144"/>
      <c r="F6" s="144"/>
      <c r="G6" s="124"/>
      <c r="H6" s="373"/>
      <c r="I6" s="116"/>
      <c r="J6" s="116"/>
    </row>
    <row r="7" spans="1:10" s="115" customFormat="1">
      <c r="A7" s="120">
        <v>2</v>
      </c>
      <c r="B7" s="121" t="s">
        <v>45</v>
      </c>
      <c r="C7" s="122">
        <f>'RA-2 Abstract - C&amp;I '!G36</f>
        <v>63360</v>
      </c>
      <c r="D7" s="139">
        <f>'RA-2 Abstract - C&amp;I '!L36</f>
        <v>0</v>
      </c>
      <c r="E7" s="143">
        <f>'RA-2 Abstract - C&amp;I '!M36</f>
        <v>58560</v>
      </c>
      <c r="F7" s="143">
        <f>'RA-2 Abstract - C&amp;I '!N36</f>
        <v>58560</v>
      </c>
      <c r="G7" s="378">
        <f>+F7-C7</f>
        <v>-4800</v>
      </c>
      <c r="H7" s="373">
        <f t="shared" ref="H7:H15" si="0">G7/C7</f>
        <v>-7.575757575757576E-2</v>
      </c>
      <c r="I7" s="116"/>
      <c r="J7" s="116"/>
    </row>
    <row r="8" spans="1:10" s="115" customFormat="1">
      <c r="A8" s="120"/>
      <c r="B8" s="125"/>
      <c r="C8" s="122"/>
      <c r="D8" s="139"/>
      <c r="E8" s="143"/>
      <c r="F8" s="143"/>
      <c r="G8" s="122"/>
      <c r="H8" s="373"/>
      <c r="I8" s="116"/>
      <c r="J8" s="116"/>
    </row>
    <row r="9" spans="1:10" s="115" customFormat="1">
      <c r="A9" s="120">
        <v>3</v>
      </c>
      <c r="B9" s="121" t="s">
        <v>51</v>
      </c>
      <c r="C9" s="122">
        <f>'RA-2 Abstract - C&amp;I '!G44</f>
        <v>4752</v>
      </c>
      <c r="D9" s="139">
        <f>'RA-2 Abstract - C&amp;I '!L44</f>
        <v>0</v>
      </c>
      <c r="E9" s="143">
        <f>'RA-2 Abstract - C&amp;I '!M44</f>
        <v>2284.1999999999998</v>
      </c>
      <c r="F9" s="143">
        <f>'RA-2 Abstract - C&amp;I '!N44</f>
        <v>2284.1999999999998</v>
      </c>
      <c r="G9" s="378">
        <f>+F9-C9</f>
        <v>-2467.8000000000002</v>
      </c>
      <c r="H9" s="373">
        <f t="shared" si="0"/>
        <v>-0.5193181818181819</v>
      </c>
      <c r="I9" s="116"/>
      <c r="J9" s="116"/>
    </row>
    <row r="10" spans="1:10" s="115" customFormat="1">
      <c r="A10" s="120"/>
      <c r="B10" s="123"/>
      <c r="C10" s="122"/>
      <c r="D10" s="139"/>
      <c r="E10" s="143"/>
      <c r="F10" s="143"/>
      <c r="G10" s="122"/>
      <c r="H10" s="373"/>
      <c r="I10" s="116"/>
      <c r="J10" s="116"/>
    </row>
    <row r="11" spans="1:10" s="115" customFormat="1">
      <c r="A11" s="120">
        <v>4</v>
      </c>
      <c r="B11" s="121" t="s">
        <v>57</v>
      </c>
      <c r="C11" s="122">
        <f>'RA-2 Abstract - C&amp;I '!G58</f>
        <v>384303.12</v>
      </c>
      <c r="D11" s="139">
        <f>+'[36]Summary of Cost'!$C$6</f>
        <v>290422.47600000002</v>
      </c>
      <c r="E11" s="143">
        <f>'RA-2 Abstract - C&amp;I '!M58</f>
        <v>92512.02</v>
      </c>
      <c r="F11" s="143">
        <f>'RA-2 Abstract - C&amp;I '!N58</f>
        <v>385056.44400000002</v>
      </c>
      <c r="G11" s="122">
        <f>+F11-C11</f>
        <v>753.32400000002235</v>
      </c>
      <c r="H11" s="373">
        <f t="shared" si="0"/>
        <v>1.9602338903728454E-3</v>
      </c>
      <c r="I11" s="116"/>
      <c r="J11" s="116"/>
    </row>
    <row r="12" spans="1:10" s="115" customFormat="1">
      <c r="A12" s="120"/>
      <c r="B12" s="123"/>
      <c r="C12" s="122"/>
      <c r="D12" s="139"/>
      <c r="E12" s="143"/>
      <c r="F12" s="143"/>
      <c r="G12" s="122"/>
      <c r="H12" s="373"/>
      <c r="I12" s="116"/>
      <c r="J12" s="116"/>
    </row>
    <row r="13" spans="1:10" s="115" customFormat="1">
      <c r="A13" s="120">
        <v>5</v>
      </c>
      <c r="B13" s="121" t="s">
        <v>80</v>
      </c>
      <c r="C13" s="122">
        <f>'RA-2 Abstract - C&amp;I '!G75</f>
        <v>426575.76560000004</v>
      </c>
      <c r="D13" s="139">
        <f>+'[36]Summary of Cost'!$C$8</f>
        <v>350716.8</v>
      </c>
      <c r="E13" s="143">
        <f>'RA-2 Abstract - C&amp;I '!M75</f>
        <v>82973.75</v>
      </c>
      <c r="F13" s="143">
        <f>'RA-2 Abstract - C&amp;I '!N75</f>
        <v>423391.19671219506</v>
      </c>
      <c r="G13" s="378">
        <f>+F13-C13</f>
        <v>-3184.5688878049841</v>
      </c>
      <c r="H13" s="373">
        <f t="shared" si="0"/>
        <v>-7.465423834675018E-3</v>
      </c>
      <c r="I13" s="116"/>
      <c r="J13" s="116"/>
    </row>
    <row r="14" spans="1:10" s="115" customFormat="1">
      <c r="A14" s="120"/>
      <c r="B14" s="121"/>
      <c r="C14" s="122"/>
      <c r="D14" s="139"/>
      <c r="E14" s="143"/>
      <c r="F14" s="143"/>
      <c r="G14" s="122"/>
      <c r="H14" s="373"/>
      <c r="I14" s="116"/>
      <c r="J14" s="116"/>
    </row>
    <row r="15" spans="1:10" s="115" customFormat="1">
      <c r="A15" s="120">
        <v>6</v>
      </c>
      <c r="B15" s="121" t="s">
        <v>90</v>
      </c>
      <c r="C15" s="122">
        <f>'RA-2 Abstract - C&amp;I '!G87</f>
        <v>710662</v>
      </c>
      <c r="D15" s="139">
        <f>'RA-2 Abstract - C&amp;I '!L87</f>
        <v>0</v>
      </c>
      <c r="E15" s="143">
        <f>'RA-2 Abstract - C&amp;I '!M87</f>
        <v>710662</v>
      </c>
      <c r="F15" s="143">
        <f>'RA-2 Abstract - C&amp;I '!N87</f>
        <v>710662</v>
      </c>
      <c r="G15" s="122">
        <f>+F15-C15</f>
        <v>0</v>
      </c>
      <c r="H15" s="373">
        <f t="shared" si="0"/>
        <v>0</v>
      </c>
      <c r="I15" s="116"/>
      <c r="J15" s="116"/>
    </row>
    <row r="16" spans="1:10" s="115" customFormat="1" ht="14.5" thickBot="1">
      <c r="A16" s="126"/>
      <c r="B16" s="127"/>
      <c r="C16" s="128"/>
      <c r="D16" s="141"/>
      <c r="E16" s="145"/>
      <c r="F16" s="145"/>
      <c r="G16" s="128"/>
      <c r="H16" s="374"/>
      <c r="I16" s="116"/>
      <c r="J16" s="116"/>
    </row>
    <row r="17" spans="1:10" s="115" customFormat="1" ht="15.5" thickBot="1">
      <c r="A17" s="129" t="s">
        <v>144</v>
      </c>
      <c r="B17" s="130" t="s">
        <v>145</v>
      </c>
      <c r="C17" s="131">
        <f t="shared" ref="C17:G17" si="1">SUM(C5:C16)</f>
        <v>1792221.6255999999</v>
      </c>
      <c r="D17" s="131">
        <f t="shared" si="1"/>
        <v>641139.27600000007</v>
      </c>
      <c r="E17" s="131">
        <f t="shared" si="1"/>
        <v>1152665.9475</v>
      </c>
      <c r="F17" s="131">
        <f t="shared" si="1"/>
        <v>1785627.8182121953</v>
      </c>
      <c r="G17" s="131">
        <f t="shared" si="1"/>
        <v>-6593.8073878049445</v>
      </c>
      <c r="H17" s="375">
        <f>G17/C17</f>
        <v>-3.6791249997318106E-3</v>
      </c>
      <c r="I17" s="116"/>
      <c r="J17" s="116"/>
    </row>
    <row r="18" spans="1:10" s="115" customFormat="1" ht="12.5">
      <c r="A18" s="132"/>
      <c r="B18" s="133"/>
      <c r="C18" s="134"/>
      <c r="D18" s="142"/>
      <c r="E18" s="146"/>
      <c r="F18" s="146"/>
      <c r="G18" s="134"/>
      <c r="H18" s="134"/>
      <c r="I18" s="116"/>
      <c r="J18" s="116"/>
    </row>
    <row r="19" spans="1:10" s="115" customFormat="1">
      <c r="A19" s="120">
        <v>7</v>
      </c>
      <c r="B19" s="121" t="s">
        <v>215</v>
      </c>
      <c r="C19" s="122">
        <f>'RA-02 Plumbing '!G50</f>
        <v>51000</v>
      </c>
      <c r="D19" s="139">
        <f>+'[36]Summary of Cost'!$C$10</f>
        <v>1002.5</v>
      </c>
      <c r="E19" s="143">
        <f>'RA-02 Plumbing '!M50</f>
        <v>65750</v>
      </c>
      <c r="F19" s="143">
        <f>'RA-02 Plumbing '!N50</f>
        <v>66752.5</v>
      </c>
      <c r="G19" s="122">
        <f>+F19-C19</f>
        <v>15752.5</v>
      </c>
      <c r="H19" s="373">
        <f>G19/C19</f>
        <v>0.30887254901960787</v>
      </c>
      <c r="I19" s="116"/>
      <c r="J19" s="116"/>
    </row>
    <row r="20" spans="1:10" s="115" customFormat="1">
      <c r="A20" s="120"/>
      <c r="B20" s="123"/>
      <c r="C20" s="124"/>
      <c r="D20" s="140"/>
      <c r="E20" s="144"/>
      <c r="F20" s="144"/>
      <c r="G20" s="124"/>
      <c r="H20" s="376"/>
      <c r="I20" s="116"/>
      <c r="J20" s="116"/>
    </row>
    <row r="21" spans="1:10" s="115" customFormat="1">
      <c r="A21" s="120">
        <v>8</v>
      </c>
      <c r="B21" s="121" t="s">
        <v>232</v>
      </c>
      <c r="C21" s="122">
        <f>'RA-02 Lighting '!F9</f>
        <v>97030</v>
      </c>
      <c r="D21" s="139">
        <f>'RA-02 Lighting '!J9</f>
        <v>0</v>
      </c>
      <c r="E21" s="143">
        <f>'RA-02 Lighting '!K9</f>
        <v>97030</v>
      </c>
      <c r="F21" s="143">
        <f>'RA-02 Lighting '!L9</f>
        <v>97030</v>
      </c>
      <c r="G21" s="122">
        <f>F21-C21</f>
        <v>0</v>
      </c>
      <c r="H21" s="373">
        <f>G21/C21</f>
        <v>0</v>
      </c>
      <c r="I21" s="116"/>
      <c r="J21" s="116"/>
    </row>
    <row r="22" spans="1:10" s="115" customFormat="1">
      <c r="A22" s="120"/>
      <c r="B22" s="125"/>
      <c r="C22" s="122"/>
      <c r="D22" s="139"/>
      <c r="E22" s="143"/>
      <c r="F22" s="143"/>
      <c r="G22" s="122"/>
      <c r="H22" s="377"/>
      <c r="I22" s="116"/>
      <c r="J22" s="116"/>
    </row>
    <row r="23" spans="1:10" s="115" customFormat="1">
      <c r="A23" s="120">
        <v>9</v>
      </c>
      <c r="B23" s="121" t="s">
        <v>216</v>
      </c>
      <c r="C23" s="122">
        <f>'RA-02 Electrical '!F109</f>
        <v>384985</v>
      </c>
      <c r="D23" s="139">
        <f>'RA-02 Electrical '!J109</f>
        <v>0</v>
      </c>
      <c r="E23" s="143">
        <f>'RA-02 Electrical '!K109</f>
        <v>381325</v>
      </c>
      <c r="F23" s="143">
        <f>'RA-02 Electrical '!L109</f>
        <v>381325</v>
      </c>
      <c r="G23" s="378">
        <f>F23-C23</f>
        <v>-3660</v>
      </c>
      <c r="H23" s="373">
        <f>G23/C23</f>
        <v>-9.5068639037884598E-3</v>
      </c>
      <c r="I23" s="116"/>
      <c r="J23" s="116"/>
    </row>
    <row r="24" spans="1:10" s="115" customFormat="1">
      <c r="A24" s="120"/>
      <c r="B24" s="123"/>
      <c r="C24" s="122"/>
      <c r="D24" s="139"/>
      <c r="E24" s="143"/>
      <c r="F24" s="143"/>
      <c r="G24" s="122"/>
      <c r="H24" s="377"/>
      <c r="I24" s="116"/>
      <c r="J24" s="116"/>
    </row>
    <row r="25" spans="1:10" s="115" customFormat="1">
      <c r="A25" s="120">
        <v>10</v>
      </c>
      <c r="B25" s="121" t="s">
        <v>217</v>
      </c>
      <c r="C25" s="122">
        <f>'RA-02 CCTV '!F18</f>
        <v>72000</v>
      </c>
      <c r="D25" s="139">
        <f>'RA-02 CCTV '!J18</f>
        <v>0</v>
      </c>
      <c r="E25" s="143">
        <f>'RA-02 CCTV '!K18</f>
        <v>72000</v>
      </c>
      <c r="F25" s="143">
        <f>'RA-02 CCTV '!L18</f>
        <v>72000</v>
      </c>
      <c r="G25" s="122">
        <f>F25-C25</f>
        <v>0</v>
      </c>
      <c r="H25" s="373">
        <f>G25/C25</f>
        <v>0</v>
      </c>
      <c r="I25" s="116"/>
      <c r="J25" s="116"/>
    </row>
    <row r="26" spans="1:10" s="115" customFormat="1">
      <c r="A26" s="120"/>
      <c r="B26" s="123"/>
      <c r="C26" s="122"/>
      <c r="D26" s="139"/>
      <c r="E26" s="143"/>
      <c r="F26" s="143"/>
      <c r="G26" s="122"/>
      <c r="H26" s="377"/>
      <c r="I26" s="116"/>
      <c r="J26" s="116"/>
    </row>
    <row r="27" spans="1:10" s="115" customFormat="1">
      <c r="A27" s="120">
        <v>11</v>
      </c>
      <c r="B27" s="121" t="s">
        <v>218</v>
      </c>
      <c r="C27" s="122">
        <f>'RA-02 Fire '!G22</f>
        <v>19950</v>
      </c>
      <c r="D27" s="139">
        <f>'RA-02 Fire '!K22</f>
        <v>0</v>
      </c>
      <c r="E27" s="143">
        <f>'RA-02 Fire '!L22</f>
        <v>0</v>
      </c>
      <c r="F27" s="143">
        <f>'RA-02 Fire '!M22</f>
        <v>0</v>
      </c>
      <c r="G27" s="122">
        <f>F27-C27</f>
        <v>-19950</v>
      </c>
      <c r="H27" s="373">
        <f>G27/C27</f>
        <v>-1</v>
      </c>
      <c r="I27" s="116"/>
      <c r="J27" s="116"/>
    </row>
    <row r="28" spans="1:10" s="115" customFormat="1" ht="14.5" thickBot="1">
      <c r="A28" s="120"/>
      <c r="B28" s="121"/>
      <c r="C28" s="122"/>
      <c r="D28" s="139"/>
      <c r="E28" s="143"/>
      <c r="F28" s="143"/>
      <c r="G28" s="122"/>
      <c r="H28" s="377"/>
      <c r="I28" s="116"/>
      <c r="J28" s="116"/>
    </row>
    <row r="29" spans="1:10" s="115" customFormat="1" ht="15.5" thickBot="1">
      <c r="A29" s="129" t="s">
        <v>219</v>
      </c>
      <c r="B29" s="130" t="s">
        <v>220</v>
      </c>
      <c r="C29" s="131">
        <f>SUM(C19:C28)</f>
        <v>624965</v>
      </c>
      <c r="D29" s="131">
        <f t="shared" ref="D29:G29" si="2">SUM(D19:D28)</f>
        <v>1002.5</v>
      </c>
      <c r="E29" s="131">
        <f t="shared" si="2"/>
        <v>616105</v>
      </c>
      <c r="F29" s="131">
        <f t="shared" si="2"/>
        <v>617107.5</v>
      </c>
      <c r="G29" s="131">
        <f t="shared" si="2"/>
        <v>-7857.5</v>
      </c>
      <c r="H29" s="375">
        <f>G29/C29</f>
        <v>-1.2572704071427999E-2</v>
      </c>
      <c r="I29" s="116"/>
      <c r="J29" s="116"/>
    </row>
    <row r="30" spans="1:10" s="115" customFormat="1" ht="14.5" thickBot="1">
      <c r="A30" s="120"/>
      <c r="B30" s="121"/>
      <c r="C30" s="122"/>
      <c r="D30" s="139"/>
      <c r="E30" s="143"/>
      <c r="F30" s="143"/>
      <c r="G30" s="122"/>
      <c r="H30" s="377"/>
      <c r="I30" s="116"/>
      <c r="J30" s="116"/>
    </row>
    <row r="31" spans="1:10" s="115" customFormat="1" ht="15.5" thickBot="1">
      <c r="A31" s="129" t="s">
        <v>352</v>
      </c>
      <c r="B31" s="130" t="s">
        <v>138</v>
      </c>
      <c r="C31" s="131">
        <f>C17+C29</f>
        <v>2417186.6255999999</v>
      </c>
      <c r="D31" s="131">
        <f t="shared" ref="D31:G31" si="3">D17+D29</f>
        <v>642141.77600000007</v>
      </c>
      <c r="E31" s="131">
        <f t="shared" si="3"/>
        <v>1768770.9475</v>
      </c>
      <c r="F31" s="131">
        <f t="shared" si="3"/>
        <v>2402735.3182121953</v>
      </c>
      <c r="G31" s="131">
        <f t="shared" si="3"/>
        <v>-14451.307387804944</v>
      </c>
      <c r="H31" s="375">
        <f>G31/C31</f>
        <v>-5.9785650122144811E-3</v>
      </c>
      <c r="I31" s="116"/>
      <c r="J31" s="116"/>
    </row>
    <row r="32" spans="1:10" s="115" customFormat="1" ht="15">
      <c r="A32" s="382"/>
      <c r="B32" s="115" t="s">
        <v>365</v>
      </c>
      <c r="C32" s="136"/>
      <c r="D32" s="381">
        <f>+D31</f>
        <v>642141.77600000007</v>
      </c>
      <c r="E32" s="383"/>
      <c r="F32" s="458">
        <f>F31*1.18</f>
        <v>2835227.6754903905</v>
      </c>
      <c r="G32" s="383"/>
      <c r="H32" s="384"/>
      <c r="I32" s="116"/>
      <c r="J32" s="116"/>
    </row>
    <row r="33" spans="2:8" ht="14.5" thickBot="1">
      <c r="B33" s="115" t="s">
        <v>364</v>
      </c>
      <c r="D33" s="381">
        <f>+'RA-2 Abstract - C&amp;I '!L58+'RA-2 Abstract - C&amp;I '!L75+'RA-02 Plumbing '!L50</f>
        <v>633964.37071219506</v>
      </c>
      <c r="F33" s="452">
        <f>F31*0.7</f>
        <v>1681914.7227485366</v>
      </c>
      <c r="G33" s="456">
        <v>757727</v>
      </c>
    </row>
    <row r="34" spans="2:8" ht="14.5" thickBot="1">
      <c r="B34" s="385" t="s">
        <v>366</v>
      </c>
      <c r="C34" s="386"/>
      <c r="D34" s="387">
        <f>+D32-D33</f>
        <v>8177.4052878050134</v>
      </c>
      <c r="E34" s="381"/>
      <c r="F34" s="381">
        <f>F33-D31</f>
        <v>1039772.9467485365</v>
      </c>
      <c r="G34" s="456">
        <v>1229826</v>
      </c>
    </row>
    <row r="35" spans="2:8" ht="14.5" thickBot="1">
      <c r="B35" s="389" t="s">
        <v>365</v>
      </c>
      <c r="C35" s="389"/>
      <c r="D35" s="389"/>
      <c r="E35" s="390">
        <f>+D33</f>
        <v>633964.37071219506</v>
      </c>
      <c r="F35" s="381">
        <f>F34*1.18</f>
        <v>1226932.077163273</v>
      </c>
      <c r="G35" s="456">
        <v>850568</v>
      </c>
    </row>
    <row r="36" spans="2:8">
      <c r="B36" s="389" t="s">
        <v>367</v>
      </c>
      <c r="C36" s="391"/>
      <c r="D36" s="392"/>
      <c r="E36" s="392">
        <f>+E31</f>
        <v>1768770.9475</v>
      </c>
      <c r="F36" s="459">
        <f>G34-F35</f>
        <v>2893.922836726997</v>
      </c>
      <c r="G36" s="460">
        <f>SUM(G33:G35)</f>
        <v>2838121</v>
      </c>
    </row>
    <row r="37" spans="2:8" ht="14.5">
      <c r="B37" s="389" t="s">
        <v>368</v>
      </c>
      <c r="C37" s="391"/>
      <c r="D37" s="392"/>
      <c r="E37" s="392">
        <f>+E35+E36</f>
        <v>2402735.3182121953</v>
      </c>
      <c r="G37" s="453"/>
    </row>
    <row r="38" spans="2:8">
      <c r="B38" s="389" t="s">
        <v>369</v>
      </c>
      <c r="C38" s="391"/>
      <c r="D38" s="392"/>
      <c r="E38" s="392">
        <v>1681914.7227485366</v>
      </c>
      <c r="F38" s="388"/>
      <c r="G38" s="392"/>
      <c r="H38" s="457"/>
    </row>
    <row r="39" spans="2:8">
      <c r="B39" s="389" t="s">
        <v>370</v>
      </c>
      <c r="C39" s="391"/>
      <c r="D39" s="392"/>
      <c r="E39" s="392">
        <f>642141.78+1042226.17</f>
        <v>1684367.9500000002</v>
      </c>
      <c r="F39" s="388"/>
      <c r="G39" s="388"/>
      <c r="H39" s="388"/>
    </row>
    <row r="40" spans="2:8">
      <c r="B40" s="393" t="s">
        <v>371</v>
      </c>
      <c r="C40" s="394"/>
      <c r="D40" s="395"/>
      <c r="E40" s="395">
        <f>+E37*0.3</f>
        <v>720820.59546365857</v>
      </c>
      <c r="F40" s="388"/>
      <c r="G40" s="388"/>
      <c r="H40" s="388"/>
    </row>
  </sheetData>
  <mergeCells count="2">
    <mergeCell ref="A1:H1"/>
    <mergeCell ref="A2:H2"/>
  </mergeCells>
  <conditionalFormatting sqref="G5:G15">
    <cfRule type="cellIs" dxfId="63" priority="2" operator="greaterThan">
      <formula>0</formula>
    </cfRule>
  </conditionalFormatting>
  <conditionalFormatting sqref="G19:G27">
    <cfRule type="cellIs" dxfId="62" priority="1" operator="greaterThan">
      <formula>0</formula>
    </cfRule>
  </conditionalFormatting>
  <pageMargins left="0.23622047244094491" right="0.23622047244094491" top="0.47244094488188981"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87"/>
  <sheetViews>
    <sheetView view="pageBreakPreview" zoomScale="50" zoomScaleNormal="70" zoomScaleSheetLayoutView="50" workbookViewId="0">
      <pane ySplit="4" topLeftCell="A53" activePane="bottomLeft" state="frozen"/>
      <selection pane="bottomLeft" activeCell="N89" sqref="N89"/>
    </sheetView>
  </sheetViews>
  <sheetFormatPr defaultColWidth="11.453125" defaultRowHeight="14"/>
  <cols>
    <col min="1" max="1" width="8.1796875" style="3" customWidth="1"/>
    <col min="2" max="2" width="18.54296875" style="78" customWidth="1"/>
    <col min="3" max="3" width="78.453125" style="79" customWidth="1"/>
    <col min="4" max="4" width="6.81640625" style="8" bestFit="1" customWidth="1"/>
    <col min="5" max="5" width="11.26953125" style="4" customWidth="1"/>
    <col min="6" max="6" width="11.453125" style="8" customWidth="1"/>
    <col min="7" max="7" width="17.7265625" style="8" customWidth="1"/>
    <col min="8" max="9" width="11.453125" style="2"/>
    <col min="10" max="10" width="15" style="2" customWidth="1"/>
    <col min="11" max="11" width="11.453125" style="2"/>
    <col min="12" max="12" width="16.81640625" style="2" customWidth="1"/>
    <col min="13" max="13" width="16.7265625" style="2" customWidth="1"/>
    <col min="14" max="14" width="19.7265625" style="2" customWidth="1"/>
    <col min="15" max="15" width="17.26953125" style="2" customWidth="1"/>
    <col min="16" max="204" width="11.453125" style="2"/>
    <col min="205" max="205" width="8.1796875" style="2" customWidth="1"/>
    <col min="206" max="206" width="0" style="2" hidden="1" customWidth="1"/>
    <col min="207" max="207" width="59.54296875" style="2" customWidth="1"/>
    <col min="208" max="208" width="5.1796875" style="2" bestFit="1" customWidth="1"/>
    <col min="209" max="209" width="9.453125" style="2" customWidth="1"/>
    <col min="210" max="210" width="12.1796875" style="2" customWidth="1"/>
    <col min="211" max="211" width="14.81640625" style="2" bestFit="1" customWidth="1"/>
    <col min="212" max="212" width="12" style="2" customWidth="1"/>
    <col min="213" max="213" width="14.81640625" style="2" bestFit="1" customWidth="1"/>
    <col min="214" max="214" width="12.453125" style="2" customWidth="1"/>
    <col min="215" max="215" width="14.81640625" style="2" bestFit="1" customWidth="1"/>
    <col min="216" max="216" width="11.26953125" style="2" bestFit="1" customWidth="1"/>
    <col min="217" max="217" width="15" style="2" customWidth="1"/>
    <col min="218" max="218" width="10.26953125" style="2" customWidth="1"/>
    <col min="219" max="219" width="14.81640625" style="2" bestFit="1" customWidth="1"/>
    <col min="220" max="220" width="3.453125" style="2" customWidth="1"/>
    <col min="221" max="460" width="11.453125" style="2"/>
    <col min="461" max="461" width="8.1796875" style="2" customWidth="1"/>
    <col min="462" max="462" width="0" style="2" hidden="1" customWidth="1"/>
    <col min="463" max="463" width="59.54296875" style="2" customWidth="1"/>
    <col min="464" max="464" width="5.1796875" style="2" bestFit="1" customWidth="1"/>
    <col min="465" max="465" width="9.453125" style="2" customWidth="1"/>
    <col min="466" max="466" width="12.1796875" style="2" customWidth="1"/>
    <col min="467" max="467" width="14.81640625" style="2" bestFit="1" customWidth="1"/>
    <col min="468" max="468" width="12" style="2" customWidth="1"/>
    <col min="469" max="469" width="14.81640625" style="2" bestFit="1" customWidth="1"/>
    <col min="470" max="470" width="12.453125" style="2" customWidth="1"/>
    <col min="471" max="471" width="14.81640625" style="2" bestFit="1" customWidth="1"/>
    <col min="472" max="472" width="11.26953125" style="2" bestFit="1" customWidth="1"/>
    <col min="473" max="473" width="15" style="2" customWidth="1"/>
    <col min="474" max="474" width="10.26953125" style="2" customWidth="1"/>
    <col min="475" max="475" width="14.81640625" style="2" bestFit="1" customWidth="1"/>
    <col min="476" max="476" width="3.453125" style="2" customWidth="1"/>
    <col min="477" max="716" width="11.453125" style="2"/>
    <col min="717" max="717" width="8.1796875" style="2" customWidth="1"/>
    <col min="718" max="718" width="0" style="2" hidden="1" customWidth="1"/>
    <col min="719" max="719" width="59.54296875" style="2" customWidth="1"/>
    <col min="720" max="720" width="5.1796875" style="2" bestFit="1" customWidth="1"/>
    <col min="721" max="721" width="9.453125" style="2" customWidth="1"/>
    <col min="722" max="722" width="12.1796875" style="2" customWidth="1"/>
    <col min="723" max="723" width="14.81640625" style="2" bestFit="1" customWidth="1"/>
    <col min="724" max="724" width="12" style="2" customWidth="1"/>
    <col min="725" max="725" width="14.81640625" style="2" bestFit="1" customWidth="1"/>
    <col min="726" max="726" width="12.453125" style="2" customWidth="1"/>
    <col min="727" max="727" width="14.81640625" style="2" bestFit="1" customWidth="1"/>
    <col min="728" max="728" width="11.26953125" style="2" bestFit="1" customWidth="1"/>
    <col min="729" max="729" width="15" style="2" customWidth="1"/>
    <col min="730" max="730" width="10.26953125" style="2" customWidth="1"/>
    <col min="731" max="731" width="14.81640625" style="2" bestFit="1" customWidth="1"/>
    <col min="732" max="732" width="3.453125" style="2" customWidth="1"/>
    <col min="733" max="972" width="11.453125" style="2"/>
    <col min="973" max="973" width="8.1796875" style="2" customWidth="1"/>
    <col min="974" max="974" width="0" style="2" hidden="1" customWidth="1"/>
    <col min="975" max="975" width="59.54296875" style="2" customWidth="1"/>
    <col min="976" max="976" width="5.1796875" style="2" bestFit="1" customWidth="1"/>
    <col min="977" max="977" width="9.453125" style="2" customWidth="1"/>
    <col min="978" max="978" width="12.1796875" style="2" customWidth="1"/>
    <col min="979" max="979" width="14.81640625" style="2" bestFit="1" customWidth="1"/>
    <col min="980" max="980" width="12" style="2" customWidth="1"/>
    <col min="981" max="981" width="14.81640625" style="2" bestFit="1" customWidth="1"/>
    <col min="982" max="982" width="12.453125" style="2" customWidth="1"/>
    <col min="983" max="983" width="14.81640625" style="2" bestFit="1" customWidth="1"/>
    <col min="984" max="984" width="11.26953125" style="2" bestFit="1" customWidth="1"/>
    <col min="985" max="985" width="15" style="2" customWidth="1"/>
    <col min="986" max="986" width="10.26953125" style="2" customWidth="1"/>
    <col min="987" max="987" width="14.81640625" style="2" bestFit="1" customWidth="1"/>
    <col min="988" max="988" width="3.453125" style="2" customWidth="1"/>
    <col min="989" max="1228" width="11.453125" style="2"/>
    <col min="1229" max="1229" width="8.1796875" style="2" customWidth="1"/>
    <col min="1230" max="1230" width="0" style="2" hidden="1" customWidth="1"/>
    <col min="1231" max="1231" width="59.54296875" style="2" customWidth="1"/>
    <col min="1232" max="1232" width="5.1796875" style="2" bestFit="1" customWidth="1"/>
    <col min="1233" max="1233" width="9.453125" style="2" customWidth="1"/>
    <col min="1234" max="1234" width="12.1796875" style="2" customWidth="1"/>
    <col min="1235" max="1235" width="14.81640625" style="2" bestFit="1" customWidth="1"/>
    <col min="1236" max="1236" width="12" style="2" customWidth="1"/>
    <col min="1237" max="1237" width="14.81640625" style="2" bestFit="1" customWidth="1"/>
    <col min="1238" max="1238" width="12.453125" style="2" customWidth="1"/>
    <col min="1239" max="1239" width="14.81640625" style="2" bestFit="1" customWidth="1"/>
    <col min="1240" max="1240" width="11.26953125" style="2" bestFit="1" customWidth="1"/>
    <col min="1241" max="1241" width="15" style="2" customWidth="1"/>
    <col min="1242" max="1242" width="10.26953125" style="2" customWidth="1"/>
    <col min="1243" max="1243" width="14.81640625" style="2" bestFit="1" customWidth="1"/>
    <col min="1244" max="1244" width="3.453125" style="2" customWidth="1"/>
    <col min="1245" max="1484" width="11.453125" style="2"/>
    <col min="1485" max="1485" width="8.1796875" style="2" customWidth="1"/>
    <col min="1486" max="1486" width="0" style="2" hidden="1" customWidth="1"/>
    <col min="1487" max="1487" width="59.54296875" style="2" customWidth="1"/>
    <col min="1488" max="1488" width="5.1796875" style="2" bestFit="1" customWidth="1"/>
    <col min="1489" max="1489" width="9.453125" style="2" customWidth="1"/>
    <col min="1490" max="1490" width="12.1796875" style="2" customWidth="1"/>
    <col min="1491" max="1491" width="14.81640625" style="2" bestFit="1" customWidth="1"/>
    <col min="1492" max="1492" width="12" style="2" customWidth="1"/>
    <col min="1493" max="1493" width="14.81640625" style="2" bestFit="1" customWidth="1"/>
    <col min="1494" max="1494" width="12.453125" style="2" customWidth="1"/>
    <col min="1495" max="1495" width="14.81640625" style="2" bestFit="1" customWidth="1"/>
    <col min="1496" max="1496" width="11.26953125" style="2" bestFit="1" customWidth="1"/>
    <col min="1497" max="1497" width="15" style="2" customWidth="1"/>
    <col min="1498" max="1498" width="10.26953125" style="2" customWidth="1"/>
    <col min="1499" max="1499" width="14.81640625" style="2" bestFit="1" customWidth="1"/>
    <col min="1500" max="1500" width="3.453125" style="2" customWidth="1"/>
    <col min="1501" max="1740" width="11.453125" style="2"/>
    <col min="1741" max="1741" width="8.1796875" style="2" customWidth="1"/>
    <col min="1742" max="1742" width="0" style="2" hidden="1" customWidth="1"/>
    <col min="1743" max="1743" width="59.54296875" style="2" customWidth="1"/>
    <col min="1744" max="1744" width="5.1796875" style="2" bestFit="1" customWidth="1"/>
    <col min="1745" max="1745" width="9.453125" style="2" customWidth="1"/>
    <col min="1746" max="1746" width="12.1796875" style="2" customWidth="1"/>
    <col min="1747" max="1747" width="14.81640625" style="2" bestFit="1" customWidth="1"/>
    <col min="1748" max="1748" width="12" style="2" customWidth="1"/>
    <col min="1749" max="1749" width="14.81640625" style="2" bestFit="1" customWidth="1"/>
    <col min="1750" max="1750" width="12.453125" style="2" customWidth="1"/>
    <col min="1751" max="1751" width="14.81640625" style="2" bestFit="1" customWidth="1"/>
    <col min="1752" max="1752" width="11.26953125" style="2" bestFit="1" customWidth="1"/>
    <col min="1753" max="1753" width="15" style="2" customWidth="1"/>
    <col min="1754" max="1754" width="10.26953125" style="2" customWidth="1"/>
    <col min="1755" max="1755" width="14.81640625" style="2" bestFit="1" customWidth="1"/>
    <col min="1756" max="1756" width="3.453125" style="2" customWidth="1"/>
    <col min="1757" max="1996" width="11.453125" style="2"/>
    <col min="1997" max="1997" width="8.1796875" style="2" customWidth="1"/>
    <col min="1998" max="1998" width="0" style="2" hidden="1" customWidth="1"/>
    <col min="1999" max="1999" width="59.54296875" style="2" customWidth="1"/>
    <col min="2000" max="2000" width="5.1796875" style="2" bestFit="1" customWidth="1"/>
    <col min="2001" max="2001" width="9.453125" style="2" customWidth="1"/>
    <col min="2002" max="2002" width="12.1796875" style="2" customWidth="1"/>
    <col min="2003" max="2003" width="14.81640625" style="2" bestFit="1" customWidth="1"/>
    <col min="2004" max="2004" width="12" style="2" customWidth="1"/>
    <col min="2005" max="2005" width="14.81640625" style="2" bestFit="1" customWidth="1"/>
    <col min="2006" max="2006" width="12.453125" style="2" customWidth="1"/>
    <col min="2007" max="2007" width="14.81640625" style="2" bestFit="1" customWidth="1"/>
    <col min="2008" max="2008" width="11.26953125" style="2" bestFit="1" customWidth="1"/>
    <col min="2009" max="2009" width="15" style="2" customWidth="1"/>
    <col min="2010" max="2010" width="10.26953125" style="2" customWidth="1"/>
    <col min="2011" max="2011" width="14.81640625" style="2" bestFit="1" customWidth="1"/>
    <col min="2012" max="2012" width="3.453125" style="2" customWidth="1"/>
    <col min="2013" max="2252" width="11.453125" style="2"/>
    <col min="2253" max="2253" width="8.1796875" style="2" customWidth="1"/>
    <col min="2254" max="2254" width="0" style="2" hidden="1" customWidth="1"/>
    <col min="2255" max="2255" width="59.54296875" style="2" customWidth="1"/>
    <col min="2256" max="2256" width="5.1796875" style="2" bestFit="1" customWidth="1"/>
    <col min="2257" max="2257" width="9.453125" style="2" customWidth="1"/>
    <col min="2258" max="2258" width="12.1796875" style="2" customWidth="1"/>
    <col min="2259" max="2259" width="14.81640625" style="2" bestFit="1" customWidth="1"/>
    <col min="2260" max="2260" width="12" style="2" customWidth="1"/>
    <col min="2261" max="2261" width="14.81640625" style="2" bestFit="1" customWidth="1"/>
    <col min="2262" max="2262" width="12.453125" style="2" customWidth="1"/>
    <col min="2263" max="2263" width="14.81640625" style="2" bestFit="1" customWidth="1"/>
    <col min="2264" max="2264" width="11.26953125" style="2" bestFit="1" customWidth="1"/>
    <col min="2265" max="2265" width="15" style="2" customWidth="1"/>
    <col min="2266" max="2266" width="10.26953125" style="2" customWidth="1"/>
    <col min="2267" max="2267" width="14.81640625" style="2" bestFit="1" customWidth="1"/>
    <col min="2268" max="2268" width="3.453125" style="2" customWidth="1"/>
    <col min="2269" max="2508" width="11.453125" style="2"/>
    <col min="2509" max="2509" width="8.1796875" style="2" customWidth="1"/>
    <col min="2510" max="2510" width="0" style="2" hidden="1" customWidth="1"/>
    <col min="2511" max="2511" width="59.54296875" style="2" customWidth="1"/>
    <col min="2512" max="2512" width="5.1796875" style="2" bestFit="1" customWidth="1"/>
    <col min="2513" max="2513" width="9.453125" style="2" customWidth="1"/>
    <col min="2514" max="2514" width="12.1796875" style="2" customWidth="1"/>
    <col min="2515" max="2515" width="14.81640625" style="2" bestFit="1" customWidth="1"/>
    <col min="2516" max="2516" width="12" style="2" customWidth="1"/>
    <col min="2517" max="2517" width="14.81640625" style="2" bestFit="1" customWidth="1"/>
    <col min="2518" max="2518" width="12.453125" style="2" customWidth="1"/>
    <col min="2519" max="2519" width="14.81640625" style="2" bestFit="1" customWidth="1"/>
    <col min="2520" max="2520" width="11.26953125" style="2" bestFit="1" customWidth="1"/>
    <col min="2521" max="2521" width="15" style="2" customWidth="1"/>
    <col min="2522" max="2522" width="10.26953125" style="2" customWidth="1"/>
    <col min="2523" max="2523" width="14.81640625" style="2" bestFit="1" customWidth="1"/>
    <col min="2524" max="2524" width="3.453125" style="2" customWidth="1"/>
    <col min="2525" max="2764" width="11.453125" style="2"/>
    <col min="2765" max="2765" width="8.1796875" style="2" customWidth="1"/>
    <col min="2766" max="2766" width="0" style="2" hidden="1" customWidth="1"/>
    <col min="2767" max="2767" width="59.54296875" style="2" customWidth="1"/>
    <col min="2768" max="2768" width="5.1796875" style="2" bestFit="1" customWidth="1"/>
    <col min="2769" max="2769" width="9.453125" style="2" customWidth="1"/>
    <col min="2770" max="2770" width="12.1796875" style="2" customWidth="1"/>
    <col min="2771" max="2771" width="14.81640625" style="2" bestFit="1" customWidth="1"/>
    <col min="2772" max="2772" width="12" style="2" customWidth="1"/>
    <col min="2773" max="2773" width="14.81640625" style="2" bestFit="1" customWidth="1"/>
    <col min="2774" max="2774" width="12.453125" style="2" customWidth="1"/>
    <col min="2775" max="2775" width="14.81640625" style="2" bestFit="1" customWidth="1"/>
    <col min="2776" max="2776" width="11.26953125" style="2" bestFit="1" customWidth="1"/>
    <col min="2777" max="2777" width="15" style="2" customWidth="1"/>
    <col min="2778" max="2778" width="10.26953125" style="2" customWidth="1"/>
    <col min="2779" max="2779" width="14.81640625" style="2" bestFit="1" customWidth="1"/>
    <col min="2780" max="2780" width="3.453125" style="2" customWidth="1"/>
    <col min="2781" max="3020" width="11.453125" style="2"/>
    <col min="3021" max="3021" width="8.1796875" style="2" customWidth="1"/>
    <col min="3022" max="3022" width="0" style="2" hidden="1" customWidth="1"/>
    <col min="3023" max="3023" width="59.54296875" style="2" customWidth="1"/>
    <col min="3024" max="3024" width="5.1796875" style="2" bestFit="1" customWidth="1"/>
    <col min="3025" max="3025" width="9.453125" style="2" customWidth="1"/>
    <col min="3026" max="3026" width="12.1796875" style="2" customWidth="1"/>
    <col min="3027" max="3027" width="14.81640625" style="2" bestFit="1" customWidth="1"/>
    <col min="3028" max="3028" width="12" style="2" customWidth="1"/>
    <col min="3029" max="3029" width="14.81640625" style="2" bestFit="1" customWidth="1"/>
    <col min="3030" max="3030" width="12.453125" style="2" customWidth="1"/>
    <col min="3031" max="3031" width="14.81640625" style="2" bestFit="1" customWidth="1"/>
    <col min="3032" max="3032" width="11.26953125" style="2" bestFit="1" customWidth="1"/>
    <col min="3033" max="3033" width="15" style="2" customWidth="1"/>
    <col min="3034" max="3034" width="10.26953125" style="2" customWidth="1"/>
    <col min="3035" max="3035" width="14.81640625" style="2" bestFit="1" customWidth="1"/>
    <col min="3036" max="3036" width="3.453125" style="2" customWidth="1"/>
    <col min="3037" max="3276" width="11.453125" style="2"/>
    <col min="3277" max="3277" width="8.1796875" style="2" customWidth="1"/>
    <col min="3278" max="3278" width="0" style="2" hidden="1" customWidth="1"/>
    <col min="3279" max="3279" width="59.54296875" style="2" customWidth="1"/>
    <col min="3280" max="3280" width="5.1796875" style="2" bestFit="1" customWidth="1"/>
    <col min="3281" max="3281" width="9.453125" style="2" customWidth="1"/>
    <col min="3282" max="3282" width="12.1796875" style="2" customWidth="1"/>
    <col min="3283" max="3283" width="14.81640625" style="2" bestFit="1" customWidth="1"/>
    <col min="3284" max="3284" width="12" style="2" customWidth="1"/>
    <col min="3285" max="3285" width="14.81640625" style="2" bestFit="1" customWidth="1"/>
    <col min="3286" max="3286" width="12.453125" style="2" customWidth="1"/>
    <col min="3287" max="3287" width="14.81640625" style="2" bestFit="1" customWidth="1"/>
    <col min="3288" max="3288" width="11.26953125" style="2" bestFit="1" customWidth="1"/>
    <col min="3289" max="3289" width="15" style="2" customWidth="1"/>
    <col min="3290" max="3290" width="10.26953125" style="2" customWidth="1"/>
    <col min="3291" max="3291" width="14.81640625" style="2" bestFit="1" customWidth="1"/>
    <col min="3292" max="3292" width="3.453125" style="2" customWidth="1"/>
    <col min="3293" max="3532" width="11.453125" style="2"/>
    <col min="3533" max="3533" width="8.1796875" style="2" customWidth="1"/>
    <col min="3534" max="3534" width="0" style="2" hidden="1" customWidth="1"/>
    <col min="3535" max="3535" width="59.54296875" style="2" customWidth="1"/>
    <col min="3536" max="3536" width="5.1796875" style="2" bestFit="1" customWidth="1"/>
    <col min="3537" max="3537" width="9.453125" style="2" customWidth="1"/>
    <col min="3538" max="3538" width="12.1796875" style="2" customWidth="1"/>
    <col min="3539" max="3539" width="14.81640625" style="2" bestFit="1" customWidth="1"/>
    <col min="3540" max="3540" width="12" style="2" customWidth="1"/>
    <col min="3541" max="3541" width="14.81640625" style="2" bestFit="1" customWidth="1"/>
    <col min="3542" max="3542" width="12.453125" style="2" customWidth="1"/>
    <col min="3543" max="3543" width="14.81640625" style="2" bestFit="1" customWidth="1"/>
    <col min="3544" max="3544" width="11.26953125" style="2" bestFit="1" customWidth="1"/>
    <col min="3545" max="3545" width="15" style="2" customWidth="1"/>
    <col min="3546" max="3546" width="10.26953125" style="2" customWidth="1"/>
    <col min="3547" max="3547" width="14.81640625" style="2" bestFit="1" customWidth="1"/>
    <col min="3548" max="3548" width="3.453125" style="2" customWidth="1"/>
    <col min="3549" max="3788" width="11.453125" style="2"/>
    <col min="3789" max="3789" width="8.1796875" style="2" customWidth="1"/>
    <col min="3790" max="3790" width="0" style="2" hidden="1" customWidth="1"/>
    <col min="3791" max="3791" width="59.54296875" style="2" customWidth="1"/>
    <col min="3792" max="3792" width="5.1796875" style="2" bestFit="1" customWidth="1"/>
    <col min="3793" max="3793" width="9.453125" style="2" customWidth="1"/>
    <col min="3794" max="3794" width="12.1796875" style="2" customWidth="1"/>
    <col min="3795" max="3795" width="14.81640625" style="2" bestFit="1" customWidth="1"/>
    <col min="3796" max="3796" width="12" style="2" customWidth="1"/>
    <col min="3797" max="3797" width="14.81640625" style="2" bestFit="1" customWidth="1"/>
    <col min="3798" max="3798" width="12.453125" style="2" customWidth="1"/>
    <col min="3799" max="3799" width="14.81640625" style="2" bestFit="1" customWidth="1"/>
    <col min="3800" max="3800" width="11.26953125" style="2" bestFit="1" customWidth="1"/>
    <col min="3801" max="3801" width="15" style="2" customWidth="1"/>
    <col min="3802" max="3802" width="10.26953125" style="2" customWidth="1"/>
    <col min="3803" max="3803" width="14.81640625" style="2" bestFit="1" customWidth="1"/>
    <col min="3804" max="3804" width="3.453125" style="2" customWidth="1"/>
    <col min="3805" max="4044" width="11.453125" style="2"/>
    <col min="4045" max="4045" width="8.1796875" style="2" customWidth="1"/>
    <col min="4046" max="4046" width="0" style="2" hidden="1" customWidth="1"/>
    <col min="4047" max="4047" width="59.54296875" style="2" customWidth="1"/>
    <col min="4048" max="4048" width="5.1796875" style="2" bestFit="1" customWidth="1"/>
    <col min="4049" max="4049" width="9.453125" style="2" customWidth="1"/>
    <col min="4050" max="4050" width="12.1796875" style="2" customWidth="1"/>
    <col min="4051" max="4051" width="14.81640625" style="2" bestFit="1" customWidth="1"/>
    <col min="4052" max="4052" width="12" style="2" customWidth="1"/>
    <col min="4053" max="4053" width="14.81640625" style="2" bestFit="1" customWidth="1"/>
    <col min="4054" max="4054" width="12.453125" style="2" customWidth="1"/>
    <col min="4055" max="4055" width="14.81640625" style="2" bestFit="1" customWidth="1"/>
    <col min="4056" max="4056" width="11.26953125" style="2" bestFit="1" customWidth="1"/>
    <col min="4057" max="4057" width="15" style="2" customWidth="1"/>
    <col min="4058" max="4058" width="10.26953125" style="2" customWidth="1"/>
    <col min="4059" max="4059" width="14.81640625" style="2" bestFit="1" customWidth="1"/>
    <col min="4060" max="4060" width="3.453125" style="2" customWidth="1"/>
    <col min="4061" max="4300" width="11.453125" style="2"/>
    <col min="4301" max="4301" width="8.1796875" style="2" customWidth="1"/>
    <col min="4302" max="4302" width="0" style="2" hidden="1" customWidth="1"/>
    <col min="4303" max="4303" width="59.54296875" style="2" customWidth="1"/>
    <col min="4304" max="4304" width="5.1796875" style="2" bestFit="1" customWidth="1"/>
    <col min="4305" max="4305" width="9.453125" style="2" customWidth="1"/>
    <col min="4306" max="4306" width="12.1796875" style="2" customWidth="1"/>
    <col min="4307" max="4307" width="14.81640625" style="2" bestFit="1" customWidth="1"/>
    <col min="4308" max="4308" width="12" style="2" customWidth="1"/>
    <col min="4309" max="4309" width="14.81640625" style="2" bestFit="1" customWidth="1"/>
    <col min="4310" max="4310" width="12.453125" style="2" customWidth="1"/>
    <col min="4311" max="4311" width="14.81640625" style="2" bestFit="1" customWidth="1"/>
    <col min="4312" max="4312" width="11.26953125" style="2" bestFit="1" customWidth="1"/>
    <col min="4313" max="4313" width="15" style="2" customWidth="1"/>
    <col min="4314" max="4314" width="10.26953125" style="2" customWidth="1"/>
    <col min="4315" max="4315" width="14.81640625" style="2" bestFit="1" customWidth="1"/>
    <col min="4316" max="4316" width="3.453125" style="2" customWidth="1"/>
    <col min="4317" max="4556" width="11.453125" style="2"/>
    <col min="4557" max="4557" width="8.1796875" style="2" customWidth="1"/>
    <col min="4558" max="4558" width="0" style="2" hidden="1" customWidth="1"/>
    <col min="4559" max="4559" width="59.54296875" style="2" customWidth="1"/>
    <col min="4560" max="4560" width="5.1796875" style="2" bestFit="1" customWidth="1"/>
    <col min="4561" max="4561" width="9.453125" style="2" customWidth="1"/>
    <col min="4562" max="4562" width="12.1796875" style="2" customWidth="1"/>
    <col min="4563" max="4563" width="14.81640625" style="2" bestFit="1" customWidth="1"/>
    <col min="4564" max="4564" width="12" style="2" customWidth="1"/>
    <col min="4565" max="4565" width="14.81640625" style="2" bestFit="1" customWidth="1"/>
    <col min="4566" max="4566" width="12.453125" style="2" customWidth="1"/>
    <col min="4567" max="4567" width="14.81640625" style="2" bestFit="1" customWidth="1"/>
    <col min="4568" max="4568" width="11.26953125" style="2" bestFit="1" customWidth="1"/>
    <col min="4569" max="4569" width="15" style="2" customWidth="1"/>
    <col min="4570" max="4570" width="10.26953125" style="2" customWidth="1"/>
    <col min="4571" max="4571" width="14.81640625" style="2" bestFit="1" customWidth="1"/>
    <col min="4572" max="4572" width="3.453125" style="2" customWidth="1"/>
    <col min="4573" max="4812" width="11.453125" style="2"/>
    <col min="4813" max="4813" width="8.1796875" style="2" customWidth="1"/>
    <col min="4814" max="4814" width="0" style="2" hidden="1" customWidth="1"/>
    <col min="4815" max="4815" width="59.54296875" style="2" customWidth="1"/>
    <col min="4816" max="4816" width="5.1796875" style="2" bestFit="1" customWidth="1"/>
    <col min="4817" max="4817" width="9.453125" style="2" customWidth="1"/>
    <col min="4818" max="4818" width="12.1796875" style="2" customWidth="1"/>
    <col min="4819" max="4819" width="14.81640625" style="2" bestFit="1" customWidth="1"/>
    <col min="4820" max="4820" width="12" style="2" customWidth="1"/>
    <col min="4821" max="4821" width="14.81640625" style="2" bestFit="1" customWidth="1"/>
    <col min="4822" max="4822" width="12.453125" style="2" customWidth="1"/>
    <col min="4823" max="4823" width="14.81640625" style="2" bestFit="1" customWidth="1"/>
    <col min="4824" max="4824" width="11.26953125" style="2" bestFit="1" customWidth="1"/>
    <col min="4825" max="4825" width="15" style="2" customWidth="1"/>
    <col min="4826" max="4826" width="10.26953125" style="2" customWidth="1"/>
    <col min="4827" max="4827" width="14.81640625" style="2" bestFit="1" customWidth="1"/>
    <col min="4828" max="4828" width="3.453125" style="2" customWidth="1"/>
    <col min="4829" max="5068" width="11.453125" style="2"/>
    <col min="5069" max="5069" width="8.1796875" style="2" customWidth="1"/>
    <col min="5070" max="5070" width="0" style="2" hidden="1" customWidth="1"/>
    <col min="5071" max="5071" width="59.54296875" style="2" customWidth="1"/>
    <col min="5072" max="5072" width="5.1796875" style="2" bestFit="1" customWidth="1"/>
    <col min="5073" max="5073" width="9.453125" style="2" customWidth="1"/>
    <col min="5074" max="5074" width="12.1796875" style="2" customWidth="1"/>
    <col min="5075" max="5075" width="14.81640625" style="2" bestFit="1" customWidth="1"/>
    <col min="5076" max="5076" width="12" style="2" customWidth="1"/>
    <col min="5077" max="5077" width="14.81640625" style="2" bestFit="1" customWidth="1"/>
    <col min="5078" max="5078" width="12.453125" style="2" customWidth="1"/>
    <col min="5079" max="5079" width="14.81640625" style="2" bestFit="1" customWidth="1"/>
    <col min="5080" max="5080" width="11.26953125" style="2" bestFit="1" customWidth="1"/>
    <col min="5081" max="5081" width="15" style="2" customWidth="1"/>
    <col min="5082" max="5082" width="10.26953125" style="2" customWidth="1"/>
    <col min="5083" max="5083" width="14.81640625" style="2" bestFit="1" customWidth="1"/>
    <col min="5084" max="5084" width="3.453125" style="2" customWidth="1"/>
    <col min="5085" max="5324" width="11.453125" style="2"/>
    <col min="5325" max="5325" width="8.1796875" style="2" customWidth="1"/>
    <col min="5326" max="5326" width="0" style="2" hidden="1" customWidth="1"/>
    <col min="5327" max="5327" width="59.54296875" style="2" customWidth="1"/>
    <col min="5328" max="5328" width="5.1796875" style="2" bestFit="1" customWidth="1"/>
    <col min="5329" max="5329" width="9.453125" style="2" customWidth="1"/>
    <col min="5330" max="5330" width="12.1796875" style="2" customWidth="1"/>
    <col min="5331" max="5331" width="14.81640625" style="2" bestFit="1" customWidth="1"/>
    <col min="5332" max="5332" width="12" style="2" customWidth="1"/>
    <col min="5333" max="5333" width="14.81640625" style="2" bestFit="1" customWidth="1"/>
    <col min="5334" max="5334" width="12.453125" style="2" customWidth="1"/>
    <col min="5335" max="5335" width="14.81640625" style="2" bestFit="1" customWidth="1"/>
    <col min="5336" max="5336" width="11.26953125" style="2" bestFit="1" customWidth="1"/>
    <col min="5337" max="5337" width="15" style="2" customWidth="1"/>
    <col min="5338" max="5338" width="10.26953125" style="2" customWidth="1"/>
    <col min="5339" max="5339" width="14.81640625" style="2" bestFit="1" customWidth="1"/>
    <col min="5340" max="5340" width="3.453125" style="2" customWidth="1"/>
    <col min="5341" max="5580" width="11.453125" style="2"/>
    <col min="5581" max="5581" width="8.1796875" style="2" customWidth="1"/>
    <col min="5582" max="5582" width="0" style="2" hidden="1" customWidth="1"/>
    <col min="5583" max="5583" width="59.54296875" style="2" customWidth="1"/>
    <col min="5584" max="5584" width="5.1796875" style="2" bestFit="1" customWidth="1"/>
    <col min="5585" max="5585" width="9.453125" style="2" customWidth="1"/>
    <col min="5586" max="5586" width="12.1796875" style="2" customWidth="1"/>
    <col min="5587" max="5587" width="14.81640625" style="2" bestFit="1" customWidth="1"/>
    <col min="5588" max="5588" width="12" style="2" customWidth="1"/>
    <col min="5589" max="5589" width="14.81640625" style="2" bestFit="1" customWidth="1"/>
    <col min="5590" max="5590" width="12.453125" style="2" customWidth="1"/>
    <col min="5591" max="5591" width="14.81640625" style="2" bestFit="1" customWidth="1"/>
    <col min="5592" max="5592" width="11.26953125" style="2" bestFit="1" customWidth="1"/>
    <col min="5593" max="5593" width="15" style="2" customWidth="1"/>
    <col min="5594" max="5594" width="10.26953125" style="2" customWidth="1"/>
    <col min="5595" max="5595" width="14.81640625" style="2" bestFit="1" customWidth="1"/>
    <col min="5596" max="5596" width="3.453125" style="2" customWidth="1"/>
    <col min="5597" max="5836" width="11.453125" style="2"/>
    <col min="5837" max="5837" width="8.1796875" style="2" customWidth="1"/>
    <col min="5838" max="5838" width="0" style="2" hidden="1" customWidth="1"/>
    <col min="5839" max="5839" width="59.54296875" style="2" customWidth="1"/>
    <col min="5840" max="5840" width="5.1796875" style="2" bestFit="1" customWidth="1"/>
    <col min="5841" max="5841" width="9.453125" style="2" customWidth="1"/>
    <col min="5842" max="5842" width="12.1796875" style="2" customWidth="1"/>
    <col min="5843" max="5843" width="14.81640625" style="2" bestFit="1" customWidth="1"/>
    <col min="5844" max="5844" width="12" style="2" customWidth="1"/>
    <col min="5845" max="5845" width="14.81640625" style="2" bestFit="1" customWidth="1"/>
    <col min="5846" max="5846" width="12.453125" style="2" customWidth="1"/>
    <col min="5847" max="5847" width="14.81640625" style="2" bestFit="1" customWidth="1"/>
    <col min="5848" max="5848" width="11.26953125" style="2" bestFit="1" customWidth="1"/>
    <col min="5849" max="5849" width="15" style="2" customWidth="1"/>
    <col min="5850" max="5850" width="10.26953125" style="2" customWidth="1"/>
    <col min="5851" max="5851" width="14.81640625" style="2" bestFit="1" customWidth="1"/>
    <col min="5852" max="5852" width="3.453125" style="2" customWidth="1"/>
    <col min="5853" max="6092" width="11.453125" style="2"/>
    <col min="6093" max="6093" width="8.1796875" style="2" customWidth="1"/>
    <col min="6094" max="6094" width="0" style="2" hidden="1" customWidth="1"/>
    <col min="6095" max="6095" width="59.54296875" style="2" customWidth="1"/>
    <col min="6096" max="6096" width="5.1796875" style="2" bestFit="1" customWidth="1"/>
    <col min="6097" max="6097" width="9.453125" style="2" customWidth="1"/>
    <col min="6098" max="6098" width="12.1796875" style="2" customWidth="1"/>
    <col min="6099" max="6099" width="14.81640625" style="2" bestFit="1" customWidth="1"/>
    <col min="6100" max="6100" width="12" style="2" customWidth="1"/>
    <col min="6101" max="6101" width="14.81640625" style="2" bestFit="1" customWidth="1"/>
    <col min="6102" max="6102" width="12.453125" style="2" customWidth="1"/>
    <col min="6103" max="6103" width="14.81640625" style="2" bestFit="1" customWidth="1"/>
    <col min="6104" max="6104" width="11.26953125" style="2" bestFit="1" customWidth="1"/>
    <col min="6105" max="6105" width="15" style="2" customWidth="1"/>
    <col min="6106" max="6106" width="10.26953125" style="2" customWidth="1"/>
    <col min="6107" max="6107" width="14.81640625" style="2" bestFit="1" customWidth="1"/>
    <col min="6108" max="6108" width="3.453125" style="2" customWidth="1"/>
    <col min="6109" max="6348" width="11.453125" style="2"/>
    <col min="6349" max="6349" width="8.1796875" style="2" customWidth="1"/>
    <col min="6350" max="6350" width="0" style="2" hidden="1" customWidth="1"/>
    <col min="6351" max="6351" width="59.54296875" style="2" customWidth="1"/>
    <col min="6352" max="6352" width="5.1796875" style="2" bestFit="1" customWidth="1"/>
    <col min="6353" max="6353" width="9.453125" style="2" customWidth="1"/>
    <col min="6354" max="6354" width="12.1796875" style="2" customWidth="1"/>
    <col min="6355" max="6355" width="14.81640625" style="2" bestFit="1" customWidth="1"/>
    <col min="6356" max="6356" width="12" style="2" customWidth="1"/>
    <col min="6357" max="6357" width="14.81640625" style="2" bestFit="1" customWidth="1"/>
    <col min="6358" max="6358" width="12.453125" style="2" customWidth="1"/>
    <col min="6359" max="6359" width="14.81640625" style="2" bestFit="1" customWidth="1"/>
    <col min="6360" max="6360" width="11.26953125" style="2" bestFit="1" customWidth="1"/>
    <col min="6361" max="6361" width="15" style="2" customWidth="1"/>
    <col min="6362" max="6362" width="10.26953125" style="2" customWidth="1"/>
    <col min="6363" max="6363" width="14.81640625" style="2" bestFit="1" customWidth="1"/>
    <col min="6364" max="6364" width="3.453125" style="2" customWidth="1"/>
    <col min="6365" max="6604" width="11.453125" style="2"/>
    <col min="6605" max="6605" width="8.1796875" style="2" customWidth="1"/>
    <col min="6606" max="6606" width="0" style="2" hidden="1" customWidth="1"/>
    <col min="6607" max="6607" width="59.54296875" style="2" customWidth="1"/>
    <col min="6608" max="6608" width="5.1796875" style="2" bestFit="1" customWidth="1"/>
    <col min="6609" max="6609" width="9.453125" style="2" customWidth="1"/>
    <col min="6610" max="6610" width="12.1796875" style="2" customWidth="1"/>
    <col min="6611" max="6611" width="14.81640625" style="2" bestFit="1" customWidth="1"/>
    <col min="6612" max="6612" width="12" style="2" customWidth="1"/>
    <col min="6613" max="6613" width="14.81640625" style="2" bestFit="1" customWidth="1"/>
    <col min="6614" max="6614" width="12.453125" style="2" customWidth="1"/>
    <col min="6615" max="6615" width="14.81640625" style="2" bestFit="1" customWidth="1"/>
    <col min="6616" max="6616" width="11.26953125" style="2" bestFit="1" customWidth="1"/>
    <col min="6617" max="6617" width="15" style="2" customWidth="1"/>
    <col min="6618" max="6618" width="10.26953125" style="2" customWidth="1"/>
    <col min="6619" max="6619" width="14.81640625" style="2" bestFit="1" customWidth="1"/>
    <col min="6620" max="6620" width="3.453125" style="2" customWidth="1"/>
    <col min="6621" max="6860" width="11.453125" style="2"/>
    <col min="6861" max="6861" width="8.1796875" style="2" customWidth="1"/>
    <col min="6862" max="6862" width="0" style="2" hidden="1" customWidth="1"/>
    <col min="6863" max="6863" width="59.54296875" style="2" customWidth="1"/>
    <col min="6864" max="6864" width="5.1796875" style="2" bestFit="1" customWidth="1"/>
    <col min="6865" max="6865" width="9.453125" style="2" customWidth="1"/>
    <col min="6866" max="6866" width="12.1796875" style="2" customWidth="1"/>
    <col min="6867" max="6867" width="14.81640625" style="2" bestFit="1" customWidth="1"/>
    <col min="6868" max="6868" width="12" style="2" customWidth="1"/>
    <col min="6869" max="6869" width="14.81640625" style="2" bestFit="1" customWidth="1"/>
    <col min="6870" max="6870" width="12.453125" style="2" customWidth="1"/>
    <col min="6871" max="6871" width="14.81640625" style="2" bestFit="1" customWidth="1"/>
    <col min="6872" max="6872" width="11.26953125" style="2" bestFit="1" customWidth="1"/>
    <col min="6873" max="6873" width="15" style="2" customWidth="1"/>
    <col min="6874" max="6874" width="10.26953125" style="2" customWidth="1"/>
    <col min="6875" max="6875" width="14.81640625" style="2" bestFit="1" customWidth="1"/>
    <col min="6876" max="6876" width="3.453125" style="2" customWidth="1"/>
    <col min="6877" max="7116" width="11.453125" style="2"/>
    <col min="7117" max="7117" width="8.1796875" style="2" customWidth="1"/>
    <col min="7118" max="7118" width="0" style="2" hidden="1" customWidth="1"/>
    <col min="7119" max="7119" width="59.54296875" style="2" customWidth="1"/>
    <col min="7120" max="7120" width="5.1796875" style="2" bestFit="1" customWidth="1"/>
    <col min="7121" max="7121" width="9.453125" style="2" customWidth="1"/>
    <col min="7122" max="7122" width="12.1796875" style="2" customWidth="1"/>
    <col min="7123" max="7123" width="14.81640625" style="2" bestFit="1" customWidth="1"/>
    <col min="7124" max="7124" width="12" style="2" customWidth="1"/>
    <col min="7125" max="7125" width="14.81640625" style="2" bestFit="1" customWidth="1"/>
    <col min="7126" max="7126" width="12.453125" style="2" customWidth="1"/>
    <col min="7127" max="7127" width="14.81640625" style="2" bestFit="1" customWidth="1"/>
    <col min="7128" max="7128" width="11.26953125" style="2" bestFit="1" customWidth="1"/>
    <col min="7129" max="7129" width="15" style="2" customWidth="1"/>
    <col min="7130" max="7130" width="10.26953125" style="2" customWidth="1"/>
    <col min="7131" max="7131" width="14.81640625" style="2" bestFit="1" customWidth="1"/>
    <col min="7132" max="7132" width="3.453125" style="2" customWidth="1"/>
    <col min="7133" max="7372" width="11.453125" style="2"/>
    <col min="7373" max="7373" width="8.1796875" style="2" customWidth="1"/>
    <col min="7374" max="7374" width="0" style="2" hidden="1" customWidth="1"/>
    <col min="7375" max="7375" width="59.54296875" style="2" customWidth="1"/>
    <col min="7376" max="7376" width="5.1796875" style="2" bestFit="1" customWidth="1"/>
    <col min="7377" max="7377" width="9.453125" style="2" customWidth="1"/>
    <col min="7378" max="7378" width="12.1796875" style="2" customWidth="1"/>
    <col min="7379" max="7379" width="14.81640625" style="2" bestFit="1" customWidth="1"/>
    <col min="7380" max="7380" width="12" style="2" customWidth="1"/>
    <col min="7381" max="7381" width="14.81640625" style="2" bestFit="1" customWidth="1"/>
    <col min="7382" max="7382" width="12.453125" style="2" customWidth="1"/>
    <col min="7383" max="7383" width="14.81640625" style="2" bestFit="1" customWidth="1"/>
    <col min="7384" max="7384" width="11.26953125" style="2" bestFit="1" customWidth="1"/>
    <col min="7385" max="7385" width="15" style="2" customWidth="1"/>
    <col min="7386" max="7386" width="10.26953125" style="2" customWidth="1"/>
    <col min="7387" max="7387" width="14.81640625" style="2" bestFit="1" customWidth="1"/>
    <col min="7388" max="7388" width="3.453125" style="2" customWidth="1"/>
    <col min="7389" max="7628" width="11.453125" style="2"/>
    <col min="7629" max="7629" width="8.1796875" style="2" customWidth="1"/>
    <col min="7630" max="7630" width="0" style="2" hidden="1" customWidth="1"/>
    <col min="7631" max="7631" width="59.54296875" style="2" customWidth="1"/>
    <col min="7632" max="7632" width="5.1796875" style="2" bestFit="1" customWidth="1"/>
    <col min="7633" max="7633" width="9.453125" style="2" customWidth="1"/>
    <col min="7634" max="7634" width="12.1796875" style="2" customWidth="1"/>
    <col min="7635" max="7635" width="14.81640625" style="2" bestFit="1" customWidth="1"/>
    <col min="7636" max="7636" width="12" style="2" customWidth="1"/>
    <col min="7637" max="7637" width="14.81640625" style="2" bestFit="1" customWidth="1"/>
    <col min="7638" max="7638" width="12.453125" style="2" customWidth="1"/>
    <col min="7639" max="7639" width="14.81640625" style="2" bestFit="1" customWidth="1"/>
    <col min="7640" max="7640" width="11.26953125" style="2" bestFit="1" customWidth="1"/>
    <col min="7641" max="7641" width="15" style="2" customWidth="1"/>
    <col min="7642" max="7642" width="10.26953125" style="2" customWidth="1"/>
    <col min="7643" max="7643" width="14.81640625" style="2" bestFit="1" customWidth="1"/>
    <col min="7644" max="7644" width="3.453125" style="2" customWidth="1"/>
    <col min="7645" max="7884" width="11.453125" style="2"/>
    <col min="7885" max="7885" width="8.1796875" style="2" customWidth="1"/>
    <col min="7886" max="7886" width="0" style="2" hidden="1" customWidth="1"/>
    <col min="7887" max="7887" width="59.54296875" style="2" customWidth="1"/>
    <col min="7888" max="7888" width="5.1796875" style="2" bestFit="1" customWidth="1"/>
    <col min="7889" max="7889" width="9.453125" style="2" customWidth="1"/>
    <col min="7890" max="7890" width="12.1796875" style="2" customWidth="1"/>
    <col min="7891" max="7891" width="14.81640625" style="2" bestFit="1" customWidth="1"/>
    <col min="7892" max="7892" width="12" style="2" customWidth="1"/>
    <col min="7893" max="7893" width="14.81640625" style="2" bestFit="1" customWidth="1"/>
    <col min="7894" max="7894" width="12.453125" style="2" customWidth="1"/>
    <col min="7895" max="7895" width="14.81640625" style="2" bestFit="1" customWidth="1"/>
    <col min="7896" max="7896" width="11.26953125" style="2" bestFit="1" customWidth="1"/>
    <col min="7897" max="7897" width="15" style="2" customWidth="1"/>
    <col min="7898" max="7898" width="10.26953125" style="2" customWidth="1"/>
    <col min="7899" max="7899" width="14.81640625" style="2" bestFit="1" customWidth="1"/>
    <col min="7900" max="7900" width="3.453125" style="2" customWidth="1"/>
    <col min="7901" max="8140" width="11.453125" style="2"/>
    <col min="8141" max="8141" width="8.1796875" style="2" customWidth="1"/>
    <col min="8142" max="8142" width="0" style="2" hidden="1" customWidth="1"/>
    <col min="8143" max="8143" width="59.54296875" style="2" customWidth="1"/>
    <col min="8144" max="8144" width="5.1796875" style="2" bestFit="1" customWidth="1"/>
    <col min="8145" max="8145" width="9.453125" style="2" customWidth="1"/>
    <col min="8146" max="8146" width="12.1796875" style="2" customWidth="1"/>
    <col min="8147" max="8147" width="14.81640625" style="2" bestFit="1" customWidth="1"/>
    <col min="8148" max="8148" width="12" style="2" customWidth="1"/>
    <col min="8149" max="8149" width="14.81640625" style="2" bestFit="1" customWidth="1"/>
    <col min="8150" max="8150" width="12.453125" style="2" customWidth="1"/>
    <col min="8151" max="8151" width="14.81640625" style="2" bestFit="1" customWidth="1"/>
    <col min="8152" max="8152" width="11.26953125" style="2" bestFit="1" customWidth="1"/>
    <col min="8153" max="8153" width="15" style="2" customWidth="1"/>
    <col min="8154" max="8154" width="10.26953125" style="2" customWidth="1"/>
    <col min="8155" max="8155" width="14.81640625" style="2" bestFit="1" customWidth="1"/>
    <col min="8156" max="8156" width="3.453125" style="2" customWidth="1"/>
    <col min="8157" max="8396" width="11.453125" style="2"/>
    <col min="8397" max="8397" width="8.1796875" style="2" customWidth="1"/>
    <col min="8398" max="8398" width="0" style="2" hidden="1" customWidth="1"/>
    <col min="8399" max="8399" width="59.54296875" style="2" customWidth="1"/>
    <col min="8400" max="8400" width="5.1796875" style="2" bestFit="1" customWidth="1"/>
    <col min="8401" max="8401" width="9.453125" style="2" customWidth="1"/>
    <col min="8402" max="8402" width="12.1796875" style="2" customWidth="1"/>
    <col min="8403" max="8403" width="14.81640625" style="2" bestFit="1" customWidth="1"/>
    <col min="8404" max="8404" width="12" style="2" customWidth="1"/>
    <col min="8405" max="8405" width="14.81640625" style="2" bestFit="1" customWidth="1"/>
    <col min="8406" max="8406" width="12.453125" style="2" customWidth="1"/>
    <col min="8407" max="8407" width="14.81640625" style="2" bestFit="1" customWidth="1"/>
    <col min="8408" max="8408" width="11.26953125" style="2" bestFit="1" customWidth="1"/>
    <col min="8409" max="8409" width="15" style="2" customWidth="1"/>
    <col min="8410" max="8410" width="10.26953125" style="2" customWidth="1"/>
    <col min="8411" max="8411" width="14.81640625" style="2" bestFit="1" customWidth="1"/>
    <col min="8412" max="8412" width="3.453125" style="2" customWidth="1"/>
    <col min="8413" max="8652" width="11.453125" style="2"/>
    <col min="8653" max="8653" width="8.1796875" style="2" customWidth="1"/>
    <col min="8654" max="8654" width="0" style="2" hidden="1" customWidth="1"/>
    <col min="8655" max="8655" width="59.54296875" style="2" customWidth="1"/>
    <col min="8656" max="8656" width="5.1796875" style="2" bestFit="1" customWidth="1"/>
    <col min="8657" max="8657" width="9.453125" style="2" customWidth="1"/>
    <col min="8658" max="8658" width="12.1796875" style="2" customWidth="1"/>
    <col min="8659" max="8659" width="14.81640625" style="2" bestFit="1" customWidth="1"/>
    <col min="8660" max="8660" width="12" style="2" customWidth="1"/>
    <col min="8661" max="8661" width="14.81640625" style="2" bestFit="1" customWidth="1"/>
    <col min="8662" max="8662" width="12.453125" style="2" customWidth="1"/>
    <col min="8663" max="8663" width="14.81640625" style="2" bestFit="1" customWidth="1"/>
    <col min="8664" max="8664" width="11.26953125" style="2" bestFit="1" customWidth="1"/>
    <col min="8665" max="8665" width="15" style="2" customWidth="1"/>
    <col min="8666" max="8666" width="10.26953125" style="2" customWidth="1"/>
    <col min="8667" max="8667" width="14.81640625" style="2" bestFit="1" customWidth="1"/>
    <col min="8668" max="8668" width="3.453125" style="2" customWidth="1"/>
    <col min="8669" max="8908" width="11.453125" style="2"/>
    <col min="8909" max="8909" width="8.1796875" style="2" customWidth="1"/>
    <col min="8910" max="8910" width="0" style="2" hidden="1" customWidth="1"/>
    <col min="8911" max="8911" width="59.54296875" style="2" customWidth="1"/>
    <col min="8912" max="8912" width="5.1796875" style="2" bestFit="1" customWidth="1"/>
    <col min="8913" max="8913" width="9.453125" style="2" customWidth="1"/>
    <col min="8914" max="8914" width="12.1796875" style="2" customWidth="1"/>
    <col min="8915" max="8915" width="14.81640625" style="2" bestFit="1" customWidth="1"/>
    <col min="8916" max="8916" width="12" style="2" customWidth="1"/>
    <col min="8917" max="8917" width="14.81640625" style="2" bestFit="1" customWidth="1"/>
    <col min="8918" max="8918" width="12.453125" style="2" customWidth="1"/>
    <col min="8919" max="8919" width="14.81640625" style="2" bestFit="1" customWidth="1"/>
    <col min="8920" max="8920" width="11.26953125" style="2" bestFit="1" customWidth="1"/>
    <col min="8921" max="8921" width="15" style="2" customWidth="1"/>
    <col min="8922" max="8922" width="10.26953125" style="2" customWidth="1"/>
    <col min="8923" max="8923" width="14.81640625" style="2" bestFit="1" customWidth="1"/>
    <col min="8924" max="8924" width="3.453125" style="2" customWidth="1"/>
    <col min="8925" max="9164" width="11.453125" style="2"/>
    <col min="9165" max="9165" width="8.1796875" style="2" customWidth="1"/>
    <col min="9166" max="9166" width="0" style="2" hidden="1" customWidth="1"/>
    <col min="9167" max="9167" width="59.54296875" style="2" customWidth="1"/>
    <col min="9168" max="9168" width="5.1796875" style="2" bestFit="1" customWidth="1"/>
    <col min="9169" max="9169" width="9.453125" style="2" customWidth="1"/>
    <col min="9170" max="9170" width="12.1796875" style="2" customWidth="1"/>
    <col min="9171" max="9171" width="14.81640625" style="2" bestFit="1" customWidth="1"/>
    <col min="9172" max="9172" width="12" style="2" customWidth="1"/>
    <col min="9173" max="9173" width="14.81640625" style="2" bestFit="1" customWidth="1"/>
    <col min="9174" max="9174" width="12.453125" style="2" customWidth="1"/>
    <col min="9175" max="9175" width="14.81640625" style="2" bestFit="1" customWidth="1"/>
    <col min="9176" max="9176" width="11.26953125" style="2" bestFit="1" customWidth="1"/>
    <col min="9177" max="9177" width="15" style="2" customWidth="1"/>
    <col min="9178" max="9178" width="10.26953125" style="2" customWidth="1"/>
    <col min="9179" max="9179" width="14.81640625" style="2" bestFit="1" customWidth="1"/>
    <col min="9180" max="9180" width="3.453125" style="2" customWidth="1"/>
    <col min="9181" max="9420" width="11.453125" style="2"/>
    <col min="9421" max="9421" width="8.1796875" style="2" customWidth="1"/>
    <col min="9422" max="9422" width="0" style="2" hidden="1" customWidth="1"/>
    <col min="9423" max="9423" width="59.54296875" style="2" customWidth="1"/>
    <col min="9424" max="9424" width="5.1796875" style="2" bestFit="1" customWidth="1"/>
    <col min="9425" max="9425" width="9.453125" style="2" customWidth="1"/>
    <col min="9426" max="9426" width="12.1796875" style="2" customWidth="1"/>
    <col min="9427" max="9427" width="14.81640625" style="2" bestFit="1" customWidth="1"/>
    <col min="9428" max="9428" width="12" style="2" customWidth="1"/>
    <col min="9429" max="9429" width="14.81640625" style="2" bestFit="1" customWidth="1"/>
    <col min="9430" max="9430" width="12.453125" style="2" customWidth="1"/>
    <col min="9431" max="9431" width="14.81640625" style="2" bestFit="1" customWidth="1"/>
    <col min="9432" max="9432" width="11.26953125" style="2" bestFit="1" customWidth="1"/>
    <col min="9433" max="9433" width="15" style="2" customWidth="1"/>
    <col min="9434" max="9434" width="10.26953125" style="2" customWidth="1"/>
    <col min="9435" max="9435" width="14.81640625" style="2" bestFit="1" customWidth="1"/>
    <col min="9436" max="9436" width="3.453125" style="2" customWidth="1"/>
    <col min="9437" max="9676" width="11.453125" style="2"/>
    <col min="9677" max="9677" width="8.1796875" style="2" customWidth="1"/>
    <col min="9678" max="9678" width="0" style="2" hidden="1" customWidth="1"/>
    <col min="9679" max="9679" width="59.54296875" style="2" customWidth="1"/>
    <col min="9680" max="9680" width="5.1796875" style="2" bestFit="1" customWidth="1"/>
    <col min="9681" max="9681" width="9.453125" style="2" customWidth="1"/>
    <col min="9682" max="9682" width="12.1796875" style="2" customWidth="1"/>
    <col min="9683" max="9683" width="14.81640625" style="2" bestFit="1" customWidth="1"/>
    <col min="9684" max="9684" width="12" style="2" customWidth="1"/>
    <col min="9685" max="9685" width="14.81640625" style="2" bestFit="1" customWidth="1"/>
    <col min="9686" max="9686" width="12.453125" style="2" customWidth="1"/>
    <col min="9687" max="9687" width="14.81640625" style="2" bestFit="1" customWidth="1"/>
    <col min="9688" max="9688" width="11.26953125" style="2" bestFit="1" customWidth="1"/>
    <col min="9689" max="9689" width="15" style="2" customWidth="1"/>
    <col min="9690" max="9690" width="10.26953125" style="2" customWidth="1"/>
    <col min="9691" max="9691" width="14.81640625" style="2" bestFit="1" customWidth="1"/>
    <col min="9692" max="9692" width="3.453125" style="2" customWidth="1"/>
    <col min="9693" max="9932" width="11.453125" style="2"/>
    <col min="9933" max="9933" width="8.1796875" style="2" customWidth="1"/>
    <col min="9934" max="9934" width="0" style="2" hidden="1" customWidth="1"/>
    <col min="9935" max="9935" width="59.54296875" style="2" customWidth="1"/>
    <col min="9936" max="9936" width="5.1796875" style="2" bestFit="1" customWidth="1"/>
    <col min="9937" max="9937" width="9.453125" style="2" customWidth="1"/>
    <col min="9938" max="9938" width="12.1796875" style="2" customWidth="1"/>
    <col min="9939" max="9939" width="14.81640625" style="2" bestFit="1" customWidth="1"/>
    <col min="9940" max="9940" width="12" style="2" customWidth="1"/>
    <col min="9941" max="9941" width="14.81640625" style="2" bestFit="1" customWidth="1"/>
    <col min="9942" max="9942" width="12.453125" style="2" customWidth="1"/>
    <col min="9943" max="9943" width="14.81640625" style="2" bestFit="1" customWidth="1"/>
    <col min="9944" max="9944" width="11.26953125" style="2" bestFit="1" customWidth="1"/>
    <col min="9945" max="9945" width="15" style="2" customWidth="1"/>
    <col min="9946" max="9946" width="10.26953125" style="2" customWidth="1"/>
    <col min="9947" max="9947" width="14.81640625" style="2" bestFit="1" customWidth="1"/>
    <col min="9948" max="9948" width="3.453125" style="2" customWidth="1"/>
    <col min="9949" max="10188" width="11.453125" style="2"/>
    <col min="10189" max="10189" width="8.1796875" style="2" customWidth="1"/>
    <col min="10190" max="10190" width="0" style="2" hidden="1" customWidth="1"/>
    <col min="10191" max="10191" width="59.54296875" style="2" customWidth="1"/>
    <col min="10192" max="10192" width="5.1796875" style="2" bestFit="1" customWidth="1"/>
    <col min="10193" max="10193" width="9.453125" style="2" customWidth="1"/>
    <col min="10194" max="10194" width="12.1796875" style="2" customWidth="1"/>
    <col min="10195" max="10195" width="14.81640625" style="2" bestFit="1" customWidth="1"/>
    <col min="10196" max="10196" width="12" style="2" customWidth="1"/>
    <col min="10197" max="10197" width="14.81640625" style="2" bestFit="1" customWidth="1"/>
    <col min="10198" max="10198" width="12.453125" style="2" customWidth="1"/>
    <col min="10199" max="10199" width="14.81640625" style="2" bestFit="1" customWidth="1"/>
    <col min="10200" max="10200" width="11.26953125" style="2" bestFit="1" customWidth="1"/>
    <col min="10201" max="10201" width="15" style="2" customWidth="1"/>
    <col min="10202" max="10202" width="10.26953125" style="2" customWidth="1"/>
    <col min="10203" max="10203" width="14.81640625" style="2" bestFit="1" customWidth="1"/>
    <col min="10204" max="10204" width="3.453125" style="2" customWidth="1"/>
    <col min="10205" max="10444" width="11.453125" style="2"/>
    <col min="10445" max="10445" width="8.1796875" style="2" customWidth="1"/>
    <col min="10446" max="10446" width="0" style="2" hidden="1" customWidth="1"/>
    <col min="10447" max="10447" width="59.54296875" style="2" customWidth="1"/>
    <col min="10448" max="10448" width="5.1796875" style="2" bestFit="1" customWidth="1"/>
    <col min="10449" max="10449" width="9.453125" style="2" customWidth="1"/>
    <col min="10450" max="10450" width="12.1796875" style="2" customWidth="1"/>
    <col min="10451" max="10451" width="14.81640625" style="2" bestFit="1" customWidth="1"/>
    <col min="10452" max="10452" width="12" style="2" customWidth="1"/>
    <col min="10453" max="10453" width="14.81640625" style="2" bestFit="1" customWidth="1"/>
    <col min="10454" max="10454" width="12.453125" style="2" customWidth="1"/>
    <col min="10455" max="10455" width="14.81640625" style="2" bestFit="1" customWidth="1"/>
    <col min="10456" max="10456" width="11.26953125" style="2" bestFit="1" customWidth="1"/>
    <col min="10457" max="10457" width="15" style="2" customWidth="1"/>
    <col min="10458" max="10458" width="10.26953125" style="2" customWidth="1"/>
    <col min="10459" max="10459" width="14.81640625" style="2" bestFit="1" customWidth="1"/>
    <col min="10460" max="10460" width="3.453125" style="2" customWidth="1"/>
    <col min="10461" max="10700" width="11.453125" style="2"/>
    <col min="10701" max="10701" width="8.1796875" style="2" customWidth="1"/>
    <col min="10702" max="10702" width="0" style="2" hidden="1" customWidth="1"/>
    <col min="10703" max="10703" width="59.54296875" style="2" customWidth="1"/>
    <col min="10704" max="10704" width="5.1796875" style="2" bestFit="1" customWidth="1"/>
    <col min="10705" max="10705" width="9.453125" style="2" customWidth="1"/>
    <col min="10706" max="10706" width="12.1796875" style="2" customWidth="1"/>
    <col min="10707" max="10707" width="14.81640625" style="2" bestFit="1" customWidth="1"/>
    <col min="10708" max="10708" width="12" style="2" customWidth="1"/>
    <col min="10709" max="10709" width="14.81640625" style="2" bestFit="1" customWidth="1"/>
    <col min="10710" max="10710" width="12.453125" style="2" customWidth="1"/>
    <col min="10711" max="10711" width="14.81640625" style="2" bestFit="1" customWidth="1"/>
    <col min="10712" max="10712" width="11.26953125" style="2" bestFit="1" customWidth="1"/>
    <col min="10713" max="10713" width="15" style="2" customWidth="1"/>
    <col min="10714" max="10714" width="10.26953125" style="2" customWidth="1"/>
    <col min="10715" max="10715" width="14.81640625" style="2" bestFit="1" customWidth="1"/>
    <col min="10716" max="10716" width="3.453125" style="2" customWidth="1"/>
    <col min="10717" max="10956" width="11.453125" style="2"/>
    <col min="10957" max="10957" width="8.1796875" style="2" customWidth="1"/>
    <col min="10958" max="10958" width="0" style="2" hidden="1" customWidth="1"/>
    <col min="10959" max="10959" width="59.54296875" style="2" customWidth="1"/>
    <col min="10960" max="10960" width="5.1796875" style="2" bestFit="1" customWidth="1"/>
    <col min="10961" max="10961" width="9.453125" style="2" customWidth="1"/>
    <col min="10962" max="10962" width="12.1796875" style="2" customWidth="1"/>
    <col min="10963" max="10963" width="14.81640625" style="2" bestFit="1" customWidth="1"/>
    <col min="10964" max="10964" width="12" style="2" customWidth="1"/>
    <col min="10965" max="10965" width="14.81640625" style="2" bestFit="1" customWidth="1"/>
    <col min="10966" max="10966" width="12.453125" style="2" customWidth="1"/>
    <col min="10967" max="10967" width="14.81640625" style="2" bestFit="1" customWidth="1"/>
    <col min="10968" max="10968" width="11.26953125" style="2" bestFit="1" customWidth="1"/>
    <col min="10969" max="10969" width="15" style="2" customWidth="1"/>
    <col min="10970" max="10970" width="10.26953125" style="2" customWidth="1"/>
    <col min="10971" max="10971" width="14.81640625" style="2" bestFit="1" customWidth="1"/>
    <col min="10972" max="10972" width="3.453125" style="2" customWidth="1"/>
    <col min="10973" max="11212" width="11.453125" style="2"/>
    <col min="11213" max="11213" width="8.1796875" style="2" customWidth="1"/>
    <col min="11214" max="11214" width="0" style="2" hidden="1" customWidth="1"/>
    <col min="11215" max="11215" width="59.54296875" style="2" customWidth="1"/>
    <col min="11216" max="11216" width="5.1796875" style="2" bestFit="1" customWidth="1"/>
    <col min="11217" max="11217" width="9.453125" style="2" customWidth="1"/>
    <col min="11218" max="11218" width="12.1796875" style="2" customWidth="1"/>
    <col min="11219" max="11219" width="14.81640625" style="2" bestFit="1" customWidth="1"/>
    <col min="11220" max="11220" width="12" style="2" customWidth="1"/>
    <col min="11221" max="11221" width="14.81640625" style="2" bestFit="1" customWidth="1"/>
    <col min="11222" max="11222" width="12.453125" style="2" customWidth="1"/>
    <col min="11223" max="11223" width="14.81640625" style="2" bestFit="1" customWidth="1"/>
    <col min="11224" max="11224" width="11.26953125" style="2" bestFit="1" customWidth="1"/>
    <col min="11225" max="11225" width="15" style="2" customWidth="1"/>
    <col min="11226" max="11226" width="10.26953125" style="2" customWidth="1"/>
    <col min="11227" max="11227" width="14.81640625" style="2" bestFit="1" customWidth="1"/>
    <col min="11228" max="11228" width="3.453125" style="2" customWidth="1"/>
    <col min="11229" max="11468" width="11.453125" style="2"/>
    <col min="11469" max="11469" width="8.1796875" style="2" customWidth="1"/>
    <col min="11470" max="11470" width="0" style="2" hidden="1" customWidth="1"/>
    <col min="11471" max="11471" width="59.54296875" style="2" customWidth="1"/>
    <col min="11472" max="11472" width="5.1796875" style="2" bestFit="1" customWidth="1"/>
    <col min="11473" max="11473" width="9.453125" style="2" customWidth="1"/>
    <col min="11474" max="11474" width="12.1796875" style="2" customWidth="1"/>
    <col min="11475" max="11475" width="14.81640625" style="2" bestFit="1" customWidth="1"/>
    <col min="11476" max="11476" width="12" style="2" customWidth="1"/>
    <col min="11477" max="11477" width="14.81640625" style="2" bestFit="1" customWidth="1"/>
    <col min="11478" max="11478" width="12.453125" style="2" customWidth="1"/>
    <col min="11479" max="11479" width="14.81640625" style="2" bestFit="1" customWidth="1"/>
    <col min="11480" max="11480" width="11.26953125" style="2" bestFit="1" customWidth="1"/>
    <col min="11481" max="11481" width="15" style="2" customWidth="1"/>
    <col min="11482" max="11482" width="10.26953125" style="2" customWidth="1"/>
    <col min="11483" max="11483" width="14.81640625" style="2" bestFit="1" customWidth="1"/>
    <col min="11484" max="11484" width="3.453125" style="2" customWidth="1"/>
    <col min="11485" max="11724" width="11.453125" style="2"/>
    <col min="11725" max="11725" width="8.1796875" style="2" customWidth="1"/>
    <col min="11726" max="11726" width="0" style="2" hidden="1" customWidth="1"/>
    <col min="11727" max="11727" width="59.54296875" style="2" customWidth="1"/>
    <col min="11728" max="11728" width="5.1796875" style="2" bestFit="1" customWidth="1"/>
    <col min="11729" max="11729" width="9.453125" style="2" customWidth="1"/>
    <col min="11730" max="11730" width="12.1796875" style="2" customWidth="1"/>
    <col min="11731" max="11731" width="14.81640625" style="2" bestFit="1" customWidth="1"/>
    <col min="11732" max="11732" width="12" style="2" customWidth="1"/>
    <col min="11733" max="11733" width="14.81640625" style="2" bestFit="1" customWidth="1"/>
    <col min="11734" max="11734" width="12.453125" style="2" customWidth="1"/>
    <col min="11735" max="11735" width="14.81640625" style="2" bestFit="1" customWidth="1"/>
    <col min="11736" max="11736" width="11.26953125" style="2" bestFit="1" customWidth="1"/>
    <col min="11737" max="11737" width="15" style="2" customWidth="1"/>
    <col min="11738" max="11738" width="10.26953125" style="2" customWidth="1"/>
    <col min="11739" max="11739" width="14.81640625" style="2" bestFit="1" customWidth="1"/>
    <col min="11740" max="11740" width="3.453125" style="2" customWidth="1"/>
    <col min="11741" max="11980" width="11.453125" style="2"/>
    <col min="11981" max="11981" width="8.1796875" style="2" customWidth="1"/>
    <col min="11982" max="11982" width="0" style="2" hidden="1" customWidth="1"/>
    <col min="11983" max="11983" width="59.54296875" style="2" customWidth="1"/>
    <col min="11984" max="11984" width="5.1796875" style="2" bestFit="1" customWidth="1"/>
    <col min="11985" max="11985" width="9.453125" style="2" customWidth="1"/>
    <col min="11986" max="11986" width="12.1796875" style="2" customWidth="1"/>
    <col min="11987" max="11987" width="14.81640625" style="2" bestFit="1" customWidth="1"/>
    <col min="11988" max="11988" width="12" style="2" customWidth="1"/>
    <col min="11989" max="11989" width="14.81640625" style="2" bestFit="1" customWidth="1"/>
    <col min="11990" max="11990" width="12.453125" style="2" customWidth="1"/>
    <col min="11991" max="11991" width="14.81640625" style="2" bestFit="1" customWidth="1"/>
    <col min="11992" max="11992" width="11.26953125" style="2" bestFit="1" customWidth="1"/>
    <col min="11993" max="11993" width="15" style="2" customWidth="1"/>
    <col min="11994" max="11994" width="10.26953125" style="2" customWidth="1"/>
    <col min="11995" max="11995" width="14.81640625" style="2" bestFit="1" customWidth="1"/>
    <col min="11996" max="11996" width="3.453125" style="2" customWidth="1"/>
    <col min="11997" max="12236" width="11.453125" style="2"/>
    <col min="12237" max="12237" width="8.1796875" style="2" customWidth="1"/>
    <col min="12238" max="12238" width="0" style="2" hidden="1" customWidth="1"/>
    <col min="12239" max="12239" width="59.54296875" style="2" customWidth="1"/>
    <col min="12240" max="12240" width="5.1796875" style="2" bestFit="1" customWidth="1"/>
    <col min="12241" max="12241" width="9.453125" style="2" customWidth="1"/>
    <col min="12242" max="12242" width="12.1796875" style="2" customWidth="1"/>
    <col min="12243" max="12243" width="14.81640625" style="2" bestFit="1" customWidth="1"/>
    <col min="12244" max="12244" width="12" style="2" customWidth="1"/>
    <col min="12245" max="12245" width="14.81640625" style="2" bestFit="1" customWidth="1"/>
    <col min="12246" max="12246" width="12.453125" style="2" customWidth="1"/>
    <col min="12247" max="12247" width="14.81640625" style="2" bestFit="1" customWidth="1"/>
    <col min="12248" max="12248" width="11.26953125" style="2" bestFit="1" customWidth="1"/>
    <col min="12249" max="12249" width="15" style="2" customWidth="1"/>
    <col min="12250" max="12250" width="10.26953125" style="2" customWidth="1"/>
    <col min="12251" max="12251" width="14.81640625" style="2" bestFit="1" customWidth="1"/>
    <col min="12252" max="12252" width="3.453125" style="2" customWidth="1"/>
    <col min="12253" max="12492" width="11.453125" style="2"/>
    <col min="12493" max="12493" width="8.1796875" style="2" customWidth="1"/>
    <col min="12494" max="12494" width="0" style="2" hidden="1" customWidth="1"/>
    <col min="12495" max="12495" width="59.54296875" style="2" customWidth="1"/>
    <col min="12496" max="12496" width="5.1796875" style="2" bestFit="1" customWidth="1"/>
    <col min="12497" max="12497" width="9.453125" style="2" customWidth="1"/>
    <col min="12498" max="12498" width="12.1796875" style="2" customWidth="1"/>
    <col min="12499" max="12499" width="14.81640625" style="2" bestFit="1" customWidth="1"/>
    <col min="12500" max="12500" width="12" style="2" customWidth="1"/>
    <col min="12501" max="12501" width="14.81640625" style="2" bestFit="1" customWidth="1"/>
    <col min="12502" max="12502" width="12.453125" style="2" customWidth="1"/>
    <col min="12503" max="12503" width="14.81640625" style="2" bestFit="1" customWidth="1"/>
    <col min="12504" max="12504" width="11.26953125" style="2" bestFit="1" customWidth="1"/>
    <col min="12505" max="12505" width="15" style="2" customWidth="1"/>
    <col min="12506" max="12506" width="10.26953125" style="2" customWidth="1"/>
    <col min="12507" max="12507" width="14.81640625" style="2" bestFit="1" customWidth="1"/>
    <col min="12508" max="12508" width="3.453125" style="2" customWidth="1"/>
    <col min="12509" max="12748" width="11.453125" style="2"/>
    <col min="12749" max="12749" width="8.1796875" style="2" customWidth="1"/>
    <col min="12750" max="12750" width="0" style="2" hidden="1" customWidth="1"/>
    <col min="12751" max="12751" width="59.54296875" style="2" customWidth="1"/>
    <col min="12752" max="12752" width="5.1796875" style="2" bestFit="1" customWidth="1"/>
    <col min="12753" max="12753" width="9.453125" style="2" customWidth="1"/>
    <col min="12754" max="12754" width="12.1796875" style="2" customWidth="1"/>
    <col min="12755" max="12755" width="14.81640625" style="2" bestFit="1" customWidth="1"/>
    <col min="12756" max="12756" width="12" style="2" customWidth="1"/>
    <col min="12757" max="12757" width="14.81640625" style="2" bestFit="1" customWidth="1"/>
    <col min="12758" max="12758" width="12.453125" style="2" customWidth="1"/>
    <col min="12759" max="12759" width="14.81640625" style="2" bestFit="1" customWidth="1"/>
    <col min="12760" max="12760" width="11.26953125" style="2" bestFit="1" customWidth="1"/>
    <col min="12761" max="12761" width="15" style="2" customWidth="1"/>
    <col min="12762" max="12762" width="10.26953125" style="2" customWidth="1"/>
    <col min="12763" max="12763" width="14.81640625" style="2" bestFit="1" customWidth="1"/>
    <col min="12764" max="12764" width="3.453125" style="2" customWidth="1"/>
    <col min="12765" max="13004" width="11.453125" style="2"/>
    <col min="13005" max="13005" width="8.1796875" style="2" customWidth="1"/>
    <col min="13006" max="13006" width="0" style="2" hidden="1" customWidth="1"/>
    <col min="13007" max="13007" width="59.54296875" style="2" customWidth="1"/>
    <col min="13008" max="13008" width="5.1796875" style="2" bestFit="1" customWidth="1"/>
    <col min="13009" max="13009" width="9.453125" style="2" customWidth="1"/>
    <col min="13010" max="13010" width="12.1796875" style="2" customWidth="1"/>
    <col min="13011" max="13011" width="14.81640625" style="2" bestFit="1" customWidth="1"/>
    <col min="13012" max="13012" width="12" style="2" customWidth="1"/>
    <col min="13013" max="13013" width="14.81640625" style="2" bestFit="1" customWidth="1"/>
    <col min="13014" max="13014" width="12.453125" style="2" customWidth="1"/>
    <col min="13015" max="13015" width="14.81640625" style="2" bestFit="1" customWidth="1"/>
    <col min="13016" max="13016" width="11.26953125" style="2" bestFit="1" customWidth="1"/>
    <col min="13017" max="13017" width="15" style="2" customWidth="1"/>
    <col min="13018" max="13018" width="10.26953125" style="2" customWidth="1"/>
    <col min="13019" max="13019" width="14.81640625" style="2" bestFit="1" customWidth="1"/>
    <col min="13020" max="13020" width="3.453125" style="2" customWidth="1"/>
    <col min="13021" max="13260" width="11.453125" style="2"/>
    <col min="13261" max="13261" width="8.1796875" style="2" customWidth="1"/>
    <col min="13262" max="13262" width="0" style="2" hidden="1" customWidth="1"/>
    <col min="13263" max="13263" width="59.54296875" style="2" customWidth="1"/>
    <col min="13264" max="13264" width="5.1796875" style="2" bestFit="1" customWidth="1"/>
    <col min="13265" max="13265" width="9.453125" style="2" customWidth="1"/>
    <col min="13266" max="13266" width="12.1796875" style="2" customWidth="1"/>
    <col min="13267" max="13267" width="14.81640625" style="2" bestFit="1" customWidth="1"/>
    <col min="13268" max="13268" width="12" style="2" customWidth="1"/>
    <col min="13269" max="13269" width="14.81640625" style="2" bestFit="1" customWidth="1"/>
    <col min="13270" max="13270" width="12.453125" style="2" customWidth="1"/>
    <col min="13271" max="13271" width="14.81640625" style="2" bestFit="1" customWidth="1"/>
    <col min="13272" max="13272" width="11.26953125" style="2" bestFit="1" customWidth="1"/>
    <col min="13273" max="13273" width="15" style="2" customWidth="1"/>
    <col min="13274" max="13274" width="10.26953125" style="2" customWidth="1"/>
    <col min="13275" max="13275" width="14.81640625" style="2" bestFit="1" customWidth="1"/>
    <col min="13276" max="13276" width="3.453125" style="2" customWidth="1"/>
    <col min="13277" max="13516" width="11.453125" style="2"/>
    <col min="13517" max="13517" width="8.1796875" style="2" customWidth="1"/>
    <col min="13518" max="13518" width="0" style="2" hidden="1" customWidth="1"/>
    <col min="13519" max="13519" width="59.54296875" style="2" customWidth="1"/>
    <col min="13520" max="13520" width="5.1796875" style="2" bestFit="1" customWidth="1"/>
    <col min="13521" max="13521" width="9.453125" style="2" customWidth="1"/>
    <col min="13522" max="13522" width="12.1796875" style="2" customWidth="1"/>
    <col min="13523" max="13523" width="14.81640625" style="2" bestFit="1" customWidth="1"/>
    <col min="13524" max="13524" width="12" style="2" customWidth="1"/>
    <col min="13525" max="13525" width="14.81640625" style="2" bestFit="1" customWidth="1"/>
    <col min="13526" max="13526" width="12.453125" style="2" customWidth="1"/>
    <col min="13527" max="13527" width="14.81640625" style="2" bestFit="1" customWidth="1"/>
    <col min="13528" max="13528" width="11.26953125" style="2" bestFit="1" customWidth="1"/>
    <col min="13529" max="13529" width="15" style="2" customWidth="1"/>
    <col min="13530" max="13530" width="10.26953125" style="2" customWidth="1"/>
    <col min="13531" max="13531" width="14.81640625" style="2" bestFit="1" customWidth="1"/>
    <col min="13532" max="13532" width="3.453125" style="2" customWidth="1"/>
    <col min="13533" max="13772" width="11.453125" style="2"/>
    <col min="13773" max="13773" width="8.1796875" style="2" customWidth="1"/>
    <col min="13774" max="13774" width="0" style="2" hidden="1" customWidth="1"/>
    <col min="13775" max="13775" width="59.54296875" style="2" customWidth="1"/>
    <col min="13776" max="13776" width="5.1796875" style="2" bestFit="1" customWidth="1"/>
    <col min="13777" max="13777" width="9.453125" style="2" customWidth="1"/>
    <col min="13778" max="13778" width="12.1796875" style="2" customWidth="1"/>
    <col min="13779" max="13779" width="14.81640625" style="2" bestFit="1" customWidth="1"/>
    <col min="13780" max="13780" width="12" style="2" customWidth="1"/>
    <col min="13781" max="13781" width="14.81640625" style="2" bestFit="1" customWidth="1"/>
    <col min="13782" max="13782" width="12.453125" style="2" customWidth="1"/>
    <col min="13783" max="13783" width="14.81640625" style="2" bestFit="1" customWidth="1"/>
    <col min="13784" max="13784" width="11.26953125" style="2" bestFit="1" customWidth="1"/>
    <col min="13785" max="13785" width="15" style="2" customWidth="1"/>
    <col min="13786" max="13786" width="10.26953125" style="2" customWidth="1"/>
    <col min="13787" max="13787" width="14.81640625" style="2" bestFit="1" customWidth="1"/>
    <col min="13788" max="13788" width="3.453125" style="2" customWidth="1"/>
    <col min="13789" max="14028" width="11.453125" style="2"/>
    <col min="14029" max="14029" width="8.1796875" style="2" customWidth="1"/>
    <col min="14030" max="14030" width="0" style="2" hidden="1" customWidth="1"/>
    <col min="14031" max="14031" width="59.54296875" style="2" customWidth="1"/>
    <col min="14032" max="14032" width="5.1796875" style="2" bestFit="1" customWidth="1"/>
    <col min="14033" max="14033" width="9.453125" style="2" customWidth="1"/>
    <col min="14034" max="14034" width="12.1796875" style="2" customWidth="1"/>
    <col min="14035" max="14035" width="14.81640625" style="2" bestFit="1" customWidth="1"/>
    <col min="14036" max="14036" width="12" style="2" customWidth="1"/>
    <col min="14037" max="14037" width="14.81640625" style="2" bestFit="1" customWidth="1"/>
    <col min="14038" max="14038" width="12.453125" style="2" customWidth="1"/>
    <col min="14039" max="14039" width="14.81640625" style="2" bestFit="1" customWidth="1"/>
    <col min="14040" max="14040" width="11.26953125" style="2" bestFit="1" customWidth="1"/>
    <col min="14041" max="14041" width="15" style="2" customWidth="1"/>
    <col min="14042" max="14042" width="10.26953125" style="2" customWidth="1"/>
    <col min="14043" max="14043" width="14.81640625" style="2" bestFit="1" customWidth="1"/>
    <col min="14044" max="14044" width="3.453125" style="2" customWidth="1"/>
    <col min="14045" max="14284" width="11.453125" style="2"/>
    <col min="14285" max="14285" width="8.1796875" style="2" customWidth="1"/>
    <col min="14286" max="14286" width="0" style="2" hidden="1" customWidth="1"/>
    <col min="14287" max="14287" width="59.54296875" style="2" customWidth="1"/>
    <col min="14288" max="14288" width="5.1796875" style="2" bestFit="1" customWidth="1"/>
    <col min="14289" max="14289" width="9.453125" style="2" customWidth="1"/>
    <col min="14290" max="14290" width="12.1796875" style="2" customWidth="1"/>
    <col min="14291" max="14291" width="14.81640625" style="2" bestFit="1" customWidth="1"/>
    <col min="14292" max="14292" width="12" style="2" customWidth="1"/>
    <col min="14293" max="14293" width="14.81640625" style="2" bestFit="1" customWidth="1"/>
    <col min="14294" max="14294" width="12.453125" style="2" customWidth="1"/>
    <col min="14295" max="14295" width="14.81640625" style="2" bestFit="1" customWidth="1"/>
    <col min="14296" max="14296" width="11.26953125" style="2" bestFit="1" customWidth="1"/>
    <col min="14297" max="14297" width="15" style="2" customWidth="1"/>
    <col min="14298" max="14298" width="10.26953125" style="2" customWidth="1"/>
    <col min="14299" max="14299" width="14.81640625" style="2" bestFit="1" customWidth="1"/>
    <col min="14300" max="14300" width="3.453125" style="2" customWidth="1"/>
    <col min="14301" max="14540" width="11.453125" style="2"/>
    <col min="14541" max="14541" width="8.1796875" style="2" customWidth="1"/>
    <col min="14542" max="14542" width="0" style="2" hidden="1" customWidth="1"/>
    <col min="14543" max="14543" width="59.54296875" style="2" customWidth="1"/>
    <col min="14544" max="14544" width="5.1796875" style="2" bestFit="1" customWidth="1"/>
    <col min="14545" max="14545" width="9.453125" style="2" customWidth="1"/>
    <col min="14546" max="14546" width="12.1796875" style="2" customWidth="1"/>
    <col min="14547" max="14547" width="14.81640625" style="2" bestFit="1" customWidth="1"/>
    <col min="14548" max="14548" width="12" style="2" customWidth="1"/>
    <col min="14549" max="14549" width="14.81640625" style="2" bestFit="1" customWidth="1"/>
    <col min="14550" max="14550" width="12.453125" style="2" customWidth="1"/>
    <col min="14551" max="14551" width="14.81640625" style="2" bestFit="1" customWidth="1"/>
    <col min="14552" max="14552" width="11.26953125" style="2" bestFit="1" customWidth="1"/>
    <col min="14553" max="14553" width="15" style="2" customWidth="1"/>
    <col min="14554" max="14554" width="10.26953125" style="2" customWidth="1"/>
    <col min="14555" max="14555" width="14.81640625" style="2" bestFit="1" customWidth="1"/>
    <col min="14556" max="14556" width="3.453125" style="2" customWidth="1"/>
    <col min="14557" max="14796" width="11.453125" style="2"/>
    <col min="14797" max="14797" width="8.1796875" style="2" customWidth="1"/>
    <col min="14798" max="14798" width="0" style="2" hidden="1" customWidth="1"/>
    <col min="14799" max="14799" width="59.54296875" style="2" customWidth="1"/>
    <col min="14800" max="14800" width="5.1796875" style="2" bestFit="1" customWidth="1"/>
    <col min="14801" max="14801" width="9.453125" style="2" customWidth="1"/>
    <col min="14802" max="14802" width="12.1796875" style="2" customWidth="1"/>
    <col min="14803" max="14803" width="14.81640625" style="2" bestFit="1" customWidth="1"/>
    <col min="14804" max="14804" width="12" style="2" customWidth="1"/>
    <col min="14805" max="14805" width="14.81640625" style="2" bestFit="1" customWidth="1"/>
    <col min="14806" max="14806" width="12.453125" style="2" customWidth="1"/>
    <col min="14807" max="14807" width="14.81640625" style="2" bestFit="1" customWidth="1"/>
    <col min="14808" max="14808" width="11.26953125" style="2" bestFit="1" customWidth="1"/>
    <col min="14809" max="14809" width="15" style="2" customWidth="1"/>
    <col min="14810" max="14810" width="10.26953125" style="2" customWidth="1"/>
    <col min="14811" max="14811" width="14.81640625" style="2" bestFit="1" customWidth="1"/>
    <col min="14812" max="14812" width="3.453125" style="2" customWidth="1"/>
    <col min="14813" max="15052" width="11.453125" style="2"/>
    <col min="15053" max="15053" width="8.1796875" style="2" customWidth="1"/>
    <col min="15054" max="15054" width="0" style="2" hidden="1" customWidth="1"/>
    <col min="15055" max="15055" width="59.54296875" style="2" customWidth="1"/>
    <col min="15056" max="15056" width="5.1796875" style="2" bestFit="1" customWidth="1"/>
    <col min="15057" max="15057" width="9.453125" style="2" customWidth="1"/>
    <col min="15058" max="15058" width="12.1796875" style="2" customWidth="1"/>
    <col min="15059" max="15059" width="14.81640625" style="2" bestFit="1" customWidth="1"/>
    <col min="15060" max="15060" width="12" style="2" customWidth="1"/>
    <col min="15061" max="15061" width="14.81640625" style="2" bestFit="1" customWidth="1"/>
    <col min="15062" max="15062" width="12.453125" style="2" customWidth="1"/>
    <col min="15063" max="15063" width="14.81640625" style="2" bestFit="1" customWidth="1"/>
    <col min="15064" max="15064" width="11.26953125" style="2" bestFit="1" customWidth="1"/>
    <col min="15065" max="15065" width="15" style="2" customWidth="1"/>
    <col min="15066" max="15066" width="10.26953125" style="2" customWidth="1"/>
    <col min="15067" max="15067" width="14.81640625" style="2" bestFit="1" customWidth="1"/>
    <col min="15068" max="15068" width="3.453125" style="2" customWidth="1"/>
    <col min="15069" max="15308" width="11.453125" style="2"/>
    <col min="15309" max="15309" width="8.1796875" style="2" customWidth="1"/>
    <col min="15310" max="15310" width="0" style="2" hidden="1" customWidth="1"/>
    <col min="15311" max="15311" width="59.54296875" style="2" customWidth="1"/>
    <col min="15312" max="15312" width="5.1796875" style="2" bestFit="1" customWidth="1"/>
    <col min="15313" max="15313" width="9.453125" style="2" customWidth="1"/>
    <col min="15314" max="15314" width="12.1796875" style="2" customWidth="1"/>
    <col min="15315" max="15315" width="14.81640625" style="2" bestFit="1" customWidth="1"/>
    <col min="15316" max="15316" width="12" style="2" customWidth="1"/>
    <col min="15317" max="15317" width="14.81640625" style="2" bestFit="1" customWidth="1"/>
    <col min="15318" max="15318" width="12.453125" style="2" customWidth="1"/>
    <col min="15319" max="15319" width="14.81640625" style="2" bestFit="1" customWidth="1"/>
    <col min="15320" max="15320" width="11.26953125" style="2" bestFit="1" customWidth="1"/>
    <col min="15321" max="15321" width="15" style="2" customWidth="1"/>
    <col min="15322" max="15322" width="10.26953125" style="2" customWidth="1"/>
    <col min="15323" max="15323" width="14.81640625" style="2" bestFit="1" customWidth="1"/>
    <col min="15324" max="15324" width="3.453125" style="2" customWidth="1"/>
    <col min="15325" max="15564" width="11.453125" style="2"/>
    <col min="15565" max="15565" width="8.1796875" style="2" customWidth="1"/>
    <col min="15566" max="15566" width="0" style="2" hidden="1" customWidth="1"/>
    <col min="15567" max="15567" width="59.54296875" style="2" customWidth="1"/>
    <col min="15568" max="15568" width="5.1796875" style="2" bestFit="1" customWidth="1"/>
    <col min="15569" max="15569" width="9.453125" style="2" customWidth="1"/>
    <col min="15570" max="15570" width="12.1796875" style="2" customWidth="1"/>
    <col min="15571" max="15571" width="14.81640625" style="2" bestFit="1" customWidth="1"/>
    <col min="15572" max="15572" width="12" style="2" customWidth="1"/>
    <col min="15573" max="15573" width="14.81640625" style="2" bestFit="1" customWidth="1"/>
    <col min="15574" max="15574" width="12.453125" style="2" customWidth="1"/>
    <col min="15575" max="15575" width="14.81640625" style="2" bestFit="1" customWidth="1"/>
    <col min="15576" max="15576" width="11.26953125" style="2" bestFit="1" customWidth="1"/>
    <col min="15577" max="15577" width="15" style="2" customWidth="1"/>
    <col min="15578" max="15578" width="10.26953125" style="2" customWidth="1"/>
    <col min="15579" max="15579" width="14.81640625" style="2" bestFit="1" customWidth="1"/>
    <col min="15580" max="15580" width="3.453125" style="2" customWidth="1"/>
    <col min="15581" max="15820" width="11.453125" style="2"/>
    <col min="15821" max="15821" width="8.1796875" style="2" customWidth="1"/>
    <col min="15822" max="15822" width="0" style="2" hidden="1" customWidth="1"/>
    <col min="15823" max="15823" width="59.54296875" style="2" customWidth="1"/>
    <col min="15824" max="15824" width="5.1796875" style="2" bestFit="1" customWidth="1"/>
    <col min="15825" max="15825" width="9.453125" style="2" customWidth="1"/>
    <col min="15826" max="15826" width="12.1796875" style="2" customWidth="1"/>
    <col min="15827" max="15827" width="14.81640625" style="2" bestFit="1" customWidth="1"/>
    <col min="15828" max="15828" width="12" style="2" customWidth="1"/>
    <col min="15829" max="15829" width="14.81640625" style="2" bestFit="1" customWidth="1"/>
    <col min="15830" max="15830" width="12.453125" style="2" customWidth="1"/>
    <col min="15831" max="15831" width="14.81640625" style="2" bestFit="1" customWidth="1"/>
    <col min="15832" max="15832" width="11.26953125" style="2" bestFit="1" customWidth="1"/>
    <col min="15833" max="15833" width="15" style="2" customWidth="1"/>
    <col min="15834" max="15834" width="10.26953125" style="2" customWidth="1"/>
    <col min="15835" max="15835" width="14.81640625" style="2" bestFit="1" customWidth="1"/>
    <col min="15836" max="15836" width="3.453125" style="2" customWidth="1"/>
    <col min="15837" max="16076" width="11.453125" style="2"/>
    <col min="16077" max="16077" width="8.1796875" style="2" customWidth="1"/>
    <col min="16078" max="16078" width="0" style="2" hidden="1" customWidth="1"/>
    <col min="16079" max="16079" width="59.54296875" style="2" customWidth="1"/>
    <col min="16080" max="16080" width="5.1796875" style="2" bestFit="1" customWidth="1"/>
    <col min="16081" max="16081" width="9.453125" style="2" customWidth="1"/>
    <col min="16082" max="16082" width="12.1796875" style="2" customWidth="1"/>
    <col min="16083" max="16083" width="14.81640625" style="2" bestFit="1" customWidth="1"/>
    <col min="16084" max="16084" width="12" style="2" customWidth="1"/>
    <col min="16085" max="16085" width="14.81640625" style="2" bestFit="1" customWidth="1"/>
    <col min="16086" max="16086" width="12.453125" style="2" customWidth="1"/>
    <col min="16087" max="16087" width="14.81640625" style="2" bestFit="1" customWidth="1"/>
    <col min="16088" max="16088" width="11.26953125" style="2" bestFit="1" customWidth="1"/>
    <col min="16089" max="16089" width="15" style="2" customWidth="1"/>
    <col min="16090" max="16090" width="10.26953125" style="2" customWidth="1"/>
    <col min="16091" max="16091" width="14.81640625" style="2" bestFit="1" customWidth="1"/>
    <col min="16092" max="16092" width="3.453125" style="2" customWidth="1"/>
    <col min="16093" max="16384" width="11.453125" style="2"/>
  </cols>
  <sheetData>
    <row r="1" spans="1:15" ht="25" customHeight="1">
      <c r="A1" s="403" t="s">
        <v>111</v>
      </c>
      <c r="B1" s="404"/>
      <c r="C1" s="404"/>
      <c r="D1" s="404"/>
      <c r="E1" s="404"/>
      <c r="F1" s="404"/>
      <c r="G1" s="404"/>
      <c r="H1" s="404"/>
      <c r="I1" s="404"/>
      <c r="J1" s="404"/>
      <c r="K1" s="404"/>
      <c r="L1" s="404"/>
      <c r="M1" s="404"/>
      <c r="N1" s="405"/>
      <c r="O1" s="379"/>
    </row>
    <row r="2" spans="1:15" ht="18" customHeight="1">
      <c r="A2" s="403" t="s">
        <v>1</v>
      </c>
      <c r="B2" s="404"/>
      <c r="C2" s="404"/>
      <c r="D2" s="404"/>
      <c r="E2" s="404"/>
      <c r="F2" s="404"/>
      <c r="G2" s="404"/>
      <c r="H2" s="404"/>
      <c r="I2" s="404"/>
      <c r="J2" s="404"/>
      <c r="K2" s="404"/>
      <c r="L2" s="404"/>
      <c r="M2" s="404"/>
      <c r="N2" s="405"/>
      <c r="O2" s="379"/>
    </row>
    <row r="3" spans="1:15" s="8" customFormat="1" ht="23.5" customHeight="1" thickBot="1">
      <c r="A3" s="91" t="s">
        <v>2</v>
      </c>
      <c r="B3" s="89" t="s">
        <v>3</v>
      </c>
      <c r="C3" s="90" t="s">
        <v>4</v>
      </c>
      <c r="D3" s="89" t="s">
        <v>5</v>
      </c>
      <c r="E3" s="89" t="s">
        <v>6</v>
      </c>
      <c r="F3" s="89" t="s">
        <v>7</v>
      </c>
      <c r="G3" s="89" t="s">
        <v>8</v>
      </c>
      <c r="H3" s="402" t="s">
        <v>105</v>
      </c>
      <c r="I3" s="402"/>
      <c r="J3" s="402"/>
      <c r="K3" s="402"/>
      <c r="L3" s="406" t="s">
        <v>106</v>
      </c>
      <c r="M3" s="407"/>
      <c r="N3" s="408"/>
      <c r="O3" s="380"/>
    </row>
    <row r="4" spans="1:15" ht="25.9" customHeight="1">
      <c r="A4" s="81"/>
      <c r="B4" s="83"/>
      <c r="C4" s="84"/>
      <c r="D4" s="85"/>
      <c r="E4" s="86"/>
      <c r="F4" s="87"/>
      <c r="G4" s="88"/>
      <c r="H4" s="92" t="s">
        <v>107</v>
      </c>
      <c r="I4" s="92" t="s">
        <v>108</v>
      </c>
      <c r="J4" s="92" t="s">
        <v>109</v>
      </c>
      <c r="K4" s="92" t="s">
        <v>110</v>
      </c>
      <c r="L4" s="92" t="s">
        <v>107</v>
      </c>
      <c r="M4" s="92" t="s">
        <v>108</v>
      </c>
      <c r="N4" s="92" t="s">
        <v>109</v>
      </c>
      <c r="O4" s="92" t="s">
        <v>110</v>
      </c>
    </row>
    <row r="5" spans="1:15" ht="18" customHeight="1">
      <c r="A5" s="21">
        <v>1</v>
      </c>
      <c r="B5" s="21" t="s">
        <v>3</v>
      </c>
      <c r="C5" s="22" t="s">
        <v>9</v>
      </c>
      <c r="D5" s="23"/>
      <c r="E5" s="24"/>
      <c r="F5" s="25"/>
      <c r="G5" s="26"/>
      <c r="H5" s="20"/>
      <c r="I5" s="20"/>
      <c r="J5" s="20"/>
      <c r="K5" s="20"/>
      <c r="L5" s="20"/>
      <c r="M5" s="20"/>
      <c r="N5" s="20"/>
      <c r="O5" s="20"/>
    </row>
    <row r="6" spans="1:15">
      <c r="A6" s="14"/>
      <c r="B6" s="14"/>
      <c r="C6" s="15"/>
      <c r="D6" s="16"/>
      <c r="E6" s="17"/>
      <c r="F6" s="13"/>
      <c r="G6" s="18"/>
      <c r="H6" s="20"/>
      <c r="I6" s="20"/>
      <c r="J6" s="20"/>
      <c r="K6" s="20"/>
      <c r="L6" s="20"/>
      <c r="M6" s="20"/>
      <c r="N6" s="20"/>
      <c r="O6" s="20"/>
    </row>
    <row r="7" spans="1:15">
      <c r="A7" s="14">
        <v>1.1000000000000001</v>
      </c>
      <c r="B7" s="14"/>
      <c r="C7" s="27" t="s">
        <v>10</v>
      </c>
      <c r="D7" s="16"/>
      <c r="E7" s="28"/>
      <c r="F7" s="13"/>
      <c r="G7" s="18"/>
      <c r="H7" s="20"/>
      <c r="I7" s="20"/>
      <c r="J7" s="20"/>
      <c r="K7" s="20"/>
      <c r="L7" s="20"/>
      <c r="M7" s="20"/>
      <c r="N7" s="20"/>
      <c r="O7" s="20"/>
    </row>
    <row r="8" spans="1:15" ht="56">
      <c r="A8" s="11" t="s">
        <v>11</v>
      </c>
      <c r="B8" s="11" t="s">
        <v>12</v>
      </c>
      <c r="C8" s="29" t="s">
        <v>13</v>
      </c>
      <c r="D8" s="16" t="s">
        <v>14</v>
      </c>
      <c r="E8" s="30">
        <v>23.21</v>
      </c>
      <c r="F8" s="13">
        <v>2691</v>
      </c>
      <c r="G8" s="18">
        <f>E8*F8</f>
        <v>62458.11</v>
      </c>
      <c r="H8" s="20"/>
      <c r="I8" s="20">
        <f>'RA-2 C&amp;I Measurement sheet '!O7</f>
        <v>23.165999999999997</v>
      </c>
      <c r="J8" s="20">
        <f>H8+I8</f>
        <v>23.165999999999997</v>
      </c>
      <c r="K8" s="113">
        <f>J8-E8</f>
        <v>-4.4000000000004036E-2</v>
      </c>
      <c r="L8" s="20"/>
      <c r="M8" s="113">
        <f>F8*I8</f>
        <v>62339.705999999991</v>
      </c>
      <c r="N8" s="113">
        <f>L8+M8</f>
        <v>62339.705999999991</v>
      </c>
      <c r="O8" s="113">
        <f>N8-G8</f>
        <v>-118.40400000000955</v>
      </c>
    </row>
    <row r="9" spans="1:15" ht="42">
      <c r="A9" s="11" t="s">
        <v>15</v>
      </c>
      <c r="B9" s="11" t="s">
        <v>16</v>
      </c>
      <c r="C9" s="29" t="s">
        <v>17</v>
      </c>
      <c r="D9" s="16" t="s">
        <v>14</v>
      </c>
      <c r="E9" s="30">
        <v>17.93</v>
      </c>
      <c r="F9" s="13">
        <v>2691</v>
      </c>
      <c r="G9" s="18">
        <f>E9*F9</f>
        <v>48249.63</v>
      </c>
      <c r="H9" s="20"/>
      <c r="I9" s="20">
        <f>'RA-2 C&amp;I Measurement sheet '!O9</f>
        <v>16.906500000000001</v>
      </c>
      <c r="J9" s="20">
        <f t="shared" ref="J9:J10" si="0">H9+I9</f>
        <v>16.906500000000001</v>
      </c>
      <c r="K9" s="113">
        <f t="shared" ref="K9:K10" si="1">J9-E9</f>
        <v>-1.0234999999999985</v>
      </c>
      <c r="L9" s="20"/>
      <c r="M9" s="113">
        <f t="shared" ref="M9:M10" si="2">F9*I9</f>
        <v>45495.391500000005</v>
      </c>
      <c r="N9" s="113">
        <f t="shared" ref="N9:N10" si="3">L9+M9</f>
        <v>45495.391500000005</v>
      </c>
      <c r="O9" s="113">
        <f t="shared" ref="O9:O10" si="4">N9-G9</f>
        <v>-2754.2384999999922</v>
      </c>
    </row>
    <row r="10" spans="1:15" ht="42">
      <c r="A10" s="11" t="s">
        <v>18</v>
      </c>
      <c r="B10" s="11" t="s">
        <v>19</v>
      </c>
      <c r="C10" s="29" t="s">
        <v>20</v>
      </c>
      <c r="D10" s="16" t="s">
        <v>21</v>
      </c>
      <c r="E10" s="30">
        <v>0.99</v>
      </c>
      <c r="F10" s="13">
        <v>4200</v>
      </c>
      <c r="G10" s="18">
        <f>E10*F10</f>
        <v>4158</v>
      </c>
      <c r="H10" s="20"/>
      <c r="I10" s="20">
        <f>'RA-2 C&amp;I Measurement sheet '!O11</f>
        <v>1.5624</v>
      </c>
      <c r="J10" s="20">
        <f t="shared" si="0"/>
        <v>1.5624</v>
      </c>
      <c r="K10" s="113">
        <f t="shared" si="1"/>
        <v>0.57240000000000002</v>
      </c>
      <c r="L10" s="20"/>
      <c r="M10" s="113">
        <f t="shared" si="2"/>
        <v>6562.08</v>
      </c>
      <c r="N10" s="113">
        <f t="shared" si="3"/>
        <v>6562.08</v>
      </c>
      <c r="O10" s="113">
        <f t="shared" si="4"/>
        <v>2404.08</v>
      </c>
    </row>
    <row r="11" spans="1:15">
      <c r="A11" s="31"/>
      <c r="B11" s="32"/>
      <c r="C11" s="33"/>
      <c r="D11" s="31"/>
      <c r="E11" s="30"/>
      <c r="F11" s="34"/>
      <c r="G11" s="18"/>
      <c r="H11" s="20"/>
      <c r="I11" s="20"/>
      <c r="J11" s="20"/>
      <c r="K11" s="20"/>
      <c r="L11" s="20"/>
      <c r="M11" s="20"/>
      <c r="N11" s="20"/>
      <c r="O11" s="20"/>
    </row>
    <row r="12" spans="1:15">
      <c r="A12" s="14">
        <v>1.2</v>
      </c>
      <c r="B12" s="11"/>
      <c r="C12" s="27" t="s">
        <v>22</v>
      </c>
      <c r="D12" s="16"/>
      <c r="E12" s="30"/>
      <c r="F12" s="13"/>
      <c r="G12" s="18"/>
      <c r="H12" s="20"/>
      <c r="I12" s="20"/>
      <c r="J12" s="20"/>
      <c r="K12" s="20"/>
      <c r="L12" s="20"/>
      <c r="M12" s="20"/>
      <c r="N12" s="20"/>
      <c r="O12" s="20"/>
    </row>
    <row r="13" spans="1:15" ht="56">
      <c r="A13" s="11"/>
      <c r="B13" s="11"/>
      <c r="C13" s="15" t="s">
        <v>23</v>
      </c>
      <c r="D13" s="16"/>
      <c r="E13" s="30"/>
      <c r="F13" s="13"/>
      <c r="G13" s="18"/>
      <c r="H13" s="20"/>
      <c r="I13" s="20"/>
      <c r="J13" s="20"/>
      <c r="K13" s="20"/>
      <c r="L13" s="20"/>
      <c r="M13" s="20"/>
      <c r="N13" s="20"/>
      <c r="O13" s="20"/>
    </row>
    <row r="14" spans="1:15" ht="42">
      <c r="A14" s="11" t="s">
        <v>24</v>
      </c>
      <c r="B14" s="11" t="s">
        <v>25</v>
      </c>
      <c r="C14" s="29" t="s">
        <v>26</v>
      </c>
      <c r="D14" s="16" t="s">
        <v>21</v>
      </c>
      <c r="E14" s="30">
        <v>2.42</v>
      </c>
      <c r="F14" s="13">
        <v>1500</v>
      </c>
      <c r="G14" s="18">
        <f>E14*F14</f>
        <v>3630</v>
      </c>
      <c r="H14" s="20"/>
      <c r="I14" s="20"/>
      <c r="J14" s="20">
        <f t="shared" ref="J14" si="5">H14+I14</f>
        <v>0</v>
      </c>
      <c r="K14" s="113">
        <f t="shared" ref="K14" si="6">J14-E14</f>
        <v>-2.42</v>
      </c>
      <c r="L14" s="20"/>
      <c r="M14" s="113">
        <f t="shared" ref="M14" si="7">F14*I14</f>
        <v>0</v>
      </c>
      <c r="N14" s="113">
        <f t="shared" ref="N14" si="8">L14+M14</f>
        <v>0</v>
      </c>
      <c r="O14" s="113">
        <f t="shared" ref="O14" si="9">N14-G14</f>
        <v>-3630</v>
      </c>
    </row>
    <row r="15" spans="1:15" ht="28">
      <c r="A15" s="11" t="s">
        <v>27</v>
      </c>
      <c r="B15" s="11" t="s">
        <v>28</v>
      </c>
      <c r="C15" s="29" t="s">
        <v>29</v>
      </c>
      <c r="D15" s="16" t="s">
        <v>21</v>
      </c>
      <c r="E15" s="30">
        <v>16.940000000000001</v>
      </c>
      <c r="F15" s="13">
        <v>400</v>
      </c>
      <c r="G15" s="18">
        <f>E15*F15</f>
        <v>6776.0000000000009</v>
      </c>
      <c r="H15" s="20"/>
      <c r="I15" s="20"/>
      <c r="J15" s="20">
        <f t="shared" ref="J15" si="10">H15+I15</f>
        <v>0</v>
      </c>
      <c r="K15" s="113">
        <f t="shared" ref="K15" si="11">J15-E15</f>
        <v>-16.940000000000001</v>
      </c>
      <c r="L15" s="20"/>
      <c r="M15" s="113">
        <f t="shared" ref="M15" si="12">F15*I15</f>
        <v>0</v>
      </c>
      <c r="N15" s="113">
        <f t="shared" ref="N15" si="13">L15+M15</f>
        <v>0</v>
      </c>
      <c r="O15" s="113">
        <f t="shared" ref="O15" si="14">N15-G15</f>
        <v>-6776.0000000000009</v>
      </c>
    </row>
    <row r="16" spans="1:15">
      <c r="A16" s="14"/>
      <c r="B16" s="11"/>
      <c r="C16" s="15"/>
      <c r="D16" s="16"/>
      <c r="E16" s="30"/>
      <c r="F16" s="13"/>
      <c r="G16" s="18"/>
      <c r="H16" s="20"/>
      <c r="I16" s="20"/>
      <c r="J16" s="20"/>
      <c r="K16" s="20"/>
      <c r="L16" s="20"/>
      <c r="M16" s="20"/>
      <c r="N16" s="20"/>
      <c r="O16" s="20"/>
    </row>
    <row r="17" spans="1:15">
      <c r="A17" s="14">
        <v>1.3</v>
      </c>
      <c r="B17" s="14"/>
      <c r="C17" s="27" t="s">
        <v>30</v>
      </c>
      <c r="D17" s="16"/>
      <c r="E17" s="30"/>
      <c r="F17" s="13"/>
      <c r="G17" s="18"/>
      <c r="H17" s="20"/>
      <c r="I17" s="20"/>
      <c r="J17" s="20"/>
      <c r="K17" s="20"/>
      <c r="L17" s="20"/>
      <c r="M17" s="20"/>
      <c r="N17" s="20"/>
      <c r="O17" s="20"/>
    </row>
    <row r="18" spans="1:15" ht="126">
      <c r="A18" s="11"/>
      <c r="B18" s="14"/>
      <c r="C18" s="15" t="s">
        <v>31</v>
      </c>
      <c r="D18" s="16"/>
      <c r="E18" s="30"/>
      <c r="F18" s="13"/>
      <c r="G18" s="18"/>
      <c r="H18" s="20"/>
      <c r="I18" s="20"/>
      <c r="J18" s="20"/>
      <c r="K18" s="20"/>
      <c r="L18" s="20"/>
      <c r="M18" s="20"/>
      <c r="N18" s="20"/>
      <c r="O18" s="20"/>
    </row>
    <row r="19" spans="1:15" ht="42">
      <c r="A19" s="11" t="s">
        <v>32</v>
      </c>
      <c r="B19" s="11" t="s">
        <v>33</v>
      </c>
      <c r="C19" s="29" t="s">
        <v>34</v>
      </c>
      <c r="D19" s="16" t="s">
        <v>14</v>
      </c>
      <c r="E19" s="30">
        <v>10.89</v>
      </c>
      <c r="F19" s="13">
        <v>3200</v>
      </c>
      <c r="G19" s="18">
        <f>E19*F19</f>
        <v>34848</v>
      </c>
      <c r="H19" s="20"/>
      <c r="I19" s="20">
        <f>'RA-2 C&amp;I Measurement sheet '!O17</f>
        <v>12.49525</v>
      </c>
      <c r="J19" s="20">
        <f t="shared" ref="J19" si="15">H19+I19</f>
        <v>12.49525</v>
      </c>
      <c r="K19" s="113">
        <f t="shared" ref="K19" si="16">J19-E19</f>
        <v>1.6052499999999998</v>
      </c>
      <c r="L19" s="20"/>
      <c r="M19" s="113">
        <f t="shared" ref="M19" si="17">F19*I19</f>
        <v>39984.800000000003</v>
      </c>
      <c r="N19" s="113">
        <f t="shared" ref="N19" si="18">L19+M19</f>
        <v>39984.800000000003</v>
      </c>
      <c r="O19" s="113">
        <f t="shared" ref="O19" si="19">N19-G19</f>
        <v>5136.8000000000029</v>
      </c>
    </row>
    <row r="20" spans="1:15">
      <c r="A20" s="14"/>
      <c r="B20" s="11"/>
      <c r="C20" s="29"/>
      <c r="D20" s="16"/>
      <c r="E20" s="30"/>
      <c r="F20" s="13"/>
      <c r="G20" s="18"/>
      <c r="H20" s="20"/>
      <c r="I20" s="20"/>
      <c r="J20" s="20"/>
      <c r="K20" s="20"/>
      <c r="L20" s="20"/>
      <c r="M20" s="20"/>
      <c r="N20" s="20"/>
      <c r="O20" s="20"/>
    </row>
    <row r="21" spans="1:15" ht="20.25" customHeight="1">
      <c r="A21" s="35">
        <v>1.4</v>
      </c>
      <c r="B21" s="11"/>
      <c r="C21" s="36" t="s">
        <v>35</v>
      </c>
      <c r="D21" s="12"/>
      <c r="E21" s="37"/>
      <c r="F21" s="38"/>
      <c r="G21" s="18"/>
      <c r="H21" s="20"/>
      <c r="I21" s="20"/>
      <c r="J21" s="20"/>
      <c r="K21" s="20"/>
      <c r="L21" s="20"/>
      <c r="M21" s="20"/>
      <c r="N21" s="20"/>
      <c r="O21" s="20"/>
    </row>
    <row r="22" spans="1:15" ht="42">
      <c r="A22" s="39" t="s">
        <v>36</v>
      </c>
      <c r="B22" s="11" t="s">
        <v>37</v>
      </c>
      <c r="C22" s="40" t="s">
        <v>38</v>
      </c>
      <c r="D22" s="12" t="s">
        <v>21</v>
      </c>
      <c r="E22" s="30">
        <v>9.24</v>
      </c>
      <c r="F22" s="38">
        <v>1300</v>
      </c>
      <c r="G22" s="18">
        <f>E22*F22</f>
        <v>12012</v>
      </c>
      <c r="H22" s="20"/>
      <c r="I22" s="20">
        <f>'RA-2 C&amp;I Measurement sheet '!O24</f>
        <v>2.8</v>
      </c>
      <c r="J22" s="20">
        <f t="shared" ref="J22" si="20">H22+I22</f>
        <v>2.8</v>
      </c>
      <c r="K22" s="113">
        <f t="shared" ref="K22" si="21">J22-E22</f>
        <v>-6.44</v>
      </c>
      <c r="L22" s="20"/>
      <c r="M22" s="113">
        <f t="shared" ref="M22" si="22">F22*I22</f>
        <v>3639.9999999999995</v>
      </c>
      <c r="N22" s="113">
        <f t="shared" ref="N22" si="23">L22+M22</f>
        <v>3639.9999999999995</v>
      </c>
      <c r="O22" s="113">
        <f t="shared" ref="O22" si="24">N22-G22</f>
        <v>-8372</v>
      </c>
    </row>
    <row r="23" spans="1:15" ht="28">
      <c r="A23" s="39" t="s">
        <v>39</v>
      </c>
      <c r="B23" s="11" t="s">
        <v>40</v>
      </c>
      <c r="C23" s="40" t="s">
        <v>41</v>
      </c>
      <c r="D23" s="12" t="s">
        <v>21</v>
      </c>
      <c r="E23" s="30">
        <v>12.43</v>
      </c>
      <c r="F23" s="38">
        <v>1300</v>
      </c>
      <c r="G23" s="18">
        <f>E23*F23</f>
        <v>16159</v>
      </c>
      <c r="H23" s="20"/>
      <c r="I23" s="20">
        <f>'RA-2 C&amp;I Measurement sheet '!O26</f>
        <v>15.4</v>
      </c>
      <c r="J23" s="20">
        <f t="shared" ref="J23:J24" si="25">H23+I23</f>
        <v>15.4</v>
      </c>
      <c r="K23" s="113">
        <f t="shared" ref="K23:K24" si="26">J23-E23</f>
        <v>2.9700000000000006</v>
      </c>
      <c r="L23" s="20"/>
      <c r="M23" s="113">
        <f t="shared" ref="M23:M24" si="27">F23*I23</f>
        <v>20020</v>
      </c>
      <c r="N23" s="113">
        <f t="shared" ref="N23:N24" si="28">L23+M23</f>
        <v>20020</v>
      </c>
      <c r="O23" s="113">
        <f t="shared" ref="O23:O24" si="29">N23-G23</f>
        <v>3861</v>
      </c>
    </row>
    <row r="24" spans="1:15" ht="28">
      <c r="A24" s="39" t="s">
        <v>42</v>
      </c>
      <c r="B24" s="11" t="s">
        <v>40</v>
      </c>
      <c r="C24" s="40" t="s">
        <v>43</v>
      </c>
      <c r="D24" s="12" t="s">
        <v>21</v>
      </c>
      <c r="E24" s="30">
        <v>6.49</v>
      </c>
      <c r="F24" s="38">
        <v>2200</v>
      </c>
      <c r="G24" s="18">
        <f>E24*F24</f>
        <v>14278</v>
      </c>
      <c r="H24" s="20"/>
      <c r="I24" s="20">
        <f>'RA-2 C&amp;I Measurement sheet '!O28</f>
        <v>12.56</v>
      </c>
      <c r="J24" s="20">
        <f t="shared" si="25"/>
        <v>12.56</v>
      </c>
      <c r="K24" s="113">
        <f t="shared" si="26"/>
        <v>6.07</v>
      </c>
      <c r="L24" s="20"/>
      <c r="M24" s="113">
        <f t="shared" si="27"/>
        <v>27632</v>
      </c>
      <c r="N24" s="113">
        <f t="shared" si="28"/>
        <v>27632</v>
      </c>
      <c r="O24" s="113">
        <f t="shared" si="29"/>
        <v>13354</v>
      </c>
    </row>
    <row r="25" spans="1:15" ht="14.5" thickBot="1">
      <c r="A25" s="14"/>
      <c r="B25" s="11"/>
      <c r="C25" s="29"/>
      <c r="D25" s="16"/>
      <c r="E25" s="30"/>
      <c r="F25" s="13"/>
      <c r="G25" s="18"/>
      <c r="H25" s="20"/>
      <c r="I25" s="20"/>
      <c r="J25" s="20"/>
      <c r="K25" s="20"/>
      <c r="L25" s="20"/>
      <c r="M25" s="20"/>
      <c r="N25" s="20"/>
      <c r="O25" s="20"/>
    </row>
    <row r="26" spans="1:15" s="3" customFormat="1" ht="18" customHeight="1" thickBot="1">
      <c r="A26" s="41"/>
      <c r="B26" s="42"/>
      <c r="C26" s="43" t="s">
        <v>44</v>
      </c>
      <c r="D26" s="44"/>
      <c r="E26" s="45"/>
      <c r="F26" s="46"/>
      <c r="G26" s="239">
        <f>SUM(G8:G24)</f>
        <v>202568.74</v>
      </c>
      <c r="H26" s="47"/>
      <c r="I26" s="47"/>
      <c r="J26" s="47"/>
      <c r="K26" s="47"/>
      <c r="L26" s="47">
        <f>SUM(L8:L24)</f>
        <v>0</v>
      </c>
      <c r="M26" s="47">
        <f>SUM(M8:M24)</f>
        <v>205673.97750000001</v>
      </c>
      <c r="N26" s="47">
        <f>SUM(N8:N24)</f>
        <v>205673.97750000001</v>
      </c>
      <c r="O26" s="47">
        <f>SUM(O8:O24)</f>
        <v>3105.2374999999993</v>
      </c>
    </row>
    <row r="27" spans="1:15">
      <c r="A27" s="48"/>
      <c r="B27" s="48"/>
      <c r="C27" s="49"/>
      <c r="D27" s="50"/>
      <c r="E27" s="51"/>
      <c r="F27" s="9"/>
      <c r="G27" s="52"/>
      <c r="H27" s="20"/>
      <c r="I27" s="20"/>
      <c r="J27" s="20"/>
      <c r="K27" s="20"/>
      <c r="L27" s="20"/>
      <c r="M27" s="20"/>
      <c r="N27" s="20"/>
      <c r="O27" s="20"/>
    </row>
    <row r="28" spans="1:15" ht="18" customHeight="1">
      <c r="A28" s="21">
        <v>2</v>
      </c>
      <c r="B28" s="21"/>
      <c r="C28" s="22" t="s">
        <v>45</v>
      </c>
      <c r="D28" s="23"/>
      <c r="E28" s="24"/>
      <c r="F28" s="25"/>
      <c r="G28" s="26"/>
      <c r="H28" s="20"/>
      <c r="I28" s="20"/>
      <c r="J28" s="20"/>
      <c r="K28" s="20"/>
      <c r="L28" s="20"/>
      <c r="M28" s="20"/>
      <c r="N28" s="20"/>
      <c r="O28" s="20"/>
    </row>
    <row r="29" spans="1:15">
      <c r="A29" s="14"/>
      <c r="B29" s="14"/>
      <c r="C29" s="15"/>
      <c r="D29" s="16"/>
      <c r="E29" s="28"/>
      <c r="F29" s="13"/>
      <c r="G29" s="18"/>
      <c r="H29" s="20"/>
      <c r="I29" s="20"/>
      <c r="J29" s="20"/>
      <c r="K29" s="20"/>
      <c r="L29" s="20"/>
      <c r="M29" s="20"/>
      <c r="N29" s="20"/>
      <c r="O29" s="20"/>
    </row>
    <row r="30" spans="1:15">
      <c r="A30" s="14"/>
      <c r="B30" s="14"/>
      <c r="C30" s="15"/>
      <c r="D30" s="16"/>
      <c r="E30" s="28"/>
      <c r="F30" s="13"/>
      <c r="G30" s="18"/>
      <c r="H30" s="20"/>
      <c r="I30" s="20"/>
      <c r="J30" s="20"/>
      <c r="K30" s="20"/>
      <c r="L30" s="20"/>
      <c r="M30" s="20"/>
      <c r="N30" s="20"/>
      <c r="O30" s="20"/>
    </row>
    <row r="31" spans="1:15">
      <c r="A31" s="14">
        <v>2.1</v>
      </c>
      <c r="B31" s="14"/>
      <c r="C31" s="53" t="s">
        <v>46</v>
      </c>
      <c r="D31" s="16"/>
      <c r="E31" s="28"/>
      <c r="F31" s="13"/>
      <c r="G31" s="18"/>
      <c r="H31" s="20"/>
      <c r="I31" s="20"/>
      <c r="J31" s="20"/>
      <c r="K31" s="20"/>
      <c r="L31" s="20"/>
      <c r="M31" s="20"/>
      <c r="N31" s="20"/>
      <c r="O31" s="20"/>
    </row>
    <row r="32" spans="1:15">
      <c r="A32" s="14"/>
      <c r="B32" s="14"/>
      <c r="C32" s="15"/>
      <c r="D32" s="16"/>
      <c r="E32" s="28"/>
      <c r="F32" s="13"/>
      <c r="G32" s="18"/>
      <c r="H32" s="20"/>
      <c r="I32" s="20"/>
      <c r="J32" s="20"/>
      <c r="K32" s="20"/>
      <c r="L32" s="20"/>
      <c r="M32" s="20"/>
      <c r="N32" s="20"/>
      <c r="O32" s="20"/>
    </row>
    <row r="33" spans="1:15" ht="84">
      <c r="A33" s="11" t="s">
        <v>47</v>
      </c>
      <c r="B33" s="11" t="s">
        <v>48</v>
      </c>
      <c r="C33" s="29" t="s">
        <v>49</v>
      </c>
      <c r="D33" s="12" t="s">
        <v>21</v>
      </c>
      <c r="E33" s="30">
        <v>42.24</v>
      </c>
      <c r="F33" s="13">
        <v>1500</v>
      </c>
      <c r="G33" s="18">
        <f>E33*F33</f>
        <v>63360</v>
      </c>
      <c r="H33" s="20"/>
      <c r="I33" s="20">
        <f>'RA-2 C&amp;I Measurement sheet '!O32</f>
        <v>39.04</v>
      </c>
      <c r="J33" s="20">
        <f t="shared" ref="J33" si="30">H33+I33</f>
        <v>39.04</v>
      </c>
      <c r="K33" s="113">
        <f t="shared" ref="K33" si="31">J33-E33</f>
        <v>-3.2000000000000028</v>
      </c>
      <c r="L33" s="20"/>
      <c r="M33" s="113">
        <f t="shared" ref="M33" si="32">F33*I33</f>
        <v>58560</v>
      </c>
      <c r="N33" s="113">
        <f t="shared" ref="N33" si="33">L33+M33</f>
        <v>58560</v>
      </c>
      <c r="O33" s="113">
        <f t="shared" ref="O33" si="34">N33-G33</f>
        <v>-4800</v>
      </c>
    </row>
    <row r="34" spans="1:15">
      <c r="A34" s="14"/>
      <c r="B34" s="11"/>
      <c r="C34" s="15"/>
      <c r="D34" s="16"/>
      <c r="E34" s="28"/>
      <c r="F34" s="13"/>
      <c r="G34" s="18"/>
      <c r="H34" s="20"/>
      <c r="I34" s="20"/>
      <c r="J34" s="20"/>
      <c r="K34" s="20"/>
      <c r="L34" s="20"/>
      <c r="M34" s="20"/>
      <c r="N34" s="20"/>
      <c r="O34" s="20"/>
    </row>
    <row r="35" spans="1:15" ht="14.5" thickBot="1">
      <c r="A35" s="14"/>
      <c r="B35" s="14"/>
      <c r="C35" s="15"/>
      <c r="D35" s="16"/>
      <c r="E35" s="28"/>
      <c r="F35" s="13"/>
      <c r="G35" s="18"/>
      <c r="H35" s="20"/>
      <c r="I35" s="20"/>
      <c r="J35" s="20"/>
      <c r="K35" s="20"/>
      <c r="L35" s="20"/>
      <c r="M35" s="20"/>
      <c r="N35" s="20"/>
      <c r="O35" s="20"/>
    </row>
    <row r="36" spans="1:15" s="3" customFormat="1" ht="18" customHeight="1" thickBot="1">
      <c r="A36" s="41"/>
      <c r="B36" s="42"/>
      <c r="C36" s="43" t="s">
        <v>50</v>
      </c>
      <c r="D36" s="44"/>
      <c r="E36" s="45"/>
      <c r="F36" s="46"/>
      <c r="G36" s="47">
        <f>SUM(G33)</f>
        <v>63360</v>
      </c>
      <c r="H36" s="47"/>
      <c r="I36" s="47"/>
      <c r="J36" s="47"/>
      <c r="K36" s="47"/>
      <c r="L36" s="47">
        <f>SUM(L18:L34)</f>
        <v>0</v>
      </c>
      <c r="M36" s="47">
        <f>SUM(M33)</f>
        <v>58560</v>
      </c>
      <c r="N36" s="47">
        <f>SUM(N33)</f>
        <v>58560</v>
      </c>
      <c r="O36" s="47">
        <f>SUM(O33)</f>
        <v>-4800</v>
      </c>
    </row>
    <row r="37" spans="1:15">
      <c r="A37" s="14"/>
      <c r="B37" s="14"/>
      <c r="C37" s="15"/>
      <c r="D37" s="16"/>
      <c r="E37" s="28"/>
      <c r="F37" s="13"/>
      <c r="G37" s="18"/>
      <c r="H37" s="20"/>
      <c r="I37" s="20"/>
      <c r="J37" s="20"/>
      <c r="K37" s="20"/>
      <c r="L37" s="20"/>
      <c r="M37" s="20"/>
      <c r="N37" s="20"/>
      <c r="O37" s="20"/>
    </row>
    <row r="38" spans="1:15" ht="18" customHeight="1">
      <c r="A38" s="21">
        <v>3</v>
      </c>
      <c r="B38" s="21"/>
      <c r="C38" s="22" t="s">
        <v>51</v>
      </c>
      <c r="D38" s="23"/>
      <c r="E38" s="24"/>
      <c r="F38" s="25"/>
      <c r="G38" s="26"/>
      <c r="H38" s="20"/>
      <c r="I38" s="20"/>
      <c r="J38" s="20"/>
      <c r="K38" s="20"/>
      <c r="L38" s="20"/>
      <c r="M38" s="20"/>
      <c r="N38" s="20"/>
      <c r="O38" s="20"/>
    </row>
    <row r="39" spans="1:15" ht="28">
      <c r="A39" s="14"/>
      <c r="B39" s="14"/>
      <c r="C39" s="15" t="s">
        <v>52</v>
      </c>
      <c r="D39" s="16"/>
      <c r="E39" s="28"/>
      <c r="F39" s="13"/>
      <c r="G39" s="18"/>
      <c r="H39" s="20"/>
      <c r="I39" s="20"/>
      <c r="J39" s="20"/>
      <c r="K39" s="20"/>
      <c r="L39" s="20"/>
      <c r="M39" s="20"/>
      <c r="N39" s="20"/>
      <c r="O39" s="20"/>
    </row>
    <row r="40" spans="1:15">
      <c r="A40" s="14"/>
      <c r="B40" s="14"/>
      <c r="C40" s="15"/>
      <c r="D40" s="16"/>
      <c r="E40" s="28"/>
      <c r="F40" s="13"/>
      <c r="G40" s="18"/>
      <c r="H40" s="20"/>
      <c r="I40" s="20"/>
      <c r="J40" s="20"/>
      <c r="K40" s="20"/>
      <c r="L40" s="20"/>
      <c r="M40" s="20"/>
      <c r="N40" s="20"/>
      <c r="O40" s="20"/>
    </row>
    <row r="41" spans="1:15">
      <c r="A41" s="11">
        <v>3.1</v>
      </c>
      <c r="B41" s="14"/>
      <c r="C41" s="53" t="s">
        <v>53</v>
      </c>
      <c r="D41" s="16"/>
      <c r="E41" s="28"/>
      <c r="F41" s="13"/>
      <c r="G41" s="18"/>
      <c r="H41" s="20"/>
      <c r="I41" s="20"/>
      <c r="J41" s="20"/>
      <c r="K41" s="20"/>
      <c r="L41" s="20"/>
      <c r="M41" s="20"/>
      <c r="N41" s="20"/>
      <c r="O41" s="20"/>
    </row>
    <row r="42" spans="1:15" ht="112">
      <c r="A42" s="11" t="s">
        <v>54</v>
      </c>
      <c r="B42" s="11" t="s">
        <v>55</v>
      </c>
      <c r="C42" s="15" t="s">
        <v>56</v>
      </c>
      <c r="D42" s="16" t="s">
        <v>14</v>
      </c>
      <c r="E42" s="30">
        <v>3.52</v>
      </c>
      <c r="F42" s="13">
        <v>1350</v>
      </c>
      <c r="G42" s="18">
        <f>E42*F42</f>
        <v>4752</v>
      </c>
      <c r="H42" s="20"/>
      <c r="I42" s="20">
        <f>'RA-2 C&amp;I Measurement sheet '!O35</f>
        <v>1.6919999999999999</v>
      </c>
      <c r="J42" s="20">
        <f t="shared" ref="J42" si="35">H42+I42</f>
        <v>1.6919999999999999</v>
      </c>
      <c r="K42" s="113">
        <f t="shared" ref="K42" si="36">J42-E42</f>
        <v>-1.8280000000000001</v>
      </c>
      <c r="L42" s="20"/>
      <c r="M42" s="113">
        <f t="shared" ref="M42" si="37">F42*I42</f>
        <v>2284.1999999999998</v>
      </c>
      <c r="N42" s="113">
        <f t="shared" ref="N42" si="38">L42+M42</f>
        <v>2284.1999999999998</v>
      </c>
      <c r="O42" s="113">
        <f t="shared" ref="O42" si="39">N42-G42</f>
        <v>-2467.8000000000002</v>
      </c>
    </row>
    <row r="43" spans="1:15" ht="14.5" thickBot="1">
      <c r="A43" s="14"/>
      <c r="B43" s="14"/>
      <c r="C43" s="15"/>
      <c r="D43" s="16"/>
      <c r="E43" s="28"/>
      <c r="F43" s="13"/>
      <c r="G43" s="18"/>
      <c r="H43" s="20"/>
      <c r="I43" s="20"/>
      <c r="J43" s="20"/>
      <c r="K43" s="20"/>
      <c r="L43" s="20"/>
      <c r="M43" s="20"/>
      <c r="N43" s="20"/>
      <c r="O43" s="20"/>
    </row>
    <row r="44" spans="1:15" s="3" customFormat="1" ht="18" customHeight="1" thickBot="1">
      <c r="A44" s="41"/>
      <c r="B44" s="42"/>
      <c r="C44" s="43" t="s">
        <v>50</v>
      </c>
      <c r="D44" s="44"/>
      <c r="E44" s="45"/>
      <c r="F44" s="46"/>
      <c r="G44" s="47">
        <f>SUM(G42)</f>
        <v>4752</v>
      </c>
      <c r="H44" s="47"/>
      <c r="I44" s="47"/>
      <c r="J44" s="47"/>
      <c r="K44" s="47"/>
      <c r="L44" s="47">
        <f>SUM(L42)</f>
        <v>0</v>
      </c>
      <c r="M44" s="47">
        <f>SUM(M42)</f>
        <v>2284.1999999999998</v>
      </c>
      <c r="N44" s="47">
        <f>SUM(N42)</f>
        <v>2284.1999999999998</v>
      </c>
      <c r="O44" s="47">
        <f>SUM(O42)</f>
        <v>-2467.8000000000002</v>
      </c>
    </row>
    <row r="45" spans="1:15">
      <c r="A45" s="14"/>
      <c r="B45" s="14"/>
      <c r="C45" s="15"/>
      <c r="D45" s="16"/>
      <c r="E45" s="28"/>
      <c r="F45" s="13"/>
      <c r="G45" s="18"/>
      <c r="H45" s="20"/>
      <c r="I45" s="20"/>
      <c r="J45" s="20"/>
      <c r="K45" s="20"/>
      <c r="L45" s="20"/>
      <c r="M45" s="20"/>
      <c r="N45" s="20"/>
      <c r="O45" s="20"/>
    </row>
    <row r="46" spans="1:15" ht="18" customHeight="1">
      <c r="A46" s="21">
        <v>4</v>
      </c>
      <c r="B46" s="21"/>
      <c r="C46" s="22" t="s">
        <v>57</v>
      </c>
      <c r="D46" s="23"/>
      <c r="E46" s="24"/>
      <c r="F46" s="25"/>
      <c r="G46" s="26"/>
      <c r="H46" s="20"/>
      <c r="I46" s="20"/>
      <c r="J46" s="20"/>
      <c r="K46" s="20"/>
      <c r="L46" s="20"/>
      <c r="M46" s="20"/>
      <c r="N46" s="20"/>
      <c r="O46" s="20"/>
    </row>
    <row r="47" spans="1:15">
      <c r="A47" s="14"/>
      <c r="B47" s="14"/>
      <c r="C47" s="53"/>
      <c r="D47" s="16"/>
      <c r="E47" s="28"/>
      <c r="F47" s="13"/>
      <c r="G47" s="18"/>
      <c r="H47" s="20"/>
      <c r="I47" s="20"/>
      <c r="J47" s="20"/>
      <c r="K47" s="20"/>
      <c r="L47" s="20"/>
      <c r="M47" s="20"/>
      <c r="N47" s="20"/>
      <c r="O47" s="20"/>
    </row>
    <row r="48" spans="1:15">
      <c r="A48" s="54">
        <v>4.0999999999999996</v>
      </c>
      <c r="B48" s="55"/>
      <c r="C48" s="56" t="s">
        <v>58</v>
      </c>
      <c r="D48" s="57"/>
      <c r="E48" s="28"/>
      <c r="F48" s="13"/>
      <c r="G48" s="18"/>
      <c r="H48" s="20"/>
      <c r="I48" s="20"/>
      <c r="J48" s="20"/>
      <c r="K48" s="20"/>
      <c r="L48" s="20"/>
      <c r="M48" s="20"/>
      <c r="N48" s="20"/>
      <c r="O48" s="20"/>
    </row>
    <row r="49" spans="1:16" ht="70">
      <c r="A49" s="58" t="s">
        <v>59</v>
      </c>
      <c r="B49" s="59" t="s">
        <v>60</v>
      </c>
      <c r="C49" s="60" t="s">
        <v>61</v>
      </c>
      <c r="D49" s="16" t="s">
        <v>14</v>
      </c>
      <c r="E49" s="30">
        <v>18.369</v>
      </c>
      <c r="F49" s="13">
        <v>3768</v>
      </c>
      <c r="G49" s="242">
        <f>E49*F49</f>
        <v>69214.391999999993</v>
      </c>
      <c r="H49" s="20">
        <f>'RA-2 C&amp;I Measurement sheet '!J38</f>
        <v>17.364000000000004</v>
      </c>
      <c r="I49" s="20">
        <v>0</v>
      </c>
      <c r="J49" s="20">
        <f>H49+I49</f>
        <v>17.364000000000004</v>
      </c>
      <c r="K49" s="113">
        <f>J49-E49</f>
        <v>-1.0049999999999955</v>
      </c>
      <c r="L49" s="113">
        <f>F49*H49</f>
        <v>65427.552000000018</v>
      </c>
      <c r="M49" s="113">
        <f>F49*I49</f>
        <v>0</v>
      </c>
      <c r="N49" s="113">
        <f>L49+M49</f>
        <v>65427.552000000018</v>
      </c>
      <c r="O49" s="113">
        <f>N49-G49</f>
        <v>-3786.8399999999747</v>
      </c>
      <c r="P49" s="241"/>
    </row>
    <row r="50" spans="1:16" ht="56">
      <c r="A50" s="58" t="s">
        <v>62</v>
      </c>
      <c r="B50" s="59" t="s">
        <v>63</v>
      </c>
      <c r="C50" s="60" t="s">
        <v>64</v>
      </c>
      <c r="D50" s="16" t="s">
        <v>14</v>
      </c>
      <c r="E50" s="30">
        <v>16.61</v>
      </c>
      <c r="F50" s="13">
        <v>1600</v>
      </c>
      <c r="G50" s="18">
        <f>E50*F50</f>
        <v>26576</v>
      </c>
      <c r="H50" s="20">
        <v>0</v>
      </c>
      <c r="I50" s="20">
        <f>'RA-2 C&amp;I Measurement sheet '!O44</f>
        <v>31.95805</v>
      </c>
      <c r="J50" s="20">
        <f>H50+I50</f>
        <v>31.95805</v>
      </c>
      <c r="K50" s="113">
        <f>J50-E50</f>
        <v>15.348050000000001</v>
      </c>
      <c r="L50" s="113">
        <f>F50*H50</f>
        <v>0</v>
      </c>
      <c r="M50" s="113">
        <f>F50*I50</f>
        <v>51132.88</v>
      </c>
      <c r="N50" s="113">
        <f>L50+M50</f>
        <v>51132.88</v>
      </c>
      <c r="O50" s="113">
        <f>N50-G50</f>
        <v>24556.879999999997</v>
      </c>
    </row>
    <row r="51" spans="1:16" ht="70">
      <c r="A51" s="58" t="s">
        <v>65</v>
      </c>
      <c r="B51" s="59" t="s">
        <v>66</v>
      </c>
      <c r="C51" s="60" t="s">
        <v>67</v>
      </c>
      <c r="D51" s="16" t="s">
        <v>14</v>
      </c>
      <c r="E51" s="30">
        <v>6.2679999999999998</v>
      </c>
      <c r="F51" s="13">
        <v>1346</v>
      </c>
      <c r="G51" s="242">
        <f>E51*F51</f>
        <v>8436.7279999999992</v>
      </c>
      <c r="H51" s="20">
        <f>'RA-2 C&amp;I Measurement sheet '!J59</f>
        <v>6.5820000000000007</v>
      </c>
      <c r="I51" s="20">
        <v>0</v>
      </c>
      <c r="J51" s="20">
        <f>H51+I51</f>
        <v>6.5820000000000007</v>
      </c>
      <c r="K51" s="113">
        <f>J51-E51</f>
        <v>0.31400000000000095</v>
      </c>
      <c r="L51" s="113">
        <f>F51*H51</f>
        <v>8859.3720000000012</v>
      </c>
      <c r="M51" s="113">
        <f>F51*I51</f>
        <v>0</v>
      </c>
      <c r="N51" s="113">
        <f>L51+M51</f>
        <v>8859.3720000000012</v>
      </c>
      <c r="O51" s="113">
        <f>N51-G51</f>
        <v>422.64400000000205</v>
      </c>
      <c r="P51" s="240"/>
    </row>
    <row r="52" spans="1:16" ht="84">
      <c r="A52" s="58" t="s">
        <v>68</v>
      </c>
      <c r="B52" s="59" t="s">
        <v>69</v>
      </c>
      <c r="C52" s="60" t="s">
        <v>70</v>
      </c>
      <c r="D52" s="16" t="s">
        <v>14</v>
      </c>
      <c r="E52" s="30">
        <v>8.8000000000000007</v>
      </c>
      <c r="F52" s="13">
        <v>5100</v>
      </c>
      <c r="G52" s="18">
        <f>E52*F52</f>
        <v>44880</v>
      </c>
      <c r="H52" s="20">
        <f>'RA-2 C&amp;I Measurement sheet '!J63</f>
        <v>8.7750000000000004</v>
      </c>
      <c r="I52" s="20">
        <v>0</v>
      </c>
      <c r="J52" s="20">
        <f>H52+I52</f>
        <v>8.7750000000000004</v>
      </c>
      <c r="K52" s="113">
        <f>J52-E52</f>
        <v>-2.5000000000000355E-2</v>
      </c>
      <c r="L52" s="113">
        <f>F52*H52</f>
        <v>44752.5</v>
      </c>
      <c r="M52" s="113">
        <f>F52*I52</f>
        <v>0</v>
      </c>
      <c r="N52" s="113">
        <f>L52+M52</f>
        <v>44752.5</v>
      </c>
      <c r="O52" s="113">
        <f>N52-G52</f>
        <v>-127.5</v>
      </c>
    </row>
    <row r="53" spans="1:16" ht="70">
      <c r="A53" s="58" t="s">
        <v>71</v>
      </c>
      <c r="B53" s="59" t="s">
        <v>72</v>
      </c>
      <c r="C53" s="60" t="s">
        <v>73</v>
      </c>
      <c r="D53" s="16" t="s">
        <v>14</v>
      </c>
      <c r="E53" s="30">
        <v>44.33</v>
      </c>
      <c r="F53" s="13">
        <v>4300</v>
      </c>
      <c r="G53" s="18">
        <f>E53*F53</f>
        <v>190619</v>
      </c>
      <c r="H53" s="20">
        <f>'RA-2 C&amp;I Measurement sheet '!J67</f>
        <v>40.349999999999994</v>
      </c>
      <c r="I53" s="20">
        <v>0</v>
      </c>
      <c r="J53" s="20">
        <f>H53+I53</f>
        <v>40.349999999999994</v>
      </c>
      <c r="K53" s="113">
        <f>J53-E53</f>
        <v>-3.980000000000004</v>
      </c>
      <c r="L53" s="113">
        <f>F53*H53</f>
        <v>173504.99999999997</v>
      </c>
      <c r="M53" s="113">
        <f>F53*I53</f>
        <v>0</v>
      </c>
      <c r="N53" s="113">
        <f>L53+M53</f>
        <v>173504.99999999997</v>
      </c>
      <c r="O53" s="113">
        <f>N53-G53</f>
        <v>-17114.000000000029</v>
      </c>
    </row>
    <row r="54" spans="1:16">
      <c r="A54" s="14"/>
      <c r="B54" s="14"/>
      <c r="C54" s="53"/>
      <c r="D54" s="16"/>
      <c r="E54" s="61"/>
      <c r="F54" s="13"/>
      <c r="G54" s="18"/>
      <c r="H54" s="20"/>
      <c r="I54" s="20"/>
      <c r="J54" s="20"/>
      <c r="K54" s="20"/>
      <c r="L54" s="20"/>
      <c r="M54" s="20"/>
      <c r="N54" s="20"/>
      <c r="O54" s="20"/>
    </row>
    <row r="55" spans="1:16">
      <c r="A55" s="14">
        <v>4.2</v>
      </c>
      <c r="B55" s="11"/>
      <c r="C55" s="27" t="s">
        <v>74</v>
      </c>
      <c r="D55" s="16"/>
      <c r="E55" s="61"/>
      <c r="F55" s="13"/>
      <c r="G55" s="18"/>
      <c r="H55" s="20"/>
      <c r="I55" s="20"/>
      <c r="J55" s="20"/>
      <c r="K55" s="20"/>
      <c r="L55" s="20"/>
      <c r="M55" s="20"/>
      <c r="N55" s="20"/>
      <c r="O55" s="20"/>
    </row>
    <row r="56" spans="1:16" ht="98">
      <c r="A56" s="11" t="s">
        <v>75</v>
      </c>
      <c r="B56" s="59" t="s">
        <v>76</v>
      </c>
      <c r="C56" s="29" t="s">
        <v>77</v>
      </c>
      <c r="D56" s="16" t="s">
        <v>14</v>
      </c>
      <c r="E56" s="30">
        <v>7.02</v>
      </c>
      <c r="F56" s="13">
        <v>6350</v>
      </c>
      <c r="G56" s="18">
        <f>E56*F56</f>
        <v>44577</v>
      </c>
      <c r="H56" s="20"/>
      <c r="I56" s="20">
        <f>'RA-2 C&amp;I Measurement sheet '!O70</f>
        <v>6.5164000000000009</v>
      </c>
      <c r="J56" s="20">
        <f>H56+I56</f>
        <v>6.5164000000000009</v>
      </c>
      <c r="K56" s="113">
        <f>J56-E56</f>
        <v>-0.50359999999999872</v>
      </c>
      <c r="L56" s="113">
        <f>F56*H56</f>
        <v>0</v>
      </c>
      <c r="M56" s="113">
        <f>F56*I56</f>
        <v>41379.140000000007</v>
      </c>
      <c r="N56" s="113">
        <f>L56+M56</f>
        <v>41379.140000000007</v>
      </c>
      <c r="O56" s="113">
        <f>N56-G56</f>
        <v>-3197.8599999999933</v>
      </c>
    </row>
    <row r="57" spans="1:16" ht="14.5" thickBot="1">
      <c r="A57" s="14"/>
      <c r="B57" s="11"/>
      <c r="C57" s="15"/>
      <c r="D57" s="16"/>
      <c r="E57" s="28"/>
      <c r="F57" s="13"/>
      <c r="G57" s="18"/>
      <c r="H57" s="20"/>
      <c r="I57" s="20"/>
      <c r="J57" s="20"/>
      <c r="K57" s="20"/>
      <c r="L57" s="20"/>
      <c r="M57" s="20"/>
      <c r="N57" s="20"/>
      <c r="O57" s="20"/>
    </row>
    <row r="58" spans="1:16" s="3" customFormat="1" ht="18" customHeight="1" thickBot="1">
      <c r="A58" s="41"/>
      <c r="B58" s="42"/>
      <c r="C58" s="43" t="s">
        <v>78</v>
      </c>
      <c r="D58" s="44"/>
      <c r="E58" s="45"/>
      <c r="F58" s="46"/>
      <c r="G58" s="44">
        <f>SUM(G49:G57)</f>
        <v>384303.12</v>
      </c>
      <c r="H58" s="47"/>
      <c r="I58" s="47"/>
      <c r="J58" s="47"/>
      <c r="K58" s="47"/>
      <c r="L58" s="77">
        <f>SUM(L49:L57)</f>
        <v>292544.424</v>
      </c>
      <c r="M58" s="77">
        <f>SUM(M49:M57)</f>
        <v>92512.02</v>
      </c>
      <c r="N58" s="77">
        <f>SUM(N49:N57)</f>
        <v>385056.44400000002</v>
      </c>
      <c r="O58" s="77">
        <f>SUM(O49:O57)</f>
        <v>753.32400000000052</v>
      </c>
    </row>
    <row r="59" spans="1:16">
      <c r="A59" s="14"/>
      <c r="B59" s="14"/>
      <c r="C59" s="15"/>
      <c r="D59" s="16"/>
      <c r="E59" s="28"/>
      <c r="F59" s="13"/>
      <c r="G59" s="18"/>
      <c r="H59" s="20"/>
      <c r="I59" s="20"/>
      <c r="J59" s="20"/>
      <c r="K59" s="20"/>
      <c r="L59" s="20"/>
      <c r="M59" s="20"/>
      <c r="N59" s="20"/>
      <c r="O59" s="20"/>
    </row>
    <row r="60" spans="1:16" ht="18" customHeight="1">
      <c r="A60" s="21" t="s">
        <v>79</v>
      </c>
      <c r="B60" s="21"/>
      <c r="C60" s="22" t="s">
        <v>80</v>
      </c>
      <c r="D60" s="23"/>
      <c r="E60" s="24"/>
      <c r="F60" s="25"/>
      <c r="G60" s="26"/>
      <c r="H60" s="20"/>
      <c r="I60" s="20"/>
      <c r="J60" s="20"/>
      <c r="K60" s="20"/>
      <c r="L60" s="20"/>
      <c r="M60" s="20"/>
      <c r="N60" s="20"/>
      <c r="O60" s="20"/>
    </row>
    <row r="61" spans="1:16">
      <c r="A61" s="35"/>
      <c r="B61" s="35"/>
      <c r="C61" s="53"/>
      <c r="D61" s="12"/>
      <c r="E61" s="28"/>
      <c r="F61" s="13"/>
      <c r="G61" s="18"/>
      <c r="H61" s="20"/>
      <c r="I61" s="20"/>
      <c r="J61" s="20"/>
      <c r="K61" s="20"/>
      <c r="L61" s="20"/>
      <c r="M61" s="20"/>
      <c r="N61" s="20"/>
      <c r="O61" s="20"/>
    </row>
    <row r="62" spans="1:16">
      <c r="A62" s="14"/>
      <c r="B62" s="11"/>
      <c r="C62" s="15"/>
      <c r="D62" s="16"/>
      <c r="E62" s="28"/>
      <c r="F62" s="13"/>
      <c r="G62" s="18"/>
      <c r="H62" s="20"/>
      <c r="I62" s="20"/>
      <c r="J62" s="20"/>
      <c r="K62" s="20"/>
      <c r="L62" s="20"/>
      <c r="M62" s="20"/>
      <c r="N62" s="20"/>
      <c r="O62" s="20"/>
    </row>
    <row r="63" spans="1:16">
      <c r="A63" s="11">
        <v>5.0999999999999996</v>
      </c>
      <c r="B63" s="11"/>
      <c r="C63" s="27" t="s">
        <v>81</v>
      </c>
      <c r="D63" s="16"/>
      <c r="E63" s="30"/>
      <c r="F63" s="13"/>
      <c r="G63" s="18"/>
      <c r="H63" s="20"/>
      <c r="I63" s="20"/>
      <c r="J63" s="20"/>
      <c r="K63" s="20"/>
      <c r="L63" s="20"/>
      <c r="M63" s="20"/>
      <c r="N63" s="20"/>
      <c r="O63" s="20"/>
    </row>
    <row r="64" spans="1:16" ht="168">
      <c r="A64" s="58"/>
      <c r="B64" s="59" t="s">
        <v>81</v>
      </c>
      <c r="C64" s="60" t="s">
        <v>82</v>
      </c>
      <c r="D64" s="57" t="s">
        <v>21</v>
      </c>
      <c r="E64" s="30">
        <v>43.78</v>
      </c>
      <c r="F64" s="13">
        <v>3000</v>
      </c>
      <c r="G64" s="18">
        <f>E64*F64</f>
        <v>131340</v>
      </c>
      <c r="H64" s="20">
        <f>'RA-2 C&amp;I Measurement sheet '!J76</f>
        <v>33.440000000000005</v>
      </c>
      <c r="I64" s="20">
        <v>0</v>
      </c>
      <c r="J64" s="20">
        <f>H64+I64</f>
        <v>33.440000000000005</v>
      </c>
      <c r="K64" s="113">
        <f>J64-E64</f>
        <v>-10.339999999999996</v>
      </c>
      <c r="L64" s="113">
        <f>F64*H64</f>
        <v>100320.00000000001</v>
      </c>
      <c r="M64" s="113">
        <f>F64*I64</f>
        <v>0</v>
      </c>
      <c r="N64" s="113">
        <f>L64+M64</f>
        <v>100320.00000000001</v>
      </c>
      <c r="O64" s="113">
        <f>N64-G64</f>
        <v>-31019.999999999985</v>
      </c>
    </row>
    <row r="65" spans="1:15">
      <c r="A65" s="14"/>
      <c r="B65" s="11"/>
      <c r="C65" s="15"/>
      <c r="D65" s="16"/>
      <c r="E65" s="30"/>
      <c r="F65" s="13"/>
      <c r="G65" s="18"/>
      <c r="H65" s="20"/>
      <c r="I65" s="20"/>
      <c r="J65" s="20"/>
      <c r="K65" s="20"/>
      <c r="L65" s="20"/>
      <c r="M65" s="20"/>
      <c r="N65" s="20"/>
      <c r="O65" s="20"/>
    </row>
    <row r="66" spans="1:15">
      <c r="A66" s="11">
        <v>5.2</v>
      </c>
      <c r="B66" s="11"/>
      <c r="C66" s="53" t="s">
        <v>83</v>
      </c>
      <c r="D66" s="16"/>
      <c r="E66" s="30"/>
      <c r="F66" s="13"/>
      <c r="G66" s="18"/>
      <c r="H66" s="20"/>
      <c r="I66" s="20"/>
      <c r="J66" s="20"/>
      <c r="K66" s="20"/>
      <c r="L66" s="20"/>
      <c r="M66" s="20"/>
      <c r="N66" s="20"/>
      <c r="O66" s="20"/>
    </row>
    <row r="67" spans="1:15" ht="112">
      <c r="A67" s="38"/>
      <c r="B67" s="11"/>
      <c r="C67" s="62" t="s">
        <v>84</v>
      </c>
      <c r="D67" s="57" t="s">
        <v>14</v>
      </c>
      <c r="E67" s="30">
        <v>4.4000000000000004</v>
      </c>
      <c r="F67" s="13">
        <v>12500</v>
      </c>
      <c r="G67" s="18">
        <f>E67*F67</f>
        <v>55000.000000000007</v>
      </c>
      <c r="H67" s="20">
        <v>0</v>
      </c>
      <c r="I67" s="20">
        <f>'RA-2 C&amp;I Measurement sheet '!O79</f>
        <v>4.0778999999999996</v>
      </c>
      <c r="J67" s="20">
        <f>H67+I67</f>
        <v>4.0778999999999996</v>
      </c>
      <c r="K67" s="113">
        <f>J67-E67</f>
        <v>-0.32210000000000072</v>
      </c>
      <c r="L67" s="113">
        <f>F67*H67</f>
        <v>0</v>
      </c>
      <c r="M67" s="113">
        <f>F67*I67</f>
        <v>50973.749999999993</v>
      </c>
      <c r="N67" s="113">
        <f>L67+M67</f>
        <v>50973.749999999993</v>
      </c>
      <c r="O67" s="113">
        <f>N67-G67</f>
        <v>-4026.2500000000146</v>
      </c>
    </row>
    <row r="68" spans="1:15">
      <c r="A68" s="14"/>
      <c r="B68" s="11"/>
      <c r="C68" s="15"/>
      <c r="D68" s="16"/>
      <c r="E68" s="30"/>
      <c r="F68" s="13"/>
      <c r="G68" s="18"/>
      <c r="H68" s="20"/>
      <c r="I68" s="20"/>
      <c r="J68" s="20"/>
      <c r="K68" s="20"/>
      <c r="L68" s="20"/>
      <c r="M68" s="20"/>
      <c r="N68" s="20"/>
      <c r="O68" s="20"/>
    </row>
    <row r="69" spans="1:15">
      <c r="A69" s="39">
        <v>5.3</v>
      </c>
      <c r="B69" s="35"/>
      <c r="C69" s="53" t="s">
        <v>85</v>
      </c>
      <c r="D69" s="12"/>
      <c r="E69" s="30"/>
      <c r="F69" s="13"/>
      <c r="G69" s="18"/>
      <c r="H69" s="20"/>
      <c r="I69" s="20"/>
      <c r="J69" s="20"/>
      <c r="K69" s="20"/>
      <c r="L69" s="20"/>
      <c r="M69" s="20"/>
      <c r="N69" s="20"/>
      <c r="O69" s="20"/>
    </row>
    <row r="70" spans="1:15" ht="112">
      <c r="A70" s="35"/>
      <c r="B70" s="35"/>
      <c r="C70" s="63" t="s">
        <v>86</v>
      </c>
      <c r="D70" s="12" t="s">
        <v>14</v>
      </c>
      <c r="E70" s="30">
        <v>81.9358</v>
      </c>
      <c r="F70" s="13">
        <v>2932</v>
      </c>
      <c r="G70" s="242">
        <f>E70*F70</f>
        <v>240235.76560000001</v>
      </c>
      <c r="H70" s="20">
        <f>'RA-2 C&amp;I Measurement sheet '!J82</f>
        <v>81.888624390243891</v>
      </c>
      <c r="I70" s="20">
        <v>0</v>
      </c>
      <c r="J70" s="20">
        <f>H70+I70</f>
        <v>81.888624390243891</v>
      </c>
      <c r="K70" s="113">
        <f>J70-E70</f>
        <v>-4.7175609756109793E-2</v>
      </c>
      <c r="L70" s="113">
        <f>F70*H70</f>
        <v>240097.44671219509</v>
      </c>
      <c r="M70" s="113">
        <f>F70*I70</f>
        <v>0</v>
      </c>
      <c r="N70" s="113">
        <f>L70+M70</f>
        <v>240097.44671219509</v>
      </c>
      <c r="O70" s="113">
        <f>N70-G70</f>
        <v>-138.31888780492591</v>
      </c>
    </row>
    <row r="71" spans="1:15">
      <c r="A71" s="10"/>
      <c r="B71" s="11"/>
      <c r="C71" s="19"/>
      <c r="D71" s="12"/>
      <c r="E71" s="30"/>
      <c r="F71" s="13"/>
      <c r="G71" s="18"/>
      <c r="H71" s="20"/>
      <c r="I71" s="20"/>
      <c r="J71" s="20"/>
      <c r="K71" s="20"/>
      <c r="L71" s="20"/>
      <c r="M71" s="20"/>
      <c r="N71" s="20"/>
      <c r="O71" s="20"/>
    </row>
    <row r="72" spans="1:15">
      <c r="A72" s="39">
        <v>5.4</v>
      </c>
      <c r="B72" s="35"/>
      <c r="C72" s="53" t="s">
        <v>87</v>
      </c>
      <c r="D72" s="12"/>
      <c r="E72" s="30"/>
      <c r="F72" s="13"/>
      <c r="G72" s="18"/>
      <c r="H72" s="20"/>
      <c r="I72" s="20"/>
      <c r="J72" s="20"/>
      <c r="K72" s="20"/>
      <c r="L72" s="20"/>
      <c r="M72" s="20"/>
      <c r="N72" s="20"/>
      <c r="O72" s="20"/>
    </row>
    <row r="73" spans="1:15">
      <c r="A73" s="35"/>
      <c r="B73" s="35"/>
      <c r="C73" s="63" t="s">
        <v>88</v>
      </c>
      <c r="D73" s="12" t="s">
        <v>89</v>
      </c>
      <c r="E73" s="30">
        <v>0</v>
      </c>
      <c r="F73" s="13">
        <v>2000</v>
      </c>
      <c r="G73" s="18">
        <f>E73*F73</f>
        <v>0</v>
      </c>
      <c r="H73" s="20">
        <v>0</v>
      </c>
      <c r="I73" s="20">
        <f>'RA-2 C&amp;I Measurement sheet '!O90</f>
        <v>16</v>
      </c>
      <c r="J73" s="20">
        <f>H73+I73</f>
        <v>16</v>
      </c>
      <c r="K73" s="113">
        <f>J73-E73</f>
        <v>16</v>
      </c>
      <c r="L73" s="113">
        <f>F73*H73</f>
        <v>0</v>
      </c>
      <c r="M73" s="113">
        <f>F73*I73</f>
        <v>32000</v>
      </c>
      <c r="N73" s="113">
        <f>L73+M73</f>
        <v>32000</v>
      </c>
      <c r="O73" s="113">
        <f>N73-G73</f>
        <v>32000</v>
      </c>
    </row>
    <row r="74" spans="1:15" ht="14.5" thickBot="1">
      <c r="A74" s="10"/>
      <c r="B74" s="11"/>
      <c r="C74" s="19"/>
      <c r="D74" s="12"/>
      <c r="E74" s="28"/>
      <c r="F74" s="13"/>
      <c r="G74" s="18"/>
      <c r="H74" s="20"/>
      <c r="I74" s="20"/>
      <c r="J74" s="20"/>
      <c r="K74" s="20"/>
      <c r="L74" s="20"/>
      <c r="M74" s="20"/>
      <c r="N74" s="20"/>
      <c r="O74" s="20"/>
    </row>
    <row r="75" spans="1:15" s="3" customFormat="1" ht="18" customHeight="1" thickBot="1">
      <c r="A75" s="41"/>
      <c r="B75" s="42"/>
      <c r="C75" s="43" t="s">
        <v>44</v>
      </c>
      <c r="D75" s="44"/>
      <c r="E75" s="45"/>
      <c r="F75" s="46"/>
      <c r="G75" s="44">
        <f>SUM(G64:G73)</f>
        <v>426575.76560000004</v>
      </c>
      <c r="H75" s="47"/>
      <c r="I75" s="47"/>
      <c r="J75" s="47"/>
      <c r="K75" s="47"/>
      <c r="L75" s="77">
        <f>SUM(L64:L73)</f>
        <v>340417.44671219512</v>
      </c>
      <c r="M75" s="77">
        <f>SUM(M64:M73)</f>
        <v>82973.75</v>
      </c>
      <c r="N75" s="77">
        <f>SUM(N64:N73)</f>
        <v>423391.19671219506</v>
      </c>
      <c r="O75" s="77">
        <f>SUM(O64:O73)</f>
        <v>-3184.5688878049259</v>
      </c>
    </row>
    <row r="76" spans="1:15" s="3" customFormat="1">
      <c r="A76" s="10"/>
      <c r="B76" s="14"/>
      <c r="C76" s="53"/>
      <c r="D76" s="12"/>
      <c r="E76" s="28"/>
      <c r="F76" s="13"/>
      <c r="G76" s="18"/>
      <c r="H76" s="10"/>
      <c r="I76" s="10"/>
      <c r="J76" s="10"/>
      <c r="K76" s="10"/>
      <c r="L76" s="10"/>
      <c r="M76" s="10"/>
      <c r="N76" s="10"/>
      <c r="O76" s="10"/>
    </row>
    <row r="77" spans="1:15">
      <c r="A77" s="35"/>
      <c r="B77" s="35"/>
      <c r="C77" s="19"/>
      <c r="D77" s="12"/>
      <c r="E77" s="28"/>
      <c r="F77" s="13"/>
      <c r="G77" s="18"/>
      <c r="H77" s="20"/>
      <c r="I77" s="20"/>
      <c r="J77" s="20"/>
      <c r="K77" s="20"/>
      <c r="L77" s="20"/>
      <c r="M77" s="20"/>
      <c r="N77" s="20"/>
      <c r="O77" s="20"/>
    </row>
    <row r="78" spans="1:15" ht="18" customHeight="1">
      <c r="A78" s="21">
        <v>6</v>
      </c>
      <c r="B78" s="21"/>
      <c r="C78" s="22" t="s">
        <v>90</v>
      </c>
      <c r="D78" s="23"/>
      <c r="E78" s="24"/>
      <c r="F78" s="25"/>
      <c r="G78" s="26"/>
      <c r="H78" s="20"/>
      <c r="I78" s="20"/>
      <c r="J78" s="20"/>
      <c r="K78" s="20"/>
      <c r="L78" s="20"/>
      <c r="M78" s="20"/>
      <c r="N78" s="20"/>
      <c r="O78" s="20"/>
    </row>
    <row r="79" spans="1:15" ht="350">
      <c r="A79" s="39">
        <v>6.1</v>
      </c>
      <c r="B79" s="11" t="s">
        <v>91</v>
      </c>
      <c r="C79" s="62" t="s">
        <v>92</v>
      </c>
      <c r="D79" s="12" t="s">
        <v>14</v>
      </c>
      <c r="E79" s="30">
        <v>6.05</v>
      </c>
      <c r="F79" s="38">
        <v>41000</v>
      </c>
      <c r="G79" s="18">
        <f t="shared" ref="G79:G85" si="40">E79*F79</f>
        <v>248050</v>
      </c>
      <c r="H79" s="20">
        <v>0</v>
      </c>
      <c r="I79" s="20">
        <f>'RA-2 C&amp;I Measurement sheet '!O93</f>
        <v>6.05</v>
      </c>
      <c r="J79" s="20">
        <f>H79+I79</f>
        <v>6.05</v>
      </c>
      <c r="K79" s="113">
        <f>J79-E79</f>
        <v>0</v>
      </c>
      <c r="L79" s="113">
        <f>F79*H79</f>
        <v>0</v>
      </c>
      <c r="M79" s="113">
        <f>F79*I79</f>
        <v>248050</v>
      </c>
      <c r="N79" s="113">
        <f>L79+M79</f>
        <v>248050</v>
      </c>
      <c r="O79" s="113">
        <f>N79-G79</f>
        <v>0</v>
      </c>
    </row>
    <row r="80" spans="1:15" ht="210">
      <c r="A80" s="39">
        <v>6.2</v>
      </c>
      <c r="B80" s="11" t="s">
        <v>93</v>
      </c>
      <c r="C80" s="62" t="s">
        <v>94</v>
      </c>
      <c r="D80" s="12" t="s">
        <v>14</v>
      </c>
      <c r="E80" s="30">
        <v>7.02</v>
      </c>
      <c r="F80" s="38">
        <v>25800</v>
      </c>
      <c r="G80" s="18">
        <f t="shared" si="40"/>
        <v>181116</v>
      </c>
      <c r="H80" s="20">
        <v>0</v>
      </c>
      <c r="I80" s="20">
        <f>'RA-2 C&amp;I Measurement sheet '!O94</f>
        <v>7.02</v>
      </c>
      <c r="J80" s="20">
        <f t="shared" ref="J80:J85" si="41">H80+I80</f>
        <v>7.02</v>
      </c>
      <c r="K80" s="113">
        <f t="shared" ref="K80:K85" si="42">J80-E80</f>
        <v>0</v>
      </c>
      <c r="L80" s="113">
        <f t="shared" ref="L80:L85" si="43">F80*H80</f>
        <v>0</v>
      </c>
      <c r="M80" s="113">
        <f t="shared" ref="M80:M85" si="44">F80*I80</f>
        <v>181116</v>
      </c>
      <c r="N80" s="113">
        <f t="shared" ref="N80:N85" si="45">L80+M80</f>
        <v>181116</v>
      </c>
      <c r="O80" s="113">
        <f t="shared" ref="O80:O85" si="46">N80-G80</f>
        <v>0</v>
      </c>
    </row>
    <row r="81" spans="1:15" s="67" customFormat="1" ht="140">
      <c r="A81" s="64">
        <v>6.3</v>
      </c>
      <c r="B81" s="65" t="s">
        <v>95</v>
      </c>
      <c r="C81" s="66" t="s">
        <v>96</v>
      </c>
      <c r="D81" s="12" t="s">
        <v>14</v>
      </c>
      <c r="E81" s="30">
        <v>3.85</v>
      </c>
      <c r="F81" s="38">
        <v>18600</v>
      </c>
      <c r="G81" s="18">
        <f t="shared" si="40"/>
        <v>71610</v>
      </c>
      <c r="H81" s="80">
        <v>0</v>
      </c>
      <c r="I81" s="80">
        <f>'RA-2 C&amp;I Measurement sheet '!O95</f>
        <v>3.85</v>
      </c>
      <c r="J81" s="20">
        <f t="shared" si="41"/>
        <v>3.85</v>
      </c>
      <c r="K81" s="113">
        <f t="shared" si="42"/>
        <v>0</v>
      </c>
      <c r="L81" s="113">
        <f t="shared" si="43"/>
        <v>0</v>
      </c>
      <c r="M81" s="113">
        <f t="shared" si="44"/>
        <v>71610</v>
      </c>
      <c r="N81" s="113">
        <f t="shared" si="45"/>
        <v>71610</v>
      </c>
      <c r="O81" s="113">
        <f t="shared" si="46"/>
        <v>0</v>
      </c>
    </row>
    <row r="82" spans="1:15" ht="210">
      <c r="A82" s="58">
        <v>6.4</v>
      </c>
      <c r="B82" s="59" t="s">
        <v>97</v>
      </c>
      <c r="C82" s="60" t="s">
        <v>98</v>
      </c>
      <c r="D82" s="57" t="s">
        <v>21</v>
      </c>
      <c r="E82" s="30">
        <v>9.4600000000000009</v>
      </c>
      <c r="F82" s="13">
        <v>3600</v>
      </c>
      <c r="G82" s="18">
        <f t="shared" si="40"/>
        <v>34056</v>
      </c>
      <c r="H82" s="20">
        <v>0</v>
      </c>
      <c r="I82" s="20">
        <f>'RA-2 C&amp;I Measurement sheet '!O96</f>
        <v>9.4600000000000009</v>
      </c>
      <c r="J82" s="20">
        <f t="shared" si="41"/>
        <v>9.4600000000000009</v>
      </c>
      <c r="K82" s="113">
        <f t="shared" si="42"/>
        <v>0</v>
      </c>
      <c r="L82" s="113">
        <f t="shared" si="43"/>
        <v>0</v>
      </c>
      <c r="M82" s="113">
        <f t="shared" si="44"/>
        <v>34056</v>
      </c>
      <c r="N82" s="113">
        <f t="shared" si="45"/>
        <v>34056</v>
      </c>
      <c r="O82" s="113">
        <f t="shared" si="46"/>
        <v>0</v>
      </c>
    </row>
    <row r="83" spans="1:15" ht="168">
      <c r="A83" s="58">
        <v>6.5</v>
      </c>
      <c r="B83" s="59" t="s">
        <v>99</v>
      </c>
      <c r="C83" s="60" t="s">
        <v>100</v>
      </c>
      <c r="D83" s="57" t="s">
        <v>21</v>
      </c>
      <c r="E83" s="30">
        <v>3.08</v>
      </c>
      <c r="F83" s="13">
        <v>3500</v>
      </c>
      <c r="G83" s="18">
        <f t="shared" si="40"/>
        <v>10780</v>
      </c>
      <c r="H83" s="20">
        <v>0</v>
      </c>
      <c r="I83" s="20">
        <f>'RA-2 C&amp;I Measurement sheet '!O97</f>
        <v>3.08</v>
      </c>
      <c r="J83" s="20">
        <f t="shared" si="41"/>
        <v>3.08</v>
      </c>
      <c r="K83" s="113">
        <f t="shared" si="42"/>
        <v>0</v>
      </c>
      <c r="L83" s="113">
        <f t="shared" si="43"/>
        <v>0</v>
      </c>
      <c r="M83" s="113">
        <f t="shared" si="44"/>
        <v>10780</v>
      </c>
      <c r="N83" s="113">
        <f t="shared" si="45"/>
        <v>10780</v>
      </c>
      <c r="O83" s="113">
        <f t="shared" si="46"/>
        <v>0</v>
      </c>
    </row>
    <row r="84" spans="1:15" ht="70">
      <c r="A84" s="58">
        <v>6.6</v>
      </c>
      <c r="B84" s="59" t="s">
        <v>101</v>
      </c>
      <c r="C84" s="60" t="s">
        <v>102</v>
      </c>
      <c r="D84" s="57" t="s">
        <v>14</v>
      </c>
      <c r="E84" s="30">
        <v>0.88</v>
      </c>
      <c r="F84" s="13">
        <v>19375</v>
      </c>
      <c r="G84" s="18">
        <f t="shared" si="40"/>
        <v>17050</v>
      </c>
      <c r="H84" s="20">
        <v>0</v>
      </c>
      <c r="I84" s="20">
        <f>'RA-2 C&amp;I Measurement sheet '!O98</f>
        <v>0.88</v>
      </c>
      <c r="J84" s="20">
        <f t="shared" si="41"/>
        <v>0.88</v>
      </c>
      <c r="K84" s="113">
        <f t="shared" si="42"/>
        <v>0</v>
      </c>
      <c r="L84" s="113">
        <f t="shared" si="43"/>
        <v>0</v>
      </c>
      <c r="M84" s="113">
        <f t="shared" si="44"/>
        <v>17050</v>
      </c>
      <c r="N84" s="113">
        <f t="shared" si="45"/>
        <v>17050</v>
      </c>
      <c r="O84" s="113">
        <f t="shared" si="46"/>
        <v>0</v>
      </c>
    </row>
    <row r="85" spans="1:15" ht="154">
      <c r="A85" s="39">
        <v>6.7</v>
      </c>
      <c r="B85" s="11" t="s">
        <v>103</v>
      </c>
      <c r="C85" s="68" t="s">
        <v>104</v>
      </c>
      <c r="D85" s="12" t="s">
        <v>89</v>
      </c>
      <c r="E85" s="69">
        <v>2</v>
      </c>
      <c r="F85" s="38">
        <v>74000</v>
      </c>
      <c r="G85" s="18">
        <f t="shared" si="40"/>
        <v>148000</v>
      </c>
      <c r="H85" s="20">
        <v>0</v>
      </c>
      <c r="I85" s="99">
        <f>'RA-2 C&amp;I Measurement sheet '!O99</f>
        <v>2</v>
      </c>
      <c r="J85" s="20">
        <f t="shared" si="41"/>
        <v>2</v>
      </c>
      <c r="K85" s="113">
        <f t="shared" si="42"/>
        <v>0</v>
      </c>
      <c r="L85" s="113">
        <f t="shared" si="43"/>
        <v>0</v>
      </c>
      <c r="M85" s="113">
        <f t="shared" si="44"/>
        <v>148000</v>
      </c>
      <c r="N85" s="113">
        <f t="shared" si="45"/>
        <v>148000</v>
      </c>
      <c r="O85" s="113">
        <f t="shared" si="46"/>
        <v>0</v>
      </c>
    </row>
    <row r="86" spans="1:15" ht="14.5" thickBot="1">
      <c r="A86" s="70"/>
      <c r="B86" s="71"/>
      <c r="C86" s="72"/>
      <c r="D86" s="73"/>
      <c r="E86" s="74"/>
      <c r="F86" s="75"/>
      <c r="G86" s="76"/>
      <c r="H86" s="20"/>
      <c r="I86" s="20"/>
      <c r="J86" s="20"/>
      <c r="K86" s="20"/>
      <c r="L86" s="20"/>
      <c r="M86" s="20"/>
      <c r="N86" s="20"/>
      <c r="O86" s="20"/>
    </row>
    <row r="87" spans="1:15" s="3" customFormat="1" ht="18" customHeight="1" thickBot="1">
      <c r="A87" s="41"/>
      <c r="B87" s="42"/>
      <c r="C87" s="43" t="s">
        <v>44</v>
      </c>
      <c r="D87" s="44"/>
      <c r="E87" s="45"/>
      <c r="F87" s="46"/>
      <c r="G87" s="77">
        <f>SUM(G79:G86)</f>
        <v>710662</v>
      </c>
      <c r="H87" s="47"/>
      <c r="I87" s="47"/>
      <c r="J87" s="47"/>
      <c r="K87" s="47"/>
      <c r="L87" s="77">
        <f>SUM(L79:L86)</f>
        <v>0</v>
      </c>
      <c r="M87" s="77">
        <f>SUM(M79:M86)</f>
        <v>710662</v>
      </c>
      <c r="N87" s="77">
        <f>SUM(N79:N86)</f>
        <v>710662</v>
      </c>
      <c r="O87" s="77">
        <f>SUM(O79:O86)</f>
        <v>0</v>
      </c>
    </row>
  </sheetData>
  <mergeCells count="4">
    <mergeCell ref="H3:K3"/>
    <mergeCell ref="A1:N1"/>
    <mergeCell ref="A2:N2"/>
    <mergeCell ref="L3:N3"/>
  </mergeCells>
  <conditionalFormatting sqref="A65">
    <cfRule type="cellIs" dxfId="61" priority="48" stopIfTrue="1" operator="equal">
      <formula>0</formula>
    </cfRule>
  </conditionalFormatting>
  <conditionalFormatting sqref="A68">
    <cfRule type="cellIs" dxfId="60" priority="36" stopIfTrue="1" operator="equal">
      <formula>0</formula>
    </cfRule>
  </conditionalFormatting>
  <conditionalFormatting sqref="A78:A84 G78:G85">
    <cfRule type="cellIs" dxfId="59" priority="38" stopIfTrue="1" operator="equal">
      <formula>0</formula>
    </cfRule>
  </conditionalFormatting>
  <conditionalFormatting sqref="A7:C7 B8:C10 A25:B25 A26:C26 G28:G32 A28:C34 G34 A36:C36 A38:C39 G38:G42 A44:C44 A58:C58 G60 G75:G76">
    <cfRule type="cellIs" dxfId="58" priority="54" stopIfTrue="1" operator="equal">
      <formula>0</formula>
    </cfRule>
  </conditionalFormatting>
  <conditionalFormatting sqref="A14:C14 C19:C20 F19:F20">
    <cfRule type="cellIs" dxfId="57" priority="46" stopIfTrue="1" operator="equal">
      <formula>0</formula>
    </cfRule>
  </conditionalFormatting>
  <conditionalFormatting sqref="A55:C56">
    <cfRule type="cellIs" dxfId="56" priority="39" stopIfTrue="1" operator="equal">
      <formula>0</formula>
    </cfRule>
  </conditionalFormatting>
  <conditionalFormatting sqref="A69:D70">
    <cfRule type="cellIs" dxfId="55" priority="34" stopIfTrue="1" operator="equal">
      <formula>0</formula>
    </cfRule>
  </conditionalFormatting>
  <conditionalFormatting sqref="B15:C15">
    <cfRule type="cellIs" dxfId="54" priority="41" stopIfTrue="1" operator="equal">
      <formula>0</formula>
    </cfRule>
  </conditionalFormatting>
  <conditionalFormatting sqref="C9">
    <cfRule type="cellIs" dxfId="53" priority="32" stopIfTrue="1" operator="equal">
      <formula>0</formula>
    </cfRule>
  </conditionalFormatting>
  <conditionalFormatting sqref="D66:D67">
    <cfRule type="cellIs" dxfId="52" priority="44" stopIfTrue="1" operator="equal">
      <formula>0</formula>
    </cfRule>
  </conditionalFormatting>
  <conditionalFormatting sqref="D32:E32">
    <cfRule type="cellIs" dxfId="51" priority="53" stopIfTrue="1" operator="between">
      <formula>0</formula>
      <formula>0</formula>
    </cfRule>
  </conditionalFormatting>
  <conditionalFormatting sqref="E4:E5 A41:A42">
    <cfRule type="cellIs" dxfId="50" priority="52" stopIfTrue="1" operator="equal">
      <formula>0</formula>
    </cfRule>
  </conditionalFormatting>
  <conditionalFormatting sqref="E7:E11 F8:F11 A11:D11 A12:G13 E14:G15 A16:G16 E17:E20 A21:A24 E22:E24 D25:G25 E26:E32 D32 F32 E33:G33 E34 A35:F35 E36:E42 C41:D42 F41:F42 A43:F43 E44:E54 A47:D53 E55:F57 A57:D57 E58:E60 E61:G64 A63:D63 E65:E70 A71:F71 A72:G72 A73:F75 E76:E77 E79:E85 A86:F86">
    <cfRule type="cellIs" dxfId="49" priority="37" stopIfTrue="1" operator="equal">
      <formula>0</formula>
    </cfRule>
  </conditionalFormatting>
  <conditionalFormatting sqref="F70">
    <cfRule type="cellIs" dxfId="48" priority="31" stopIfTrue="1" operator="equal">
      <formula>0</formula>
    </cfRule>
  </conditionalFormatting>
  <conditionalFormatting sqref="F66:G66 F67">
    <cfRule type="cellIs" dxfId="47" priority="42" stopIfTrue="1" operator="equal">
      <formula>0</formula>
    </cfRule>
  </conditionalFormatting>
  <conditionalFormatting sqref="F69:G69">
    <cfRule type="cellIs" dxfId="46" priority="33" stopIfTrue="1" operator="equal">
      <formula>0</formula>
    </cfRule>
  </conditionalFormatting>
  <conditionalFormatting sqref="G7:G11 A61:C64 C65:C70 A82:D84">
    <cfRule type="cellIs" dxfId="45" priority="45" stopIfTrue="1" operator="equal">
      <formula>0</formula>
    </cfRule>
  </conditionalFormatting>
  <conditionalFormatting sqref="G17:G24">
    <cfRule type="cellIs" dxfId="44" priority="28" stopIfTrue="1" operator="equal">
      <formula>0</formula>
    </cfRule>
  </conditionalFormatting>
  <conditionalFormatting sqref="G46:G56">
    <cfRule type="cellIs" dxfId="43" priority="40" stopIfTrue="1" operator="equal">
      <formula>0</formula>
    </cfRule>
  </conditionalFormatting>
  <conditionalFormatting sqref="G63">
    <cfRule type="cellIs" dxfId="42" priority="47" stopIfTrue="1" operator="equal">
      <formula>0</formula>
    </cfRule>
  </conditionalFormatting>
  <conditionalFormatting sqref="G65">
    <cfRule type="cellIs" dxfId="41" priority="43" stopIfTrue="1" operator="equal">
      <formula>0</formula>
    </cfRule>
  </conditionalFormatting>
  <conditionalFormatting sqref="G67:G70">
    <cfRule type="cellIs" dxfId="40" priority="30" stopIfTrue="1" operator="equal">
      <formula>0</formula>
    </cfRule>
  </conditionalFormatting>
  <conditionalFormatting sqref="G73">
    <cfRule type="cellIs" dxfId="39" priority="29" stopIfTrue="1" operator="equal">
      <formula>0</formula>
    </cfRule>
  </conditionalFormatting>
  <conditionalFormatting sqref="G26:O26">
    <cfRule type="cellIs" dxfId="38" priority="20" stopIfTrue="1" operator="equal">
      <formula>0</formula>
    </cfRule>
  </conditionalFormatting>
  <conditionalFormatting sqref="G36:O36">
    <cfRule type="cellIs" dxfId="37" priority="13" stopIfTrue="1" operator="equal">
      <formula>0</formula>
    </cfRule>
  </conditionalFormatting>
  <conditionalFormatting sqref="G44:O44">
    <cfRule type="cellIs" dxfId="36" priority="24" stopIfTrue="1" operator="equal">
      <formula>0</formula>
    </cfRule>
  </conditionalFormatting>
  <conditionalFormatting sqref="G58:O58">
    <cfRule type="cellIs" dxfId="35" priority="9" stopIfTrue="1" operator="equal">
      <formula>0</formula>
    </cfRule>
  </conditionalFormatting>
  <conditionalFormatting sqref="H87:K87">
    <cfRule type="cellIs" dxfId="34" priority="3" stopIfTrue="1" operator="equal">
      <formula>0</formula>
    </cfRule>
  </conditionalFormatting>
  <conditionalFormatting sqref="H75:O75">
    <cfRule type="cellIs" dxfId="33" priority="4" stopIfTrue="1" operator="equal">
      <formula>0</formula>
    </cfRule>
  </conditionalFormatting>
  <conditionalFormatting sqref="K8:K87">
    <cfRule type="cellIs" dxfId="32" priority="2" operator="greaterThan">
      <formula>0</formula>
    </cfRule>
  </conditionalFormatting>
  <conditionalFormatting sqref="O8:O87">
    <cfRule type="cellIs" dxfId="31" priority="1" operator="greaterThan">
      <formula>0</formula>
    </cfRule>
  </conditionalFormatting>
  <pageMargins left="0.70866141732283472" right="0.70866141732283472" top="0.74803149606299213" bottom="0.74803149606299213" header="0.31496062992125984" footer="0.31496062992125984"/>
  <pageSetup paperSize="9" scale="32"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117"/>
  <sheetViews>
    <sheetView view="pageBreakPreview" topLeftCell="E1" zoomScale="85" zoomScaleNormal="85" zoomScaleSheetLayoutView="85" workbookViewId="0">
      <pane ySplit="4" topLeftCell="A20" activePane="bottomLeft" state="frozen"/>
      <selection pane="bottomLeft" activeCell="I111" sqref="I111"/>
    </sheetView>
  </sheetViews>
  <sheetFormatPr defaultColWidth="11.453125" defaultRowHeight="14"/>
  <cols>
    <col min="1" max="1" width="8.1796875" style="3" customWidth="1"/>
    <col min="2" max="2" width="18.54296875" style="78" customWidth="1"/>
    <col min="3" max="3" width="78.453125" style="79" customWidth="1"/>
    <col min="4" max="4" width="6.81640625" style="8" bestFit="1" customWidth="1"/>
    <col min="5" max="5" width="11.26953125" style="4" customWidth="1"/>
    <col min="6" max="6" width="8.1796875" style="4" bestFit="1" customWidth="1"/>
    <col min="7" max="9" width="6.81640625" style="4" bestFit="1" customWidth="1"/>
    <col min="10" max="10" width="8.81640625" style="4" bestFit="1" customWidth="1"/>
    <col min="11" max="12" width="10" style="4" customWidth="1"/>
    <col min="13" max="13" width="10.26953125" style="4" customWidth="1"/>
    <col min="14" max="14" width="9.54296875" style="4" customWidth="1"/>
    <col min="15" max="15" width="8.81640625" style="93" bestFit="1" customWidth="1"/>
    <col min="16" max="212" width="11.453125" style="2"/>
    <col min="213" max="213" width="8.1796875" style="2" customWidth="1"/>
    <col min="214" max="214" width="0" style="2" hidden="1" customWidth="1"/>
    <col min="215" max="215" width="59.54296875" style="2" customWidth="1"/>
    <col min="216" max="216" width="5.1796875" style="2" bestFit="1" customWidth="1"/>
    <col min="217" max="217" width="9.453125" style="2" customWidth="1"/>
    <col min="218" max="218" width="12.1796875" style="2" customWidth="1"/>
    <col min="219" max="219" width="14.81640625" style="2" bestFit="1" customWidth="1"/>
    <col min="220" max="220" width="12" style="2" customWidth="1"/>
    <col min="221" max="221" width="14.81640625" style="2" bestFit="1" customWidth="1"/>
    <col min="222" max="222" width="12.453125" style="2" customWidth="1"/>
    <col min="223" max="223" width="14.81640625" style="2" bestFit="1" customWidth="1"/>
    <col min="224" max="224" width="11.26953125" style="2" bestFit="1" customWidth="1"/>
    <col min="225" max="225" width="15" style="2" customWidth="1"/>
    <col min="226" max="226" width="10.26953125" style="2" customWidth="1"/>
    <col min="227" max="227" width="14.81640625" style="2" bestFit="1" customWidth="1"/>
    <col min="228" max="228" width="3.453125" style="2" customWidth="1"/>
    <col min="229" max="468" width="11.453125" style="2"/>
    <col min="469" max="469" width="8.1796875" style="2" customWidth="1"/>
    <col min="470" max="470" width="0" style="2" hidden="1" customWidth="1"/>
    <col min="471" max="471" width="59.54296875" style="2" customWidth="1"/>
    <col min="472" max="472" width="5.1796875" style="2" bestFit="1" customWidth="1"/>
    <col min="473" max="473" width="9.453125" style="2" customWidth="1"/>
    <col min="474" max="474" width="12.1796875" style="2" customWidth="1"/>
    <col min="475" max="475" width="14.81640625" style="2" bestFit="1" customWidth="1"/>
    <col min="476" max="476" width="12" style="2" customWidth="1"/>
    <col min="477" max="477" width="14.81640625" style="2" bestFit="1" customWidth="1"/>
    <col min="478" max="478" width="12.453125" style="2" customWidth="1"/>
    <col min="479" max="479" width="14.81640625" style="2" bestFit="1" customWidth="1"/>
    <col min="480" max="480" width="11.26953125" style="2" bestFit="1" customWidth="1"/>
    <col min="481" max="481" width="15" style="2" customWidth="1"/>
    <col min="482" max="482" width="10.26953125" style="2" customWidth="1"/>
    <col min="483" max="483" width="14.81640625" style="2" bestFit="1" customWidth="1"/>
    <col min="484" max="484" width="3.453125" style="2" customWidth="1"/>
    <col min="485" max="724" width="11.453125" style="2"/>
    <col min="725" max="725" width="8.1796875" style="2" customWidth="1"/>
    <col min="726" max="726" width="0" style="2" hidden="1" customWidth="1"/>
    <col min="727" max="727" width="59.54296875" style="2" customWidth="1"/>
    <col min="728" max="728" width="5.1796875" style="2" bestFit="1" customWidth="1"/>
    <col min="729" max="729" width="9.453125" style="2" customWidth="1"/>
    <col min="730" max="730" width="12.1796875" style="2" customWidth="1"/>
    <col min="731" max="731" width="14.81640625" style="2" bestFit="1" customWidth="1"/>
    <col min="732" max="732" width="12" style="2" customWidth="1"/>
    <col min="733" max="733" width="14.81640625" style="2" bestFit="1" customWidth="1"/>
    <col min="734" max="734" width="12.453125" style="2" customWidth="1"/>
    <col min="735" max="735" width="14.81640625" style="2" bestFit="1" customWidth="1"/>
    <col min="736" max="736" width="11.26953125" style="2" bestFit="1" customWidth="1"/>
    <col min="737" max="737" width="15" style="2" customWidth="1"/>
    <col min="738" max="738" width="10.26953125" style="2" customWidth="1"/>
    <col min="739" max="739" width="14.81640625" style="2" bestFit="1" customWidth="1"/>
    <col min="740" max="740" width="3.453125" style="2" customWidth="1"/>
    <col min="741" max="980" width="11.453125" style="2"/>
    <col min="981" max="981" width="8.1796875" style="2" customWidth="1"/>
    <col min="982" max="982" width="0" style="2" hidden="1" customWidth="1"/>
    <col min="983" max="983" width="59.54296875" style="2" customWidth="1"/>
    <col min="984" max="984" width="5.1796875" style="2" bestFit="1" customWidth="1"/>
    <col min="985" max="985" width="9.453125" style="2" customWidth="1"/>
    <col min="986" max="986" width="12.1796875" style="2" customWidth="1"/>
    <col min="987" max="987" width="14.81640625" style="2" bestFit="1" customWidth="1"/>
    <col min="988" max="988" width="12" style="2" customWidth="1"/>
    <col min="989" max="989" width="14.81640625" style="2" bestFit="1" customWidth="1"/>
    <col min="990" max="990" width="12.453125" style="2" customWidth="1"/>
    <col min="991" max="991" width="14.81640625" style="2" bestFit="1" customWidth="1"/>
    <col min="992" max="992" width="11.26953125" style="2" bestFit="1" customWidth="1"/>
    <col min="993" max="993" width="15" style="2" customWidth="1"/>
    <col min="994" max="994" width="10.26953125" style="2" customWidth="1"/>
    <col min="995" max="995" width="14.81640625" style="2" bestFit="1" customWidth="1"/>
    <col min="996" max="996" width="3.453125" style="2" customWidth="1"/>
    <col min="997" max="1236" width="11.453125" style="2"/>
    <col min="1237" max="1237" width="8.1796875" style="2" customWidth="1"/>
    <col min="1238" max="1238" width="0" style="2" hidden="1" customWidth="1"/>
    <col min="1239" max="1239" width="59.54296875" style="2" customWidth="1"/>
    <col min="1240" max="1240" width="5.1796875" style="2" bestFit="1" customWidth="1"/>
    <col min="1241" max="1241" width="9.453125" style="2" customWidth="1"/>
    <col min="1242" max="1242" width="12.1796875" style="2" customWidth="1"/>
    <col min="1243" max="1243" width="14.81640625" style="2" bestFit="1" customWidth="1"/>
    <col min="1244" max="1244" width="12" style="2" customWidth="1"/>
    <col min="1245" max="1245" width="14.81640625" style="2" bestFit="1" customWidth="1"/>
    <col min="1246" max="1246" width="12.453125" style="2" customWidth="1"/>
    <col min="1247" max="1247" width="14.81640625" style="2" bestFit="1" customWidth="1"/>
    <col min="1248" max="1248" width="11.26953125" style="2" bestFit="1" customWidth="1"/>
    <col min="1249" max="1249" width="15" style="2" customWidth="1"/>
    <col min="1250" max="1250" width="10.26953125" style="2" customWidth="1"/>
    <col min="1251" max="1251" width="14.81640625" style="2" bestFit="1" customWidth="1"/>
    <col min="1252" max="1252" width="3.453125" style="2" customWidth="1"/>
    <col min="1253" max="1492" width="11.453125" style="2"/>
    <col min="1493" max="1493" width="8.1796875" style="2" customWidth="1"/>
    <col min="1494" max="1494" width="0" style="2" hidden="1" customWidth="1"/>
    <col min="1495" max="1495" width="59.54296875" style="2" customWidth="1"/>
    <col min="1496" max="1496" width="5.1796875" style="2" bestFit="1" customWidth="1"/>
    <col min="1497" max="1497" width="9.453125" style="2" customWidth="1"/>
    <col min="1498" max="1498" width="12.1796875" style="2" customWidth="1"/>
    <col min="1499" max="1499" width="14.81640625" style="2" bestFit="1" customWidth="1"/>
    <col min="1500" max="1500" width="12" style="2" customWidth="1"/>
    <col min="1501" max="1501" width="14.81640625" style="2" bestFit="1" customWidth="1"/>
    <col min="1502" max="1502" width="12.453125" style="2" customWidth="1"/>
    <col min="1503" max="1503" width="14.81640625" style="2" bestFit="1" customWidth="1"/>
    <col min="1504" max="1504" width="11.26953125" style="2" bestFit="1" customWidth="1"/>
    <col min="1505" max="1505" width="15" style="2" customWidth="1"/>
    <col min="1506" max="1506" width="10.26953125" style="2" customWidth="1"/>
    <col min="1507" max="1507" width="14.81640625" style="2" bestFit="1" customWidth="1"/>
    <col min="1508" max="1508" width="3.453125" style="2" customWidth="1"/>
    <col min="1509" max="1748" width="11.453125" style="2"/>
    <col min="1749" max="1749" width="8.1796875" style="2" customWidth="1"/>
    <col min="1750" max="1750" width="0" style="2" hidden="1" customWidth="1"/>
    <col min="1751" max="1751" width="59.54296875" style="2" customWidth="1"/>
    <col min="1752" max="1752" width="5.1796875" style="2" bestFit="1" customWidth="1"/>
    <col min="1753" max="1753" width="9.453125" style="2" customWidth="1"/>
    <col min="1754" max="1754" width="12.1796875" style="2" customWidth="1"/>
    <col min="1755" max="1755" width="14.81640625" style="2" bestFit="1" customWidth="1"/>
    <col min="1756" max="1756" width="12" style="2" customWidth="1"/>
    <col min="1757" max="1757" width="14.81640625" style="2" bestFit="1" customWidth="1"/>
    <col min="1758" max="1758" width="12.453125" style="2" customWidth="1"/>
    <col min="1759" max="1759" width="14.81640625" style="2" bestFit="1" customWidth="1"/>
    <col min="1760" max="1760" width="11.26953125" style="2" bestFit="1" customWidth="1"/>
    <col min="1761" max="1761" width="15" style="2" customWidth="1"/>
    <col min="1762" max="1762" width="10.26953125" style="2" customWidth="1"/>
    <col min="1763" max="1763" width="14.81640625" style="2" bestFit="1" customWidth="1"/>
    <col min="1764" max="1764" width="3.453125" style="2" customWidth="1"/>
    <col min="1765" max="2004" width="11.453125" style="2"/>
    <col min="2005" max="2005" width="8.1796875" style="2" customWidth="1"/>
    <col min="2006" max="2006" width="0" style="2" hidden="1" customWidth="1"/>
    <col min="2007" max="2007" width="59.54296875" style="2" customWidth="1"/>
    <col min="2008" max="2008" width="5.1796875" style="2" bestFit="1" customWidth="1"/>
    <col min="2009" max="2009" width="9.453125" style="2" customWidth="1"/>
    <col min="2010" max="2010" width="12.1796875" style="2" customWidth="1"/>
    <col min="2011" max="2011" width="14.81640625" style="2" bestFit="1" customWidth="1"/>
    <col min="2012" max="2012" width="12" style="2" customWidth="1"/>
    <col min="2013" max="2013" width="14.81640625" style="2" bestFit="1" customWidth="1"/>
    <col min="2014" max="2014" width="12.453125" style="2" customWidth="1"/>
    <col min="2015" max="2015" width="14.81640625" style="2" bestFit="1" customWidth="1"/>
    <col min="2016" max="2016" width="11.26953125" style="2" bestFit="1" customWidth="1"/>
    <col min="2017" max="2017" width="15" style="2" customWidth="1"/>
    <col min="2018" max="2018" width="10.26953125" style="2" customWidth="1"/>
    <col min="2019" max="2019" width="14.81640625" style="2" bestFit="1" customWidth="1"/>
    <col min="2020" max="2020" width="3.453125" style="2" customWidth="1"/>
    <col min="2021" max="2260" width="11.453125" style="2"/>
    <col min="2261" max="2261" width="8.1796875" style="2" customWidth="1"/>
    <col min="2262" max="2262" width="0" style="2" hidden="1" customWidth="1"/>
    <col min="2263" max="2263" width="59.54296875" style="2" customWidth="1"/>
    <col min="2264" max="2264" width="5.1796875" style="2" bestFit="1" customWidth="1"/>
    <col min="2265" max="2265" width="9.453125" style="2" customWidth="1"/>
    <col min="2266" max="2266" width="12.1796875" style="2" customWidth="1"/>
    <col min="2267" max="2267" width="14.81640625" style="2" bestFit="1" customWidth="1"/>
    <col min="2268" max="2268" width="12" style="2" customWidth="1"/>
    <col min="2269" max="2269" width="14.81640625" style="2" bestFit="1" customWidth="1"/>
    <col min="2270" max="2270" width="12.453125" style="2" customWidth="1"/>
    <col min="2271" max="2271" width="14.81640625" style="2" bestFit="1" customWidth="1"/>
    <col min="2272" max="2272" width="11.26953125" style="2" bestFit="1" customWidth="1"/>
    <col min="2273" max="2273" width="15" style="2" customWidth="1"/>
    <col min="2274" max="2274" width="10.26953125" style="2" customWidth="1"/>
    <col min="2275" max="2275" width="14.81640625" style="2" bestFit="1" customWidth="1"/>
    <col min="2276" max="2276" width="3.453125" style="2" customWidth="1"/>
    <col min="2277" max="2516" width="11.453125" style="2"/>
    <col min="2517" max="2517" width="8.1796875" style="2" customWidth="1"/>
    <col min="2518" max="2518" width="0" style="2" hidden="1" customWidth="1"/>
    <col min="2519" max="2519" width="59.54296875" style="2" customWidth="1"/>
    <col min="2520" max="2520" width="5.1796875" style="2" bestFit="1" customWidth="1"/>
    <col min="2521" max="2521" width="9.453125" style="2" customWidth="1"/>
    <col min="2522" max="2522" width="12.1796875" style="2" customWidth="1"/>
    <col min="2523" max="2523" width="14.81640625" style="2" bestFit="1" customWidth="1"/>
    <col min="2524" max="2524" width="12" style="2" customWidth="1"/>
    <col min="2525" max="2525" width="14.81640625" style="2" bestFit="1" customWidth="1"/>
    <col min="2526" max="2526" width="12.453125" style="2" customWidth="1"/>
    <col min="2527" max="2527" width="14.81640625" style="2" bestFit="1" customWidth="1"/>
    <col min="2528" max="2528" width="11.26953125" style="2" bestFit="1" customWidth="1"/>
    <col min="2529" max="2529" width="15" style="2" customWidth="1"/>
    <col min="2530" max="2530" width="10.26953125" style="2" customWidth="1"/>
    <col min="2531" max="2531" width="14.81640625" style="2" bestFit="1" customWidth="1"/>
    <col min="2532" max="2532" width="3.453125" style="2" customWidth="1"/>
    <col min="2533" max="2772" width="11.453125" style="2"/>
    <col min="2773" max="2773" width="8.1796875" style="2" customWidth="1"/>
    <col min="2774" max="2774" width="0" style="2" hidden="1" customWidth="1"/>
    <col min="2775" max="2775" width="59.54296875" style="2" customWidth="1"/>
    <col min="2776" max="2776" width="5.1796875" style="2" bestFit="1" customWidth="1"/>
    <col min="2777" max="2777" width="9.453125" style="2" customWidth="1"/>
    <col min="2778" max="2778" width="12.1796875" style="2" customWidth="1"/>
    <col min="2779" max="2779" width="14.81640625" style="2" bestFit="1" customWidth="1"/>
    <col min="2780" max="2780" width="12" style="2" customWidth="1"/>
    <col min="2781" max="2781" width="14.81640625" style="2" bestFit="1" customWidth="1"/>
    <col min="2782" max="2782" width="12.453125" style="2" customWidth="1"/>
    <col min="2783" max="2783" width="14.81640625" style="2" bestFit="1" customWidth="1"/>
    <col min="2784" max="2784" width="11.26953125" style="2" bestFit="1" customWidth="1"/>
    <col min="2785" max="2785" width="15" style="2" customWidth="1"/>
    <col min="2786" max="2786" width="10.26953125" style="2" customWidth="1"/>
    <col min="2787" max="2787" width="14.81640625" style="2" bestFit="1" customWidth="1"/>
    <col min="2788" max="2788" width="3.453125" style="2" customWidth="1"/>
    <col min="2789" max="3028" width="11.453125" style="2"/>
    <col min="3029" max="3029" width="8.1796875" style="2" customWidth="1"/>
    <col min="3030" max="3030" width="0" style="2" hidden="1" customWidth="1"/>
    <col min="3031" max="3031" width="59.54296875" style="2" customWidth="1"/>
    <col min="3032" max="3032" width="5.1796875" style="2" bestFit="1" customWidth="1"/>
    <col min="3033" max="3033" width="9.453125" style="2" customWidth="1"/>
    <col min="3034" max="3034" width="12.1796875" style="2" customWidth="1"/>
    <col min="3035" max="3035" width="14.81640625" style="2" bestFit="1" customWidth="1"/>
    <col min="3036" max="3036" width="12" style="2" customWidth="1"/>
    <col min="3037" max="3037" width="14.81640625" style="2" bestFit="1" customWidth="1"/>
    <col min="3038" max="3038" width="12.453125" style="2" customWidth="1"/>
    <col min="3039" max="3039" width="14.81640625" style="2" bestFit="1" customWidth="1"/>
    <col min="3040" max="3040" width="11.26953125" style="2" bestFit="1" customWidth="1"/>
    <col min="3041" max="3041" width="15" style="2" customWidth="1"/>
    <col min="3042" max="3042" width="10.26953125" style="2" customWidth="1"/>
    <col min="3043" max="3043" width="14.81640625" style="2" bestFit="1" customWidth="1"/>
    <col min="3044" max="3044" width="3.453125" style="2" customWidth="1"/>
    <col min="3045" max="3284" width="11.453125" style="2"/>
    <col min="3285" max="3285" width="8.1796875" style="2" customWidth="1"/>
    <col min="3286" max="3286" width="0" style="2" hidden="1" customWidth="1"/>
    <col min="3287" max="3287" width="59.54296875" style="2" customWidth="1"/>
    <col min="3288" max="3288" width="5.1796875" style="2" bestFit="1" customWidth="1"/>
    <col min="3289" max="3289" width="9.453125" style="2" customWidth="1"/>
    <col min="3290" max="3290" width="12.1796875" style="2" customWidth="1"/>
    <col min="3291" max="3291" width="14.81640625" style="2" bestFit="1" customWidth="1"/>
    <col min="3292" max="3292" width="12" style="2" customWidth="1"/>
    <col min="3293" max="3293" width="14.81640625" style="2" bestFit="1" customWidth="1"/>
    <col min="3294" max="3294" width="12.453125" style="2" customWidth="1"/>
    <col min="3295" max="3295" width="14.81640625" style="2" bestFit="1" customWidth="1"/>
    <col min="3296" max="3296" width="11.26953125" style="2" bestFit="1" customWidth="1"/>
    <col min="3297" max="3297" width="15" style="2" customWidth="1"/>
    <col min="3298" max="3298" width="10.26953125" style="2" customWidth="1"/>
    <col min="3299" max="3299" width="14.81640625" style="2" bestFit="1" customWidth="1"/>
    <col min="3300" max="3300" width="3.453125" style="2" customWidth="1"/>
    <col min="3301" max="3540" width="11.453125" style="2"/>
    <col min="3541" max="3541" width="8.1796875" style="2" customWidth="1"/>
    <col min="3542" max="3542" width="0" style="2" hidden="1" customWidth="1"/>
    <col min="3543" max="3543" width="59.54296875" style="2" customWidth="1"/>
    <col min="3544" max="3544" width="5.1796875" style="2" bestFit="1" customWidth="1"/>
    <col min="3545" max="3545" width="9.453125" style="2" customWidth="1"/>
    <col min="3546" max="3546" width="12.1796875" style="2" customWidth="1"/>
    <col min="3547" max="3547" width="14.81640625" style="2" bestFit="1" customWidth="1"/>
    <col min="3548" max="3548" width="12" style="2" customWidth="1"/>
    <col min="3549" max="3549" width="14.81640625" style="2" bestFit="1" customWidth="1"/>
    <col min="3550" max="3550" width="12.453125" style="2" customWidth="1"/>
    <col min="3551" max="3551" width="14.81640625" style="2" bestFit="1" customWidth="1"/>
    <col min="3552" max="3552" width="11.26953125" style="2" bestFit="1" customWidth="1"/>
    <col min="3553" max="3553" width="15" style="2" customWidth="1"/>
    <col min="3554" max="3554" width="10.26953125" style="2" customWidth="1"/>
    <col min="3555" max="3555" width="14.81640625" style="2" bestFit="1" customWidth="1"/>
    <col min="3556" max="3556" width="3.453125" style="2" customWidth="1"/>
    <col min="3557" max="3796" width="11.453125" style="2"/>
    <col min="3797" max="3797" width="8.1796875" style="2" customWidth="1"/>
    <col min="3798" max="3798" width="0" style="2" hidden="1" customWidth="1"/>
    <col min="3799" max="3799" width="59.54296875" style="2" customWidth="1"/>
    <col min="3800" max="3800" width="5.1796875" style="2" bestFit="1" customWidth="1"/>
    <col min="3801" max="3801" width="9.453125" style="2" customWidth="1"/>
    <col min="3802" max="3802" width="12.1796875" style="2" customWidth="1"/>
    <col min="3803" max="3803" width="14.81640625" style="2" bestFit="1" customWidth="1"/>
    <col min="3804" max="3804" width="12" style="2" customWidth="1"/>
    <col min="3805" max="3805" width="14.81640625" style="2" bestFit="1" customWidth="1"/>
    <col min="3806" max="3806" width="12.453125" style="2" customWidth="1"/>
    <col min="3807" max="3807" width="14.81640625" style="2" bestFit="1" customWidth="1"/>
    <col min="3808" max="3808" width="11.26953125" style="2" bestFit="1" customWidth="1"/>
    <col min="3809" max="3809" width="15" style="2" customWidth="1"/>
    <col min="3810" max="3810" width="10.26953125" style="2" customWidth="1"/>
    <col min="3811" max="3811" width="14.81640625" style="2" bestFit="1" customWidth="1"/>
    <col min="3812" max="3812" width="3.453125" style="2" customWidth="1"/>
    <col min="3813" max="4052" width="11.453125" style="2"/>
    <col min="4053" max="4053" width="8.1796875" style="2" customWidth="1"/>
    <col min="4054" max="4054" width="0" style="2" hidden="1" customWidth="1"/>
    <col min="4055" max="4055" width="59.54296875" style="2" customWidth="1"/>
    <col min="4056" max="4056" width="5.1796875" style="2" bestFit="1" customWidth="1"/>
    <col min="4057" max="4057" width="9.453125" style="2" customWidth="1"/>
    <col min="4058" max="4058" width="12.1796875" style="2" customWidth="1"/>
    <col min="4059" max="4059" width="14.81640625" style="2" bestFit="1" customWidth="1"/>
    <col min="4060" max="4060" width="12" style="2" customWidth="1"/>
    <col min="4061" max="4061" width="14.81640625" style="2" bestFit="1" customWidth="1"/>
    <col min="4062" max="4062" width="12.453125" style="2" customWidth="1"/>
    <col min="4063" max="4063" width="14.81640625" style="2" bestFit="1" customWidth="1"/>
    <col min="4064" max="4064" width="11.26953125" style="2" bestFit="1" customWidth="1"/>
    <col min="4065" max="4065" width="15" style="2" customWidth="1"/>
    <col min="4066" max="4066" width="10.26953125" style="2" customWidth="1"/>
    <col min="4067" max="4067" width="14.81640625" style="2" bestFit="1" customWidth="1"/>
    <col min="4068" max="4068" width="3.453125" style="2" customWidth="1"/>
    <col min="4069" max="4308" width="11.453125" style="2"/>
    <col min="4309" max="4309" width="8.1796875" style="2" customWidth="1"/>
    <col min="4310" max="4310" width="0" style="2" hidden="1" customWidth="1"/>
    <col min="4311" max="4311" width="59.54296875" style="2" customWidth="1"/>
    <col min="4312" max="4312" width="5.1796875" style="2" bestFit="1" customWidth="1"/>
    <col min="4313" max="4313" width="9.453125" style="2" customWidth="1"/>
    <col min="4314" max="4314" width="12.1796875" style="2" customWidth="1"/>
    <col min="4315" max="4315" width="14.81640625" style="2" bestFit="1" customWidth="1"/>
    <col min="4316" max="4316" width="12" style="2" customWidth="1"/>
    <col min="4317" max="4317" width="14.81640625" style="2" bestFit="1" customWidth="1"/>
    <col min="4318" max="4318" width="12.453125" style="2" customWidth="1"/>
    <col min="4319" max="4319" width="14.81640625" style="2" bestFit="1" customWidth="1"/>
    <col min="4320" max="4320" width="11.26953125" style="2" bestFit="1" customWidth="1"/>
    <col min="4321" max="4321" width="15" style="2" customWidth="1"/>
    <col min="4322" max="4322" width="10.26953125" style="2" customWidth="1"/>
    <col min="4323" max="4323" width="14.81640625" style="2" bestFit="1" customWidth="1"/>
    <col min="4324" max="4324" width="3.453125" style="2" customWidth="1"/>
    <col min="4325" max="4564" width="11.453125" style="2"/>
    <col min="4565" max="4565" width="8.1796875" style="2" customWidth="1"/>
    <col min="4566" max="4566" width="0" style="2" hidden="1" customWidth="1"/>
    <col min="4567" max="4567" width="59.54296875" style="2" customWidth="1"/>
    <col min="4568" max="4568" width="5.1796875" style="2" bestFit="1" customWidth="1"/>
    <col min="4569" max="4569" width="9.453125" style="2" customWidth="1"/>
    <col min="4570" max="4570" width="12.1796875" style="2" customWidth="1"/>
    <col min="4571" max="4571" width="14.81640625" style="2" bestFit="1" customWidth="1"/>
    <col min="4572" max="4572" width="12" style="2" customWidth="1"/>
    <col min="4573" max="4573" width="14.81640625" style="2" bestFit="1" customWidth="1"/>
    <col min="4574" max="4574" width="12.453125" style="2" customWidth="1"/>
    <col min="4575" max="4575" width="14.81640625" style="2" bestFit="1" customWidth="1"/>
    <col min="4576" max="4576" width="11.26953125" style="2" bestFit="1" customWidth="1"/>
    <col min="4577" max="4577" width="15" style="2" customWidth="1"/>
    <col min="4578" max="4578" width="10.26953125" style="2" customWidth="1"/>
    <col min="4579" max="4579" width="14.81640625" style="2" bestFit="1" customWidth="1"/>
    <col min="4580" max="4580" width="3.453125" style="2" customWidth="1"/>
    <col min="4581" max="4820" width="11.453125" style="2"/>
    <col min="4821" max="4821" width="8.1796875" style="2" customWidth="1"/>
    <col min="4822" max="4822" width="0" style="2" hidden="1" customWidth="1"/>
    <col min="4823" max="4823" width="59.54296875" style="2" customWidth="1"/>
    <col min="4824" max="4824" width="5.1796875" style="2" bestFit="1" customWidth="1"/>
    <col min="4825" max="4825" width="9.453125" style="2" customWidth="1"/>
    <col min="4826" max="4826" width="12.1796875" style="2" customWidth="1"/>
    <col min="4827" max="4827" width="14.81640625" style="2" bestFit="1" customWidth="1"/>
    <col min="4828" max="4828" width="12" style="2" customWidth="1"/>
    <col min="4829" max="4829" width="14.81640625" style="2" bestFit="1" customWidth="1"/>
    <col min="4830" max="4830" width="12.453125" style="2" customWidth="1"/>
    <col min="4831" max="4831" width="14.81640625" style="2" bestFit="1" customWidth="1"/>
    <col min="4832" max="4832" width="11.26953125" style="2" bestFit="1" customWidth="1"/>
    <col min="4833" max="4833" width="15" style="2" customWidth="1"/>
    <col min="4834" max="4834" width="10.26953125" style="2" customWidth="1"/>
    <col min="4835" max="4835" width="14.81640625" style="2" bestFit="1" customWidth="1"/>
    <col min="4836" max="4836" width="3.453125" style="2" customWidth="1"/>
    <col min="4837" max="5076" width="11.453125" style="2"/>
    <col min="5077" max="5077" width="8.1796875" style="2" customWidth="1"/>
    <col min="5078" max="5078" width="0" style="2" hidden="1" customWidth="1"/>
    <col min="5079" max="5079" width="59.54296875" style="2" customWidth="1"/>
    <col min="5080" max="5080" width="5.1796875" style="2" bestFit="1" customWidth="1"/>
    <col min="5081" max="5081" width="9.453125" style="2" customWidth="1"/>
    <col min="5082" max="5082" width="12.1796875" style="2" customWidth="1"/>
    <col min="5083" max="5083" width="14.81640625" style="2" bestFit="1" customWidth="1"/>
    <col min="5084" max="5084" width="12" style="2" customWidth="1"/>
    <col min="5085" max="5085" width="14.81640625" style="2" bestFit="1" customWidth="1"/>
    <col min="5086" max="5086" width="12.453125" style="2" customWidth="1"/>
    <col min="5087" max="5087" width="14.81640625" style="2" bestFit="1" customWidth="1"/>
    <col min="5088" max="5088" width="11.26953125" style="2" bestFit="1" customWidth="1"/>
    <col min="5089" max="5089" width="15" style="2" customWidth="1"/>
    <col min="5090" max="5090" width="10.26953125" style="2" customWidth="1"/>
    <col min="5091" max="5091" width="14.81640625" style="2" bestFit="1" customWidth="1"/>
    <col min="5092" max="5092" width="3.453125" style="2" customWidth="1"/>
    <col min="5093" max="5332" width="11.453125" style="2"/>
    <col min="5333" max="5333" width="8.1796875" style="2" customWidth="1"/>
    <col min="5334" max="5334" width="0" style="2" hidden="1" customWidth="1"/>
    <col min="5335" max="5335" width="59.54296875" style="2" customWidth="1"/>
    <col min="5336" max="5336" width="5.1796875" style="2" bestFit="1" customWidth="1"/>
    <col min="5337" max="5337" width="9.453125" style="2" customWidth="1"/>
    <col min="5338" max="5338" width="12.1796875" style="2" customWidth="1"/>
    <col min="5339" max="5339" width="14.81640625" style="2" bestFit="1" customWidth="1"/>
    <col min="5340" max="5340" width="12" style="2" customWidth="1"/>
    <col min="5341" max="5341" width="14.81640625" style="2" bestFit="1" customWidth="1"/>
    <col min="5342" max="5342" width="12.453125" style="2" customWidth="1"/>
    <col min="5343" max="5343" width="14.81640625" style="2" bestFit="1" customWidth="1"/>
    <col min="5344" max="5344" width="11.26953125" style="2" bestFit="1" customWidth="1"/>
    <col min="5345" max="5345" width="15" style="2" customWidth="1"/>
    <col min="5346" max="5346" width="10.26953125" style="2" customWidth="1"/>
    <col min="5347" max="5347" width="14.81640625" style="2" bestFit="1" customWidth="1"/>
    <col min="5348" max="5348" width="3.453125" style="2" customWidth="1"/>
    <col min="5349" max="5588" width="11.453125" style="2"/>
    <col min="5589" max="5589" width="8.1796875" style="2" customWidth="1"/>
    <col min="5590" max="5590" width="0" style="2" hidden="1" customWidth="1"/>
    <col min="5591" max="5591" width="59.54296875" style="2" customWidth="1"/>
    <col min="5592" max="5592" width="5.1796875" style="2" bestFit="1" customWidth="1"/>
    <col min="5593" max="5593" width="9.453125" style="2" customWidth="1"/>
    <col min="5594" max="5594" width="12.1796875" style="2" customWidth="1"/>
    <col min="5595" max="5595" width="14.81640625" style="2" bestFit="1" customWidth="1"/>
    <col min="5596" max="5596" width="12" style="2" customWidth="1"/>
    <col min="5597" max="5597" width="14.81640625" style="2" bestFit="1" customWidth="1"/>
    <col min="5598" max="5598" width="12.453125" style="2" customWidth="1"/>
    <col min="5599" max="5599" width="14.81640625" style="2" bestFit="1" customWidth="1"/>
    <col min="5600" max="5600" width="11.26953125" style="2" bestFit="1" customWidth="1"/>
    <col min="5601" max="5601" width="15" style="2" customWidth="1"/>
    <col min="5602" max="5602" width="10.26953125" style="2" customWidth="1"/>
    <col min="5603" max="5603" width="14.81640625" style="2" bestFit="1" customWidth="1"/>
    <col min="5604" max="5604" width="3.453125" style="2" customWidth="1"/>
    <col min="5605" max="5844" width="11.453125" style="2"/>
    <col min="5845" max="5845" width="8.1796875" style="2" customWidth="1"/>
    <col min="5846" max="5846" width="0" style="2" hidden="1" customWidth="1"/>
    <col min="5847" max="5847" width="59.54296875" style="2" customWidth="1"/>
    <col min="5848" max="5848" width="5.1796875" style="2" bestFit="1" customWidth="1"/>
    <col min="5849" max="5849" width="9.453125" style="2" customWidth="1"/>
    <col min="5850" max="5850" width="12.1796875" style="2" customWidth="1"/>
    <col min="5851" max="5851" width="14.81640625" style="2" bestFit="1" customWidth="1"/>
    <col min="5852" max="5852" width="12" style="2" customWidth="1"/>
    <col min="5853" max="5853" width="14.81640625" style="2" bestFit="1" customWidth="1"/>
    <col min="5854" max="5854" width="12.453125" style="2" customWidth="1"/>
    <col min="5855" max="5855" width="14.81640625" style="2" bestFit="1" customWidth="1"/>
    <col min="5856" max="5856" width="11.26953125" style="2" bestFit="1" customWidth="1"/>
    <col min="5857" max="5857" width="15" style="2" customWidth="1"/>
    <col min="5858" max="5858" width="10.26953125" style="2" customWidth="1"/>
    <col min="5859" max="5859" width="14.81640625" style="2" bestFit="1" customWidth="1"/>
    <col min="5860" max="5860" width="3.453125" style="2" customWidth="1"/>
    <col min="5861" max="6100" width="11.453125" style="2"/>
    <col min="6101" max="6101" width="8.1796875" style="2" customWidth="1"/>
    <col min="6102" max="6102" width="0" style="2" hidden="1" customWidth="1"/>
    <col min="6103" max="6103" width="59.54296875" style="2" customWidth="1"/>
    <col min="6104" max="6104" width="5.1796875" style="2" bestFit="1" customWidth="1"/>
    <col min="6105" max="6105" width="9.453125" style="2" customWidth="1"/>
    <col min="6106" max="6106" width="12.1796875" style="2" customWidth="1"/>
    <col min="6107" max="6107" width="14.81640625" style="2" bestFit="1" customWidth="1"/>
    <col min="6108" max="6108" width="12" style="2" customWidth="1"/>
    <col min="6109" max="6109" width="14.81640625" style="2" bestFit="1" customWidth="1"/>
    <col min="6110" max="6110" width="12.453125" style="2" customWidth="1"/>
    <col min="6111" max="6111" width="14.81640625" style="2" bestFit="1" customWidth="1"/>
    <col min="6112" max="6112" width="11.26953125" style="2" bestFit="1" customWidth="1"/>
    <col min="6113" max="6113" width="15" style="2" customWidth="1"/>
    <col min="6114" max="6114" width="10.26953125" style="2" customWidth="1"/>
    <col min="6115" max="6115" width="14.81640625" style="2" bestFit="1" customWidth="1"/>
    <col min="6116" max="6116" width="3.453125" style="2" customWidth="1"/>
    <col min="6117" max="6356" width="11.453125" style="2"/>
    <col min="6357" max="6357" width="8.1796875" style="2" customWidth="1"/>
    <col min="6358" max="6358" width="0" style="2" hidden="1" customWidth="1"/>
    <col min="6359" max="6359" width="59.54296875" style="2" customWidth="1"/>
    <col min="6360" max="6360" width="5.1796875" style="2" bestFit="1" customWidth="1"/>
    <col min="6361" max="6361" width="9.453125" style="2" customWidth="1"/>
    <col min="6362" max="6362" width="12.1796875" style="2" customWidth="1"/>
    <col min="6363" max="6363" width="14.81640625" style="2" bestFit="1" customWidth="1"/>
    <col min="6364" max="6364" width="12" style="2" customWidth="1"/>
    <col min="6365" max="6365" width="14.81640625" style="2" bestFit="1" customWidth="1"/>
    <col min="6366" max="6366" width="12.453125" style="2" customWidth="1"/>
    <col min="6367" max="6367" width="14.81640625" style="2" bestFit="1" customWidth="1"/>
    <col min="6368" max="6368" width="11.26953125" style="2" bestFit="1" customWidth="1"/>
    <col min="6369" max="6369" width="15" style="2" customWidth="1"/>
    <col min="6370" max="6370" width="10.26953125" style="2" customWidth="1"/>
    <col min="6371" max="6371" width="14.81640625" style="2" bestFit="1" customWidth="1"/>
    <col min="6372" max="6372" width="3.453125" style="2" customWidth="1"/>
    <col min="6373" max="6612" width="11.453125" style="2"/>
    <col min="6613" max="6613" width="8.1796875" style="2" customWidth="1"/>
    <col min="6614" max="6614" width="0" style="2" hidden="1" customWidth="1"/>
    <col min="6615" max="6615" width="59.54296875" style="2" customWidth="1"/>
    <col min="6616" max="6616" width="5.1796875" style="2" bestFit="1" customWidth="1"/>
    <col min="6617" max="6617" width="9.453125" style="2" customWidth="1"/>
    <col min="6618" max="6618" width="12.1796875" style="2" customWidth="1"/>
    <col min="6619" max="6619" width="14.81640625" style="2" bestFit="1" customWidth="1"/>
    <col min="6620" max="6620" width="12" style="2" customWidth="1"/>
    <col min="6621" max="6621" width="14.81640625" style="2" bestFit="1" customWidth="1"/>
    <col min="6622" max="6622" width="12.453125" style="2" customWidth="1"/>
    <col min="6623" max="6623" width="14.81640625" style="2" bestFit="1" customWidth="1"/>
    <col min="6624" max="6624" width="11.26953125" style="2" bestFit="1" customWidth="1"/>
    <col min="6625" max="6625" width="15" style="2" customWidth="1"/>
    <col min="6626" max="6626" width="10.26953125" style="2" customWidth="1"/>
    <col min="6627" max="6627" width="14.81640625" style="2" bestFit="1" customWidth="1"/>
    <col min="6628" max="6628" width="3.453125" style="2" customWidth="1"/>
    <col min="6629" max="6868" width="11.453125" style="2"/>
    <col min="6869" max="6869" width="8.1796875" style="2" customWidth="1"/>
    <col min="6870" max="6870" width="0" style="2" hidden="1" customWidth="1"/>
    <col min="6871" max="6871" width="59.54296875" style="2" customWidth="1"/>
    <col min="6872" max="6872" width="5.1796875" style="2" bestFit="1" customWidth="1"/>
    <col min="6873" max="6873" width="9.453125" style="2" customWidth="1"/>
    <col min="6874" max="6874" width="12.1796875" style="2" customWidth="1"/>
    <col min="6875" max="6875" width="14.81640625" style="2" bestFit="1" customWidth="1"/>
    <col min="6876" max="6876" width="12" style="2" customWidth="1"/>
    <col min="6877" max="6877" width="14.81640625" style="2" bestFit="1" customWidth="1"/>
    <col min="6878" max="6878" width="12.453125" style="2" customWidth="1"/>
    <col min="6879" max="6879" width="14.81640625" style="2" bestFit="1" customWidth="1"/>
    <col min="6880" max="6880" width="11.26953125" style="2" bestFit="1" customWidth="1"/>
    <col min="6881" max="6881" width="15" style="2" customWidth="1"/>
    <col min="6882" max="6882" width="10.26953125" style="2" customWidth="1"/>
    <col min="6883" max="6883" width="14.81640625" style="2" bestFit="1" customWidth="1"/>
    <col min="6884" max="6884" width="3.453125" style="2" customWidth="1"/>
    <col min="6885" max="7124" width="11.453125" style="2"/>
    <col min="7125" max="7125" width="8.1796875" style="2" customWidth="1"/>
    <col min="7126" max="7126" width="0" style="2" hidden="1" customWidth="1"/>
    <col min="7127" max="7127" width="59.54296875" style="2" customWidth="1"/>
    <col min="7128" max="7128" width="5.1796875" style="2" bestFit="1" customWidth="1"/>
    <col min="7129" max="7129" width="9.453125" style="2" customWidth="1"/>
    <col min="7130" max="7130" width="12.1796875" style="2" customWidth="1"/>
    <col min="7131" max="7131" width="14.81640625" style="2" bestFit="1" customWidth="1"/>
    <col min="7132" max="7132" width="12" style="2" customWidth="1"/>
    <col min="7133" max="7133" width="14.81640625" style="2" bestFit="1" customWidth="1"/>
    <col min="7134" max="7134" width="12.453125" style="2" customWidth="1"/>
    <col min="7135" max="7135" width="14.81640625" style="2" bestFit="1" customWidth="1"/>
    <col min="7136" max="7136" width="11.26953125" style="2" bestFit="1" customWidth="1"/>
    <col min="7137" max="7137" width="15" style="2" customWidth="1"/>
    <col min="7138" max="7138" width="10.26953125" style="2" customWidth="1"/>
    <col min="7139" max="7139" width="14.81640625" style="2" bestFit="1" customWidth="1"/>
    <col min="7140" max="7140" width="3.453125" style="2" customWidth="1"/>
    <col min="7141" max="7380" width="11.453125" style="2"/>
    <col min="7381" max="7381" width="8.1796875" style="2" customWidth="1"/>
    <col min="7382" max="7382" width="0" style="2" hidden="1" customWidth="1"/>
    <col min="7383" max="7383" width="59.54296875" style="2" customWidth="1"/>
    <col min="7384" max="7384" width="5.1796875" style="2" bestFit="1" customWidth="1"/>
    <col min="7385" max="7385" width="9.453125" style="2" customWidth="1"/>
    <col min="7386" max="7386" width="12.1796875" style="2" customWidth="1"/>
    <col min="7387" max="7387" width="14.81640625" style="2" bestFit="1" customWidth="1"/>
    <col min="7388" max="7388" width="12" style="2" customWidth="1"/>
    <col min="7389" max="7389" width="14.81640625" style="2" bestFit="1" customWidth="1"/>
    <col min="7390" max="7390" width="12.453125" style="2" customWidth="1"/>
    <col min="7391" max="7391" width="14.81640625" style="2" bestFit="1" customWidth="1"/>
    <col min="7392" max="7392" width="11.26953125" style="2" bestFit="1" customWidth="1"/>
    <col min="7393" max="7393" width="15" style="2" customWidth="1"/>
    <col min="7394" max="7394" width="10.26953125" style="2" customWidth="1"/>
    <col min="7395" max="7395" width="14.81640625" style="2" bestFit="1" customWidth="1"/>
    <col min="7396" max="7396" width="3.453125" style="2" customWidth="1"/>
    <col min="7397" max="7636" width="11.453125" style="2"/>
    <col min="7637" max="7637" width="8.1796875" style="2" customWidth="1"/>
    <col min="7638" max="7638" width="0" style="2" hidden="1" customWidth="1"/>
    <col min="7639" max="7639" width="59.54296875" style="2" customWidth="1"/>
    <col min="7640" max="7640" width="5.1796875" style="2" bestFit="1" customWidth="1"/>
    <col min="7641" max="7641" width="9.453125" style="2" customWidth="1"/>
    <col min="7642" max="7642" width="12.1796875" style="2" customWidth="1"/>
    <col min="7643" max="7643" width="14.81640625" style="2" bestFit="1" customWidth="1"/>
    <col min="7644" max="7644" width="12" style="2" customWidth="1"/>
    <col min="7645" max="7645" width="14.81640625" style="2" bestFit="1" customWidth="1"/>
    <col min="7646" max="7646" width="12.453125" style="2" customWidth="1"/>
    <col min="7647" max="7647" width="14.81640625" style="2" bestFit="1" customWidth="1"/>
    <col min="7648" max="7648" width="11.26953125" style="2" bestFit="1" customWidth="1"/>
    <col min="7649" max="7649" width="15" style="2" customWidth="1"/>
    <col min="7650" max="7650" width="10.26953125" style="2" customWidth="1"/>
    <col min="7651" max="7651" width="14.81640625" style="2" bestFit="1" customWidth="1"/>
    <col min="7652" max="7652" width="3.453125" style="2" customWidth="1"/>
    <col min="7653" max="7892" width="11.453125" style="2"/>
    <col min="7893" max="7893" width="8.1796875" style="2" customWidth="1"/>
    <col min="7894" max="7894" width="0" style="2" hidden="1" customWidth="1"/>
    <col min="7895" max="7895" width="59.54296875" style="2" customWidth="1"/>
    <col min="7896" max="7896" width="5.1796875" style="2" bestFit="1" customWidth="1"/>
    <col min="7897" max="7897" width="9.453125" style="2" customWidth="1"/>
    <col min="7898" max="7898" width="12.1796875" style="2" customWidth="1"/>
    <col min="7899" max="7899" width="14.81640625" style="2" bestFit="1" customWidth="1"/>
    <col min="7900" max="7900" width="12" style="2" customWidth="1"/>
    <col min="7901" max="7901" width="14.81640625" style="2" bestFit="1" customWidth="1"/>
    <col min="7902" max="7902" width="12.453125" style="2" customWidth="1"/>
    <col min="7903" max="7903" width="14.81640625" style="2" bestFit="1" customWidth="1"/>
    <col min="7904" max="7904" width="11.26953125" style="2" bestFit="1" customWidth="1"/>
    <col min="7905" max="7905" width="15" style="2" customWidth="1"/>
    <col min="7906" max="7906" width="10.26953125" style="2" customWidth="1"/>
    <col min="7907" max="7907" width="14.81640625" style="2" bestFit="1" customWidth="1"/>
    <col min="7908" max="7908" width="3.453125" style="2" customWidth="1"/>
    <col min="7909" max="8148" width="11.453125" style="2"/>
    <col min="8149" max="8149" width="8.1796875" style="2" customWidth="1"/>
    <col min="8150" max="8150" width="0" style="2" hidden="1" customWidth="1"/>
    <col min="8151" max="8151" width="59.54296875" style="2" customWidth="1"/>
    <col min="8152" max="8152" width="5.1796875" style="2" bestFit="1" customWidth="1"/>
    <col min="8153" max="8153" width="9.453125" style="2" customWidth="1"/>
    <col min="8154" max="8154" width="12.1796875" style="2" customWidth="1"/>
    <col min="8155" max="8155" width="14.81640625" style="2" bestFit="1" customWidth="1"/>
    <col min="8156" max="8156" width="12" style="2" customWidth="1"/>
    <col min="8157" max="8157" width="14.81640625" style="2" bestFit="1" customWidth="1"/>
    <col min="8158" max="8158" width="12.453125" style="2" customWidth="1"/>
    <col min="8159" max="8159" width="14.81640625" style="2" bestFit="1" customWidth="1"/>
    <col min="8160" max="8160" width="11.26953125" style="2" bestFit="1" customWidth="1"/>
    <col min="8161" max="8161" width="15" style="2" customWidth="1"/>
    <col min="8162" max="8162" width="10.26953125" style="2" customWidth="1"/>
    <col min="8163" max="8163" width="14.81640625" style="2" bestFit="1" customWidth="1"/>
    <col min="8164" max="8164" width="3.453125" style="2" customWidth="1"/>
    <col min="8165" max="8404" width="11.453125" style="2"/>
    <col min="8405" max="8405" width="8.1796875" style="2" customWidth="1"/>
    <col min="8406" max="8406" width="0" style="2" hidden="1" customWidth="1"/>
    <col min="8407" max="8407" width="59.54296875" style="2" customWidth="1"/>
    <col min="8408" max="8408" width="5.1796875" style="2" bestFit="1" customWidth="1"/>
    <col min="8409" max="8409" width="9.453125" style="2" customWidth="1"/>
    <col min="8410" max="8410" width="12.1796875" style="2" customWidth="1"/>
    <col min="8411" max="8411" width="14.81640625" style="2" bestFit="1" customWidth="1"/>
    <col min="8412" max="8412" width="12" style="2" customWidth="1"/>
    <col min="8413" max="8413" width="14.81640625" style="2" bestFit="1" customWidth="1"/>
    <col min="8414" max="8414" width="12.453125" style="2" customWidth="1"/>
    <col min="8415" max="8415" width="14.81640625" style="2" bestFit="1" customWidth="1"/>
    <col min="8416" max="8416" width="11.26953125" style="2" bestFit="1" customWidth="1"/>
    <col min="8417" max="8417" width="15" style="2" customWidth="1"/>
    <col min="8418" max="8418" width="10.26953125" style="2" customWidth="1"/>
    <col min="8419" max="8419" width="14.81640625" style="2" bestFit="1" customWidth="1"/>
    <col min="8420" max="8420" width="3.453125" style="2" customWidth="1"/>
    <col min="8421" max="8660" width="11.453125" style="2"/>
    <col min="8661" max="8661" width="8.1796875" style="2" customWidth="1"/>
    <col min="8662" max="8662" width="0" style="2" hidden="1" customWidth="1"/>
    <col min="8663" max="8663" width="59.54296875" style="2" customWidth="1"/>
    <col min="8664" max="8664" width="5.1796875" style="2" bestFit="1" customWidth="1"/>
    <col min="8665" max="8665" width="9.453125" style="2" customWidth="1"/>
    <col min="8666" max="8666" width="12.1796875" style="2" customWidth="1"/>
    <col min="8667" max="8667" width="14.81640625" style="2" bestFit="1" customWidth="1"/>
    <col min="8668" max="8668" width="12" style="2" customWidth="1"/>
    <col min="8669" max="8669" width="14.81640625" style="2" bestFit="1" customWidth="1"/>
    <col min="8670" max="8670" width="12.453125" style="2" customWidth="1"/>
    <col min="8671" max="8671" width="14.81640625" style="2" bestFit="1" customWidth="1"/>
    <col min="8672" max="8672" width="11.26953125" style="2" bestFit="1" customWidth="1"/>
    <col min="8673" max="8673" width="15" style="2" customWidth="1"/>
    <col min="8674" max="8674" width="10.26953125" style="2" customWidth="1"/>
    <col min="8675" max="8675" width="14.81640625" style="2" bestFit="1" customWidth="1"/>
    <col min="8676" max="8676" width="3.453125" style="2" customWidth="1"/>
    <col min="8677" max="8916" width="11.453125" style="2"/>
    <col min="8917" max="8917" width="8.1796875" style="2" customWidth="1"/>
    <col min="8918" max="8918" width="0" style="2" hidden="1" customWidth="1"/>
    <col min="8919" max="8919" width="59.54296875" style="2" customWidth="1"/>
    <col min="8920" max="8920" width="5.1796875" style="2" bestFit="1" customWidth="1"/>
    <col min="8921" max="8921" width="9.453125" style="2" customWidth="1"/>
    <col min="8922" max="8922" width="12.1796875" style="2" customWidth="1"/>
    <col min="8923" max="8923" width="14.81640625" style="2" bestFit="1" customWidth="1"/>
    <col min="8924" max="8924" width="12" style="2" customWidth="1"/>
    <col min="8925" max="8925" width="14.81640625" style="2" bestFit="1" customWidth="1"/>
    <col min="8926" max="8926" width="12.453125" style="2" customWidth="1"/>
    <col min="8927" max="8927" width="14.81640625" style="2" bestFit="1" customWidth="1"/>
    <col min="8928" max="8928" width="11.26953125" style="2" bestFit="1" customWidth="1"/>
    <col min="8929" max="8929" width="15" style="2" customWidth="1"/>
    <col min="8930" max="8930" width="10.26953125" style="2" customWidth="1"/>
    <col min="8931" max="8931" width="14.81640625" style="2" bestFit="1" customWidth="1"/>
    <col min="8932" max="8932" width="3.453125" style="2" customWidth="1"/>
    <col min="8933" max="9172" width="11.453125" style="2"/>
    <col min="9173" max="9173" width="8.1796875" style="2" customWidth="1"/>
    <col min="9174" max="9174" width="0" style="2" hidden="1" customWidth="1"/>
    <col min="9175" max="9175" width="59.54296875" style="2" customWidth="1"/>
    <col min="9176" max="9176" width="5.1796875" style="2" bestFit="1" customWidth="1"/>
    <col min="9177" max="9177" width="9.453125" style="2" customWidth="1"/>
    <col min="9178" max="9178" width="12.1796875" style="2" customWidth="1"/>
    <col min="9179" max="9179" width="14.81640625" style="2" bestFit="1" customWidth="1"/>
    <col min="9180" max="9180" width="12" style="2" customWidth="1"/>
    <col min="9181" max="9181" width="14.81640625" style="2" bestFit="1" customWidth="1"/>
    <col min="9182" max="9182" width="12.453125" style="2" customWidth="1"/>
    <col min="9183" max="9183" width="14.81640625" style="2" bestFit="1" customWidth="1"/>
    <col min="9184" max="9184" width="11.26953125" style="2" bestFit="1" customWidth="1"/>
    <col min="9185" max="9185" width="15" style="2" customWidth="1"/>
    <col min="9186" max="9186" width="10.26953125" style="2" customWidth="1"/>
    <col min="9187" max="9187" width="14.81640625" style="2" bestFit="1" customWidth="1"/>
    <col min="9188" max="9188" width="3.453125" style="2" customWidth="1"/>
    <col min="9189" max="9428" width="11.453125" style="2"/>
    <col min="9429" max="9429" width="8.1796875" style="2" customWidth="1"/>
    <col min="9430" max="9430" width="0" style="2" hidden="1" customWidth="1"/>
    <col min="9431" max="9431" width="59.54296875" style="2" customWidth="1"/>
    <col min="9432" max="9432" width="5.1796875" style="2" bestFit="1" customWidth="1"/>
    <col min="9433" max="9433" width="9.453125" style="2" customWidth="1"/>
    <col min="9434" max="9434" width="12.1796875" style="2" customWidth="1"/>
    <col min="9435" max="9435" width="14.81640625" style="2" bestFit="1" customWidth="1"/>
    <col min="9436" max="9436" width="12" style="2" customWidth="1"/>
    <col min="9437" max="9437" width="14.81640625" style="2" bestFit="1" customWidth="1"/>
    <col min="9438" max="9438" width="12.453125" style="2" customWidth="1"/>
    <col min="9439" max="9439" width="14.81640625" style="2" bestFit="1" customWidth="1"/>
    <col min="9440" max="9440" width="11.26953125" style="2" bestFit="1" customWidth="1"/>
    <col min="9441" max="9441" width="15" style="2" customWidth="1"/>
    <col min="9442" max="9442" width="10.26953125" style="2" customWidth="1"/>
    <col min="9443" max="9443" width="14.81640625" style="2" bestFit="1" customWidth="1"/>
    <col min="9444" max="9444" width="3.453125" style="2" customWidth="1"/>
    <col min="9445" max="9684" width="11.453125" style="2"/>
    <col min="9685" max="9685" width="8.1796875" style="2" customWidth="1"/>
    <col min="9686" max="9686" width="0" style="2" hidden="1" customWidth="1"/>
    <col min="9687" max="9687" width="59.54296875" style="2" customWidth="1"/>
    <col min="9688" max="9688" width="5.1796875" style="2" bestFit="1" customWidth="1"/>
    <col min="9689" max="9689" width="9.453125" style="2" customWidth="1"/>
    <col min="9690" max="9690" width="12.1796875" style="2" customWidth="1"/>
    <col min="9691" max="9691" width="14.81640625" style="2" bestFit="1" customWidth="1"/>
    <col min="9692" max="9692" width="12" style="2" customWidth="1"/>
    <col min="9693" max="9693" width="14.81640625" style="2" bestFit="1" customWidth="1"/>
    <col min="9694" max="9694" width="12.453125" style="2" customWidth="1"/>
    <col min="9695" max="9695" width="14.81640625" style="2" bestFit="1" customWidth="1"/>
    <col min="9696" max="9696" width="11.26953125" style="2" bestFit="1" customWidth="1"/>
    <col min="9697" max="9697" width="15" style="2" customWidth="1"/>
    <col min="9698" max="9698" width="10.26953125" style="2" customWidth="1"/>
    <col min="9699" max="9699" width="14.81640625" style="2" bestFit="1" customWidth="1"/>
    <col min="9700" max="9700" width="3.453125" style="2" customWidth="1"/>
    <col min="9701" max="9940" width="11.453125" style="2"/>
    <col min="9941" max="9941" width="8.1796875" style="2" customWidth="1"/>
    <col min="9942" max="9942" width="0" style="2" hidden="1" customWidth="1"/>
    <col min="9943" max="9943" width="59.54296875" style="2" customWidth="1"/>
    <col min="9944" max="9944" width="5.1796875" style="2" bestFit="1" customWidth="1"/>
    <col min="9945" max="9945" width="9.453125" style="2" customWidth="1"/>
    <col min="9946" max="9946" width="12.1796875" style="2" customWidth="1"/>
    <col min="9947" max="9947" width="14.81640625" style="2" bestFit="1" customWidth="1"/>
    <col min="9948" max="9948" width="12" style="2" customWidth="1"/>
    <col min="9949" max="9949" width="14.81640625" style="2" bestFit="1" customWidth="1"/>
    <col min="9950" max="9950" width="12.453125" style="2" customWidth="1"/>
    <col min="9951" max="9951" width="14.81640625" style="2" bestFit="1" customWidth="1"/>
    <col min="9952" max="9952" width="11.26953125" style="2" bestFit="1" customWidth="1"/>
    <col min="9953" max="9953" width="15" style="2" customWidth="1"/>
    <col min="9954" max="9954" width="10.26953125" style="2" customWidth="1"/>
    <col min="9955" max="9955" width="14.81640625" style="2" bestFit="1" customWidth="1"/>
    <col min="9956" max="9956" width="3.453125" style="2" customWidth="1"/>
    <col min="9957" max="10196" width="11.453125" style="2"/>
    <col min="10197" max="10197" width="8.1796875" style="2" customWidth="1"/>
    <col min="10198" max="10198" width="0" style="2" hidden="1" customWidth="1"/>
    <col min="10199" max="10199" width="59.54296875" style="2" customWidth="1"/>
    <col min="10200" max="10200" width="5.1796875" style="2" bestFit="1" customWidth="1"/>
    <col min="10201" max="10201" width="9.453125" style="2" customWidth="1"/>
    <col min="10202" max="10202" width="12.1796875" style="2" customWidth="1"/>
    <col min="10203" max="10203" width="14.81640625" style="2" bestFit="1" customWidth="1"/>
    <col min="10204" max="10204" width="12" style="2" customWidth="1"/>
    <col min="10205" max="10205" width="14.81640625" style="2" bestFit="1" customWidth="1"/>
    <col min="10206" max="10206" width="12.453125" style="2" customWidth="1"/>
    <col min="10207" max="10207" width="14.81640625" style="2" bestFit="1" customWidth="1"/>
    <col min="10208" max="10208" width="11.26953125" style="2" bestFit="1" customWidth="1"/>
    <col min="10209" max="10209" width="15" style="2" customWidth="1"/>
    <col min="10210" max="10210" width="10.26953125" style="2" customWidth="1"/>
    <col min="10211" max="10211" width="14.81640625" style="2" bestFit="1" customWidth="1"/>
    <col min="10212" max="10212" width="3.453125" style="2" customWidth="1"/>
    <col min="10213" max="10452" width="11.453125" style="2"/>
    <col min="10453" max="10453" width="8.1796875" style="2" customWidth="1"/>
    <col min="10454" max="10454" width="0" style="2" hidden="1" customWidth="1"/>
    <col min="10455" max="10455" width="59.54296875" style="2" customWidth="1"/>
    <col min="10456" max="10456" width="5.1796875" style="2" bestFit="1" customWidth="1"/>
    <col min="10457" max="10457" width="9.453125" style="2" customWidth="1"/>
    <col min="10458" max="10458" width="12.1796875" style="2" customWidth="1"/>
    <col min="10459" max="10459" width="14.81640625" style="2" bestFit="1" customWidth="1"/>
    <col min="10460" max="10460" width="12" style="2" customWidth="1"/>
    <col min="10461" max="10461" width="14.81640625" style="2" bestFit="1" customWidth="1"/>
    <col min="10462" max="10462" width="12.453125" style="2" customWidth="1"/>
    <col min="10463" max="10463" width="14.81640625" style="2" bestFit="1" customWidth="1"/>
    <col min="10464" max="10464" width="11.26953125" style="2" bestFit="1" customWidth="1"/>
    <col min="10465" max="10465" width="15" style="2" customWidth="1"/>
    <col min="10466" max="10466" width="10.26953125" style="2" customWidth="1"/>
    <col min="10467" max="10467" width="14.81640625" style="2" bestFit="1" customWidth="1"/>
    <col min="10468" max="10468" width="3.453125" style="2" customWidth="1"/>
    <col min="10469" max="10708" width="11.453125" style="2"/>
    <col min="10709" max="10709" width="8.1796875" style="2" customWidth="1"/>
    <col min="10710" max="10710" width="0" style="2" hidden="1" customWidth="1"/>
    <col min="10711" max="10711" width="59.54296875" style="2" customWidth="1"/>
    <col min="10712" max="10712" width="5.1796875" style="2" bestFit="1" customWidth="1"/>
    <col min="10713" max="10713" width="9.453125" style="2" customWidth="1"/>
    <col min="10714" max="10714" width="12.1796875" style="2" customWidth="1"/>
    <col min="10715" max="10715" width="14.81640625" style="2" bestFit="1" customWidth="1"/>
    <col min="10716" max="10716" width="12" style="2" customWidth="1"/>
    <col min="10717" max="10717" width="14.81640625" style="2" bestFit="1" customWidth="1"/>
    <col min="10718" max="10718" width="12.453125" style="2" customWidth="1"/>
    <col min="10719" max="10719" width="14.81640625" style="2" bestFit="1" customWidth="1"/>
    <col min="10720" max="10720" width="11.26953125" style="2" bestFit="1" customWidth="1"/>
    <col min="10721" max="10721" width="15" style="2" customWidth="1"/>
    <col min="10722" max="10722" width="10.26953125" style="2" customWidth="1"/>
    <col min="10723" max="10723" width="14.81640625" style="2" bestFit="1" customWidth="1"/>
    <col min="10724" max="10724" width="3.453125" style="2" customWidth="1"/>
    <col min="10725" max="10964" width="11.453125" style="2"/>
    <col min="10965" max="10965" width="8.1796875" style="2" customWidth="1"/>
    <col min="10966" max="10966" width="0" style="2" hidden="1" customWidth="1"/>
    <col min="10967" max="10967" width="59.54296875" style="2" customWidth="1"/>
    <col min="10968" max="10968" width="5.1796875" style="2" bestFit="1" customWidth="1"/>
    <col min="10969" max="10969" width="9.453125" style="2" customWidth="1"/>
    <col min="10970" max="10970" width="12.1796875" style="2" customWidth="1"/>
    <col min="10971" max="10971" width="14.81640625" style="2" bestFit="1" customWidth="1"/>
    <col min="10972" max="10972" width="12" style="2" customWidth="1"/>
    <col min="10973" max="10973" width="14.81640625" style="2" bestFit="1" customWidth="1"/>
    <col min="10974" max="10974" width="12.453125" style="2" customWidth="1"/>
    <col min="10975" max="10975" width="14.81640625" style="2" bestFit="1" customWidth="1"/>
    <col min="10976" max="10976" width="11.26953125" style="2" bestFit="1" customWidth="1"/>
    <col min="10977" max="10977" width="15" style="2" customWidth="1"/>
    <col min="10978" max="10978" width="10.26953125" style="2" customWidth="1"/>
    <col min="10979" max="10979" width="14.81640625" style="2" bestFit="1" customWidth="1"/>
    <col min="10980" max="10980" width="3.453125" style="2" customWidth="1"/>
    <col min="10981" max="11220" width="11.453125" style="2"/>
    <col min="11221" max="11221" width="8.1796875" style="2" customWidth="1"/>
    <col min="11222" max="11222" width="0" style="2" hidden="1" customWidth="1"/>
    <col min="11223" max="11223" width="59.54296875" style="2" customWidth="1"/>
    <col min="11224" max="11224" width="5.1796875" style="2" bestFit="1" customWidth="1"/>
    <col min="11225" max="11225" width="9.453125" style="2" customWidth="1"/>
    <col min="11226" max="11226" width="12.1796875" style="2" customWidth="1"/>
    <col min="11227" max="11227" width="14.81640625" style="2" bestFit="1" customWidth="1"/>
    <col min="11228" max="11228" width="12" style="2" customWidth="1"/>
    <col min="11229" max="11229" width="14.81640625" style="2" bestFit="1" customWidth="1"/>
    <col min="11230" max="11230" width="12.453125" style="2" customWidth="1"/>
    <col min="11231" max="11231" width="14.81640625" style="2" bestFit="1" customWidth="1"/>
    <col min="11232" max="11232" width="11.26953125" style="2" bestFit="1" customWidth="1"/>
    <col min="11233" max="11233" width="15" style="2" customWidth="1"/>
    <col min="11234" max="11234" width="10.26953125" style="2" customWidth="1"/>
    <col min="11235" max="11235" width="14.81640625" style="2" bestFit="1" customWidth="1"/>
    <col min="11236" max="11236" width="3.453125" style="2" customWidth="1"/>
    <col min="11237" max="11476" width="11.453125" style="2"/>
    <col min="11477" max="11477" width="8.1796875" style="2" customWidth="1"/>
    <col min="11478" max="11478" width="0" style="2" hidden="1" customWidth="1"/>
    <col min="11479" max="11479" width="59.54296875" style="2" customWidth="1"/>
    <col min="11480" max="11480" width="5.1796875" style="2" bestFit="1" customWidth="1"/>
    <col min="11481" max="11481" width="9.453125" style="2" customWidth="1"/>
    <col min="11482" max="11482" width="12.1796875" style="2" customWidth="1"/>
    <col min="11483" max="11483" width="14.81640625" style="2" bestFit="1" customWidth="1"/>
    <col min="11484" max="11484" width="12" style="2" customWidth="1"/>
    <col min="11485" max="11485" width="14.81640625" style="2" bestFit="1" customWidth="1"/>
    <col min="11486" max="11486" width="12.453125" style="2" customWidth="1"/>
    <col min="11487" max="11487" width="14.81640625" style="2" bestFit="1" customWidth="1"/>
    <col min="11488" max="11488" width="11.26953125" style="2" bestFit="1" customWidth="1"/>
    <col min="11489" max="11489" width="15" style="2" customWidth="1"/>
    <col min="11490" max="11490" width="10.26953125" style="2" customWidth="1"/>
    <col min="11491" max="11491" width="14.81640625" style="2" bestFit="1" customWidth="1"/>
    <col min="11492" max="11492" width="3.453125" style="2" customWidth="1"/>
    <col min="11493" max="11732" width="11.453125" style="2"/>
    <col min="11733" max="11733" width="8.1796875" style="2" customWidth="1"/>
    <col min="11734" max="11734" width="0" style="2" hidden="1" customWidth="1"/>
    <col min="11735" max="11735" width="59.54296875" style="2" customWidth="1"/>
    <col min="11736" max="11736" width="5.1796875" style="2" bestFit="1" customWidth="1"/>
    <col min="11737" max="11737" width="9.453125" style="2" customWidth="1"/>
    <col min="11738" max="11738" width="12.1796875" style="2" customWidth="1"/>
    <col min="11739" max="11739" width="14.81640625" style="2" bestFit="1" customWidth="1"/>
    <col min="11740" max="11740" width="12" style="2" customWidth="1"/>
    <col min="11741" max="11741" width="14.81640625" style="2" bestFit="1" customWidth="1"/>
    <col min="11742" max="11742" width="12.453125" style="2" customWidth="1"/>
    <col min="11743" max="11743" width="14.81640625" style="2" bestFit="1" customWidth="1"/>
    <col min="11744" max="11744" width="11.26953125" style="2" bestFit="1" customWidth="1"/>
    <col min="11745" max="11745" width="15" style="2" customWidth="1"/>
    <col min="11746" max="11746" width="10.26953125" style="2" customWidth="1"/>
    <col min="11747" max="11747" width="14.81640625" style="2" bestFit="1" customWidth="1"/>
    <col min="11748" max="11748" width="3.453125" style="2" customWidth="1"/>
    <col min="11749" max="11988" width="11.453125" style="2"/>
    <col min="11989" max="11989" width="8.1796875" style="2" customWidth="1"/>
    <col min="11990" max="11990" width="0" style="2" hidden="1" customWidth="1"/>
    <col min="11991" max="11991" width="59.54296875" style="2" customWidth="1"/>
    <col min="11992" max="11992" width="5.1796875" style="2" bestFit="1" customWidth="1"/>
    <col min="11993" max="11993" width="9.453125" style="2" customWidth="1"/>
    <col min="11994" max="11994" width="12.1796875" style="2" customWidth="1"/>
    <col min="11995" max="11995" width="14.81640625" style="2" bestFit="1" customWidth="1"/>
    <col min="11996" max="11996" width="12" style="2" customWidth="1"/>
    <col min="11997" max="11997" width="14.81640625" style="2" bestFit="1" customWidth="1"/>
    <col min="11998" max="11998" width="12.453125" style="2" customWidth="1"/>
    <col min="11999" max="11999" width="14.81640625" style="2" bestFit="1" customWidth="1"/>
    <col min="12000" max="12000" width="11.26953125" style="2" bestFit="1" customWidth="1"/>
    <col min="12001" max="12001" width="15" style="2" customWidth="1"/>
    <col min="12002" max="12002" width="10.26953125" style="2" customWidth="1"/>
    <col min="12003" max="12003" width="14.81640625" style="2" bestFit="1" customWidth="1"/>
    <col min="12004" max="12004" width="3.453125" style="2" customWidth="1"/>
    <col min="12005" max="12244" width="11.453125" style="2"/>
    <col min="12245" max="12245" width="8.1796875" style="2" customWidth="1"/>
    <col min="12246" max="12246" width="0" style="2" hidden="1" customWidth="1"/>
    <col min="12247" max="12247" width="59.54296875" style="2" customWidth="1"/>
    <col min="12248" max="12248" width="5.1796875" style="2" bestFit="1" customWidth="1"/>
    <col min="12249" max="12249" width="9.453125" style="2" customWidth="1"/>
    <col min="12250" max="12250" width="12.1796875" style="2" customWidth="1"/>
    <col min="12251" max="12251" width="14.81640625" style="2" bestFit="1" customWidth="1"/>
    <col min="12252" max="12252" width="12" style="2" customWidth="1"/>
    <col min="12253" max="12253" width="14.81640625" style="2" bestFit="1" customWidth="1"/>
    <col min="12254" max="12254" width="12.453125" style="2" customWidth="1"/>
    <col min="12255" max="12255" width="14.81640625" style="2" bestFit="1" customWidth="1"/>
    <col min="12256" max="12256" width="11.26953125" style="2" bestFit="1" customWidth="1"/>
    <col min="12257" max="12257" width="15" style="2" customWidth="1"/>
    <col min="12258" max="12258" width="10.26953125" style="2" customWidth="1"/>
    <col min="12259" max="12259" width="14.81640625" style="2" bestFit="1" customWidth="1"/>
    <col min="12260" max="12260" width="3.453125" style="2" customWidth="1"/>
    <col min="12261" max="12500" width="11.453125" style="2"/>
    <col min="12501" max="12501" width="8.1796875" style="2" customWidth="1"/>
    <col min="12502" max="12502" width="0" style="2" hidden="1" customWidth="1"/>
    <col min="12503" max="12503" width="59.54296875" style="2" customWidth="1"/>
    <col min="12504" max="12504" width="5.1796875" style="2" bestFit="1" customWidth="1"/>
    <col min="12505" max="12505" width="9.453125" style="2" customWidth="1"/>
    <col min="12506" max="12506" width="12.1796875" style="2" customWidth="1"/>
    <col min="12507" max="12507" width="14.81640625" style="2" bestFit="1" customWidth="1"/>
    <col min="12508" max="12508" width="12" style="2" customWidth="1"/>
    <col min="12509" max="12509" width="14.81640625" style="2" bestFit="1" customWidth="1"/>
    <col min="12510" max="12510" width="12.453125" style="2" customWidth="1"/>
    <col min="12511" max="12511" width="14.81640625" style="2" bestFit="1" customWidth="1"/>
    <col min="12512" max="12512" width="11.26953125" style="2" bestFit="1" customWidth="1"/>
    <col min="12513" max="12513" width="15" style="2" customWidth="1"/>
    <col min="12514" max="12514" width="10.26953125" style="2" customWidth="1"/>
    <col min="12515" max="12515" width="14.81640625" style="2" bestFit="1" customWidth="1"/>
    <col min="12516" max="12516" width="3.453125" style="2" customWidth="1"/>
    <col min="12517" max="12756" width="11.453125" style="2"/>
    <col min="12757" max="12757" width="8.1796875" style="2" customWidth="1"/>
    <col min="12758" max="12758" width="0" style="2" hidden="1" customWidth="1"/>
    <col min="12759" max="12759" width="59.54296875" style="2" customWidth="1"/>
    <col min="12760" max="12760" width="5.1796875" style="2" bestFit="1" customWidth="1"/>
    <col min="12761" max="12761" width="9.453125" style="2" customWidth="1"/>
    <col min="12762" max="12762" width="12.1796875" style="2" customWidth="1"/>
    <col min="12763" max="12763" width="14.81640625" style="2" bestFit="1" customWidth="1"/>
    <col min="12764" max="12764" width="12" style="2" customWidth="1"/>
    <col min="12765" max="12765" width="14.81640625" style="2" bestFit="1" customWidth="1"/>
    <col min="12766" max="12766" width="12.453125" style="2" customWidth="1"/>
    <col min="12767" max="12767" width="14.81640625" style="2" bestFit="1" customWidth="1"/>
    <col min="12768" max="12768" width="11.26953125" style="2" bestFit="1" customWidth="1"/>
    <col min="12769" max="12769" width="15" style="2" customWidth="1"/>
    <col min="12770" max="12770" width="10.26953125" style="2" customWidth="1"/>
    <col min="12771" max="12771" width="14.81640625" style="2" bestFit="1" customWidth="1"/>
    <col min="12772" max="12772" width="3.453125" style="2" customWidth="1"/>
    <col min="12773" max="13012" width="11.453125" style="2"/>
    <col min="13013" max="13013" width="8.1796875" style="2" customWidth="1"/>
    <col min="13014" max="13014" width="0" style="2" hidden="1" customWidth="1"/>
    <col min="13015" max="13015" width="59.54296875" style="2" customWidth="1"/>
    <col min="13016" max="13016" width="5.1796875" style="2" bestFit="1" customWidth="1"/>
    <col min="13017" max="13017" width="9.453125" style="2" customWidth="1"/>
    <col min="13018" max="13018" width="12.1796875" style="2" customWidth="1"/>
    <col min="13019" max="13019" width="14.81640625" style="2" bestFit="1" customWidth="1"/>
    <col min="13020" max="13020" width="12" style="2" customWidth="1"/>
    <col min="13021" max="13021" width="14.81640625" style="2" bestFit="1" customWidth="1"/>
    <col min="13022" max="13022" width="12.453125" style="2" customWidth="1"/>
    <col min="13023" max="13023" width="14.81640625" style="2" bestFit="1" customWidth="1"/>
    <col min="13024" max="13024" width="11.26953125" style="2" bestFit="1" customWidth="1"/>
    <col min="13025" max="13025" width="15" style="2" customWidth="1"/>
    <col min="13026" max="13026" width="10.26953125" style="2" customWidth="1"/>
    <col min="13027" max="13027" width="14.81640625" style="2" bestFit="1" customWidth="1"/>
    <col min="13028" max="13028" width="3.453125" style="2" customWidth="1"/>
    <col min="13029" max="13268" width="11.453125" style="2"/>
    <col min="13269" max="13269" width="8.1796875" style="2" customWidth="1"/>
    <col min="13270" max="13270" width="0" style="2" hidden="1" customWidth="1"/>
    <col min="13271" max="13271" width="59.54296875" style="2" customWidth="1"/>
    <col min="13272" max="13272" width="5.1796875" style="2" bestFit="1" customWidth="1"/>
    <col min="13273" max="13273" width="9.453125" style="2" customWidth="1"/>
    <col min="13274" max="13274" width="12.1796875" style="2" customWidth="1"/>
    <col min="13275" max="13275" width="14.81640625" style="2" bestFit="1" customWidth="1"/>
    <col min="13276" max="13276" width="12" style="2" customWidth="1"/>
    <col min="13277" max="13277" width="14.81640625" style="2" bestFit="1" customWidth="1"/>
    <col min="13278" max="13278" width="12.453125" style="2" customWidth="1"/>
    <col min="13279" max="13279" width="14.81640625" style="2" bestFit="1" customWidth="1"/>
    <col min="13280" max="13280" width="11.26953125" style="2" bestFit="1" customWidth="1"/>
    <col min="13281" max="13281" width="15" style="2" customWidth="1"/>
    <col min="13282" max="13282" width="10.26953125" style="2" customWidth="1"/>
    <col min="13283" max="13283" width="14.81640625" style="2" bestFit="1" customWidth="1"/>
    <col min="13284" max="13284" width="3.453125" style="2" customWidth="1"/>
    <col min="13285" max="13524" width="11.453125" style="2"/>
    <col min="13525" max="13525" width="8.1796875" style="2" customWidth="1"/>
    <col min="13526" max="13526" width="0" style="2" hidden="1" customWidth="1"/>
    <col min="13527" max="13527" width="59.54296875" style="2" customWidth="1"/>
    <col min="13528" max="13528" width="5.1796875" style="2" bestFit="1" customWidth="1"/>
    <col min="13529" max="13529" width="9.453125" style="2" customWidth="1"/>
    <col min="13530" max="13530" width="12.1796875" style="2" customWidth="1"/>
    <col min="13531" max="13531" width="14.81640625" style="2" bestFit="1" customWidth="1"/>
    <col min="13532" max="13532" width="12" style="2" customWidth="1"/>
    <col min="13533" max="13533" width="14.81640625" style="2" bestFit="1" customWidth="1"/>
    <col min="13534" max="13534" width="12.453125" style="2" customWidth="1"/>
    <col min="13535" max="13535" width="14.81640625" style="2" bestFit="1" customWidth="1"/>
    <col min="13536" max="13536" width="11.26953125" style="2" bestFit="1" customWidth="1"/>
    <col min="13537" max="13537" width="15" style="2" customWidth="1"/>
    <col min="13538" max="13538" width="10.26953125" style="2" customWidth="1"/>
    <col min="13539" max="13539" width="14.81640625" style="2" bestFit="1" customWidth="1"/>
    <col min="13540" max="13540" width="3.453125" style="2" customWidth="1"/>
    <col min="13541" max="13780" width="11.453125" style="2"/>
    <col min="13781" max="13781" width="8.1796875" style="2" customWidth="1"/>
    <col min="13782" max="13782" width="0" style="2" hidden="1" customWidth="1"/>
    <col min="13783" max="13783" width="59.54296875" style="2" customWidth="1"/>
    <col min="13784" max="13784" width="5.1796875" style="2" bestFit="1" customWidth="1"/>
    <col min="13785" max="13785" width="9.453125" style="2" customWidth="1"/>
    <col min="13786" max="13786" width="12.1796875" style="2" customWidth="1"/>
    <col min="13787" max="13787" width="14.81640625" style="2" bestFit="1" customWidth="1"/>
    <col min="13788" max="13788" width="12" style="2" customWidth="1"/>
    <col min="13789" max="13789" width="14.81640625" style="2" bestFit="1" customWidth="1"/>
    <col min="13790" max="13790" width="12.453125" style="2" customWidth="1"/>
    <col min="13791" max="13791" width="14.81640625" style="2" bestFit="1" customWidth="1"/>
    <col min="13792" max="13792" width="11.26953125" style="2" bestFit="1" customWidth="1"/>
    <col min="13793" max="13793" width="15" style="2" customWidth="1"/>
    <col min="13794" max="13794" width="10.26953125" style="2" customWidth="1"/>
    <col min="13795" max="13795" width="14.81640625" style="2" bestFit="1" customWidth="1"/>
    <col min="13796" max="13796" width="3.453125" style="2" customWidth="1"/>
    <col min="13797" max="14036" width="11.453125" style="2"/>
    <col min="14037" max="14037" width="8.1796875" style="2" customWidth="1"/>
    <col min="14038" max="14038" width="0" style="2" hidden="1" customWidth="1"/>
    <col min="14039" max="14039" width="59.54296875" style="2" customWidth="1"/>
    <col min="14040" max="14040" width="5.1796875" style="2" bestFit="1" customWidth="1"/>
    <col min="14041" max="14041" width="9.453125" style="2" customWidth="1"/>
    <col min="14042" max="14042" width="12.1796875" style="2" customWidth="1"/>
    <col min="14043" max="14043" width="14.81640625" style="2" bestFit="1" customWidth="1"/>
    <col min="14044" max="14044" width="12" style="2" customWidth="1"/>
    <col min="14045" max="14045" width="14.81640625" style="2" bestFit="1" customWidth="1"/>
    <col min="14046" max="14046" width="12.453125" style="2" customWidth="1"/>
    <col min="14047" max="14047" width="14.81640625" style="2" bestFit="1" customWidth="1"/>
    <col min="14048" max="14048" width="11.26953125" style="2" bestFit="1" customWidth="1"/>
    <col min="14049" max="14049" width="15" style="2" customWidth="1"/>
    <col min="14050" max="14050" width="10.26953125" style="2" customWidth="1"/>
    <col min="14051" max="14051" width="14.81640625" style="2" bestFit="1" customWidth="1"/>
    <col min="14052" max="14052" width="3.453125" style="2" customWidth="1"/>
    <col min="14053" max="14292" width="11.453125" style="2"/>
    <col min="14293" max="14293" width="8.1796875" style="2" customWidth="1"/>
    <col min="14294" max="14294" width="0" style="2" hidden="1" customWidth="1"/>
    <col min="14295" max="14295" width="59.54296875" style="2" customWidth="1"/>
    <col min="14296" max="14296" width="5.1796875" style="2" bestFit="1" customWidth="1"/>
    <col min="14297" max="14297" width="9.453125" style="2" customWidth="1"/>
    <col min="14298" max="14298" width="12.1796875" style="2" customWidth="1"/>
    <col min="14299" max="14299" width="14.81640625" style="2" bestFit="1" customWidth="1"/>
    <col min="14300" max="14300" width="12" style="2" customWidth="1"/>
    <col min="14301" max="14301" width="14.81640625" style="2" bestFit="1" customWidth="1"/>
    <col min="14302" max="14302" width="12.453125" style="2" customWidth="1"/>
    <col min="14303" max="14303" width="14.81640625" style="2" bestFit="1" customWidth="1"/>
    <col min="14304" max="14304" width="11.26953125" style="2" bestFit="1" customWidth="1"/>
    <col min="14305" max="14305" width="15" style="2" customWidth="1"/>
    <col min="14306" max="14306" width="10.26953125" style="2" customWidth="1"/>
    <col min="14307" max="14307" width="14.81640625" style="2" bestFit="1" customWidth="1"/>
    <col min="14308" max="14308" width="3.453125" style="2" customWidth="1"/>
    <col min="14309" max="14548" width="11.453125" style="2"/>
    <col min="14549" max="14549" width="8.1796875" style="2" customWidth="1"/>
    <col min="14550" max="14550" width="0" style="2" hidden="1" customWidth="1"/>
    <col min="14551" max="14551" width="59.54296875" style="2" customWidth="1"/>
    <col min="14552" max="14552" width="5.1796875" style="2" bestFit="1" customWidth="1"/>
    <col min="14553" max="14553" width="9.453125" style="2" customWidth="1"/>
    <col min="14554" max="14554" width="12.1796875" style="2" customWidth="1"/>
    <col min="14555" max="14555" width="14.81640625" style="2" bestFit="1" customWidth="1"/>
    <col min="14556" max="14556" width="12" style="2" customWidth="1"/>
    <col min="14557" max="14557" width="14.81640625" style="2" bestFit="1" customWidth="1"/>
    <col min="14558" max="14558" width="12.453125" style="2" customWidth="1"/>
    <col min="14559" max="14559" width="14.81640625" style="2" bestFit="1" customWidth="1"/>
    <col min="14560" max="14560" width="11.26953125" style="2" bestFit="1" customWidth="1"/>
    <col min="14561" max="14561" width="15" style="2" customWidth="1"/>
    <col min="14562" max="14562" width="10.26953125" style="2" customWidth="1"/>
    <col min="14563" max="14563" width="14.81640625" style="2" bestFit="1" customWidth="1"/>
    <col min="14564" max="14564" width="3.453125" style="2" customWidth="1"/>
    <col min="14565" max="14804" width="11.453125" style="2"/>
    <col min="14805" max="14805" width="8.1796875" style="2" customWidth="1"/>
    <col min="14806" max="14806" width="0" style="2" hidden="1" customWidth="1"/>
    <col min="14807" max="14807" width="59.54296875" style="2" customWidth="1"/>
    <col min="14808" max="14808" width="5.1796875" style="2" bestFit="1" customWidth="1"/>
    <col min="14809" max="14809" width="9.453125" style="2" customWidth="1"/>
    <col min="14810" max="14810" width="12.1796875" style="2" customWidth="1"/>
    <col min="14811" max="14811" width="14.81640625" style="2" bestFit="1" customWidth="1"/>
    <col min="14812" max="14812" width="12" style="2" customWidth="1"/>
    <col min="14813" max="14813" width="14.81640625" style="2" bestFit="1" customWidth="1"/>
    <col min="14814" max="14814" width="12.453125" style="2" customWidth="1"/>
    <col min="14815" max="14815" width="14.81640625" style="2" bestFit="1" customWidth="1"/>
    <col min="14816" max="14816" width="11.26953125" style="2" bestFit="1" customWidth="1"/>
    <col min="14817" max="14817" width="15" style="2" customWidth="1"/>
    <col min="14818" max="14818" width="10.26953125" style="2" customWidth="1"/>
    <col min="14819" max="14819" width="14.81640625" style="2" bestFit="1" customWidth="1"/>
    <col min="14820" max="14820" width="3.453125" style="2" customWidth="1"/>
    <col min="14821" max="15060" width="11.453125" style="2"/>
    <col min="15061" max="15061" width="8.1796875" style="2" customWidth="1"/>
    <col min="15062" max="15062" width="0" style="2" hidden="1" customWidth="1"/>
    <col min="15063" max="15063" width="59.54296875" style="2" customWidth="1"/>
    <col min="15064" max="15064" width="5.1796875" style="2" bestFit="1" customWidth="1"/>
    <col min="15065" max="15065" width="9.453125" style="2" customWidth="1"/>
    <col min="15066" max="15066" width="12.1796875" style="2" customWidth="1"/>
    <col min="15067" max="15067" width="14.81640625" style="2" bestFit="1" customWidth="1"/>
    <col min="15068" max="15068" width="12" style="2" customWidth="1"/>
    <col min="15069" max="15069" width="14.81640625" style="2" bestFit="1" customWidth="1"/>
    <col min="15070" max="15070" width="12.453125" style="2" customWidth="1"/>
    <col min="15071" max="15071" width="14.81640625" style="2" bestFit="1" customWidth="1"/>
    <col min="15072" max="15072" width="11.26953125" style="2" bestFit="1" customWidth="1"/>
    <col min="15073" max="15073" width="15" style="2" customWidth="1"/>
    <col min="15074" max="15074" width="10.26953125" style="2" customWidth="1"/>
    <col min="15075" max="15075" width="14.81640625" style="2" bestFit="1" customWidth="1"/>
    <col min="15076" max="15076" width="3.453125" style="2" customWidth="1"/>
    <col min="15077" max="15316" width="11.453125" style="2"/>
    <col min="15317" max="15317" width="8.1796875" style="2" customWidth="1"/>
    <col min="15318" max="15318" width="0" style="2" hidden="1" customWidth="1"/>
    <col min="15319" max="15319" width="59.54296875" style="2" customWidth="1"/>
    <col min="15320" max="15320" width="5.1796875" style="2" bestFit="1" customWidth="1"/>
    <col min="15321" max="15321" width="9.453125" style="2" customWidth="1"/>
    <col min="15322" max="15322" width="12.1796875" style="2" customWidth="1"/>
    <col min="15323" max="15323" width="14.81640625" style="2" bestFit="1" customWidth="1"/>
    <col min="15324" max="15324" width="12" style="2" customWidth="1"/>
    <col min="15325" max="15325" width="14.81640625" style="2" bestFit="1" customWidth="1"/>
    <col min="15326" max="15326" width="12.453125" style="2" customWidth="1"/>
    <col min="15327" max="15327" width="14.81640625" style="2" bestFit="1" customWidth="1"/>
    <col min="15328" max="15328" width="11.26953125" style="2" bestFit="1" customWidth="1"/>
    <col min="15329" max="15329" width="15" style="2" customWidth="1"/>
    <col min="15330" max="15330" width="10.26953125" style="2" customWidth="1"/>
    <col min="15331" max="15331" width="14.81640625" style="2" bestFit="1" customWidth="1"/>
    <col min="15332" max="15332" width="3.453125" style="2" customWidth="1"/>
    <col min="15333" max="15572" width="11.453125" style="2"/>
    <col min="15573" max="15573" width="8.1796875" style="2" customWidth="1"/>
    <col min="15574" max="15574" width="0" style="2" hidden="1" customWidth="1"/>
    <col min="15575" max="15575" width="59.54296875" style="2" customWidth="1"/>
    <col min="15576" max="15576" width="5.1796875" style="2" bestFit="1" customWidth="1"/>
    <col min="15577" max="15577" width="9.453125" style="2" customWidth="1"/>
    <col min="15578" max="15578" width="12.1796875" style="2" customWidth="1"/>
    <col min="15579" max="15579" width="14.81640625" style="2" bestFit="1" customWidth="1"/>
    <col min="15580" max="15580" width="12" style="2" customWidth="1"/>
    <col min="15581" max="15581" width="14.81640625" style="2" bestFit="1" customWidth="1"/>
    <col min="15582" max="15582" width="12.453125" style="2" customWidth="1"/>
    <col min="15583" max="15583" width="14.81640625" style="2" bestFit="1" customWidth="1"/>
    <col min="15584" max="15584" width="11.26953125" style="2" bestFit="1" customWidth="1"/>
    <col min="15585" max="15585" width="15" style="2" customWidth="1"/>
    <col min="15586" max="15586" width="10.26953125" style="2" customWidth="1"/>
    <col min="15587" max="15587" width="14.81640625" style="2" bestFit="1" customWidth="1"/>
    <col min="15588" max="15588" width="3.453125" style="2" customWidth="1"/>
    <col min="15589" max="15828" width="11.453125" style="2"/>
    <col min="15829" max="15829" width="8.1796875" style="2" customWidth="1"/>
    <col min="15830" max="15830" width="0" style="2" hidden="1" customWidth="1"/>
    <col min="15831" max="15831" width="59.54296875" style="2" customWidth="1"/>
    <col min="15832" max="15832" width="5.1796875" style="2" bestFit="1" customWidth="1"/>
    <col min="15833" max="15833" width="9.453125" style="2" customWidth="1"/>
    <col min="15834" max="15834" width="12.1796875" style="2" customWidth="1"/>
    <col min="15835" max="15835" width="14.81640625" style="2" bestFit="1" customWidth="1"/>
    <col min="15836" max="15836" width="12" style="2" customWidth="1"/>
    <col min="15837" max="15837" width="14.81640625" style="2" bestFit="1" customWidth="1"/>
    <col min="15838" max="15838" width="12.453125" style="2" customWidth="1"/>
    <col min="15839" max="15839" width="14.81640625" style="2" bestFit="1" customWidth="1"/>
    <col min="15840" max="15840" width="11.26953125" style="2" bestFit="1" customWidth="1"/>
    <col min="15841" max="15841" width="15" style="2" customWidth="1"/>
    <col min="15842" max="15842" width="10.26953125" style="2" customWidth="1"/>
    <col min="15843" max="15843" width="14.81640625" style="2" bestFit="1" customWidth="1"/>
    <col min="15844" max="15844" width="3.453125" style="2" customWidth="1"/>
    <col min="15845" max="16084" width="11.453125" style="2"/>
    <col min="16085" max="16085" width="8.1796875" style="2" customWidth="1"/>
    <col min="16086" max="16086" width="0" style="2" hidden="1" customWidth="1"/>
    <col min="16087" max="16087" width="59.54296875" style="2" customWidth="1"/>
    <col min="16088" max="16088" width="5.1796875" style="2" bestFit="1" customWidth="1"/>
    <col min="16089" max="16089" width="9.453125" style="2" customWidth="1"/>
    <col min="16090" max="16090" width="12.1796875" style="2" customWidth="1"/>
    <col min="16091" max="16091" width="14.81640625" style="2" bestFit="1" customWidth="1"/>
    <col min="16092" max="16092" width="12" style="2" customWidth="1"/>
    <col min="16093" max="16093" width="14.81640625" style="2" bestFit="1" customWidth="1"/>
    <col min="16094" max="16094" width="12.453125" style="2" customWidth="1"/>
    <col min="16095" max="16095" width="14.81640625" style="2" bestFit="1" customWidth="1"/>
    <col min="16096" max="16096" width="11.26953125" style="2" bestFit="1" customWidth="1"/>
    <col min="16097" max="16097" width="15" style="2" customWidth="1"/>
    <col min="16098" max="16098" width="10.26953125" style="2" customWidth="1"/>
    <col min="16099" max="16099" width="14.81640625" style="2" bestFit="1" customWidth="1"/>
    <col min="16100" max="16100" width="3.453125" style="2" customWidth="1"/>
    <col min="16101" max="16384" width="11.453125" style="2"/>
  </cols>
  <sheetData>
    <row r="1" spans="1:15" ht="25" customHeight="1">
      <c r="A1" s="409" t="s">
        <v>0</v>
      </c>
      <c r="B1" s="409"/>
      <c r="C1" s="409"/>
      <c r="D1" s="409"/>
      <c r="E1" s="409"/>
      <c r="F1" s="409"/>
      <c r="G1" s="409"/>
      <c r="H1" s="409"/>
      <c r="I1" s="409"/>
      <c r="J1" s="409"/>
      <c r="K1" s="1"/>
      <c r="L1" s="1"/>
      <c r="M1" s="1"/>
      <c r="N1" s="1"/>
      <c r="O1" s="1"/>
    </row>
    <row r="2" spans="1:15" ht="18" customHeight="1">
      <c r="A2" s="409" t="s">
        <v>1</v>
      </c>
      <c r="B2" s="409"/>
      <c r="C2" s="409"/>
      <c r="D2" s="409"/>
      <c r="E2" s="409"/>
      <c r="F2" s="409"/>
      <c r="G2" s="409"/>
      <c r="H2" s="409"/>
      <c r="I2" s="409"/>
      <c r="J2" s="409"/>
      <c r="K2" s="1"/>
      <c r="L2" s="1"/>
      <c r="M2" s="1"/>
      <c r="N2" s="1"/>
      <c r="O2" s="1"/>
    </row>
    <row r="3" spans="1:15" ht="12.75" customHeight="1" thickBot="1">
      <c r="B3" s="3"/>
      <c r="C3" s="3"/>
      <c r="D3" s="3"/>
      <c r="F3" s="402" t="s">
        <v>134</v>
      </c>
      <c r="G3" s="402"/>
      <c r="H3" s="402"/>
      <c r="I3" s="402"/>
      <c r="J3" s="402"/>
      <c r="K3" s="410" t="s">
        <v>133</v>
      </c>
      <c r="L3" s="410"/>
      <c r="M3" s="410"/>
      <c r="N3" s="410"/>
      <c r="O3" s="410"/>
    </row>
    <row r="4" spans="1:15" s="8" customFormat="1" ht="14.5" thickBot="1">
      <c r="A4" s="5" t="s">
        <v>2</v>
      </c>
      <c r="B4" s="6" t="s">
        <v>3</v>
      </c>
      <c r="C4" s="7" t="s">
        <v>4</v>
      </c>
      <c r="D4" s="6" t="s">
        <v>5</v>
      </c>
      <c r="E4" s="6" t="s">
        <v>132</v>
      </c>
      <c r="F4" s="82" t="s">
        <v>131</v>
      </c>
      <c r="G4" s="82" t="s">
        <v>130</v>
      </c>
      <c r="H4" s="82" t="s">
        <v>129</v>
      </c>
      <c r="I4" s="82" t="s">
        <v>128</v>
      </c>
      <c r="J4" s="82" t="s">
        <v>6</v>
      </c>
      <c r="K4" s="112" t="s">
        <v>131</v>
      </c>
      <c r="L4" s="112" t="s">
        <v>130</v>
      </c>
      <c r="M4" s="112" t="s">
        <v>129</v>
      </c>
      <c r="N4" s="112" t="s">
        <v>128</v>
      </c>
      <c r="O4" s="112" t="s">
        <v>6</v>
      </c>
    </row>
    <row r="5" spans="1:15" ht="18" customHeight="1">
      <c r="A5" s="21">
        <v>1</v>
      </c>
      <c r="B5" s="21" t="s">
        <v>3</v>
      </c>
      <c r="C5" s="22" t="s">
        <v>9</v>
      </c>
      <c r="D5" s="23"/>
      <c r="E5" s="24"/>
      <c r="F5" s="25"/>
      <c r="G5" s="26"/>
      <c r="H5" s="23"/>
      <c r="I5" s="2"/>
      <c r="J5" s="2"/>
      <c r="K5" s="2"/>
      <c r="L5" s="2"/>
      <c r="M5" s="2"/>
      <c r="N5" s="2"/>
      <c r="O5" s="111"/>
    </row>
    <row r="6" spans="1:15" s="103" customFormat="1" ht="18" customHeight="1">
      <c r="A6" s="14">
        <v>1.1000000000000001</v>
      </c>
      <c r="B6" s="14"/>
      <c r="C6" s="27" t="s">
        <v>10</v>
      </c>
      <c r="D6" s="16"/>
      <c r="E6" s="28"/>
      <c r="F6" s="13"/>
      <c r="G6" s="18"/>
      <c r="H6" s="17"/>
      <c r="I6" s="17"/>
      <c r="J6" s="17"/>
      <c r="K6" s="17"/>
      <c r="L6" s="17"/>
      <c r="M6" s="17"/>
      <c r="N6" s="17"/>
      <c r="O6" s="104"/>
    </row>
    <row r="7" spans="1:15" s="103" customFormat="1" ht="75" customHeight="1">
      <c r="A7" s="11" t="s">
        <v>11</v>
      </c>
      <c r="B7" s="11" t="s">
        <v>12</v>
      </c>
      <c r="C7" s="29" t="s">
        <v>13</v>
      </c>
      <c r="D7" s="16" t="s">
        <v>14</v>
      </c>
      <c r="E7" s="30">
        <v>23.21</v>
      </c>
      <c r="F7" s="13" t="s">
        <v>117</v>
      </c>
      <c r="G7" s="18" t="s">
        <v>117</v>
      </c>
      <c r="H7" s="17"/>
      <c r="I7" s="17"/>
      <c r="J7" s="17"/>
      <c r="K7" s="17">
        <v>5.85</v>
      </c>
      <c r="L7" s="17">
        <v>3.96</v>
      </c>
      <c r="M7" s="17"/>
      <c r="N7" s="17">
        <v>1</v>
      </c>
      <c r="O7" s="104">
        <f>K7*L7*N7</f>
        <v>23.165999999999997</v>
      </c>
    </row>
    <row r="8" spans="1:15" s="103" customFormat="1" ht="18" customHeight="1">
      <c r="A8" s="108"/>
      <c r="B8" s="108"/>
      <c r="C8" s="106"/>
      <c r="D8" s="105"/>
      <c r="E8" s="17"/>
      <c r="F8" s="17"/>
      <c r="G8" s="17"/>
      <c r="H8" s="17"/>
      <c r="I8" s="17"/>
      <c r="J8" s="17"/>
      <c r="K8" s="17"/>
      <c r="L8" s="17"/>
      <c r="M8" s="17"/>
      <c r="N8" s="17"/>
      <c r="O8" s="104"/>
    </row>
    <row r="9" spans="1:15" s="103" customFormat="1" ht="57" customHeight="1">
      <c r="A9" s="11" t="s">
        <v>15</v>
      </c>
      <c r="B9" s="11" t="s">
        <v>16</v>
      </c>
      <c r="C9" s="29" t="s">
        <v>17</v>
      </c>
      <c r="D9" s="16" t="s">
        <v>14</v>
      </c>
      <c r="E9" s="30">
        <v>17.93</v>
      </c>
      <c r="F9" s="17"/>
      <c r="G9" s="17"/>
      <c r="H9" s="17"/>
      <c r="I9" s="17"/>
      <c r="J9" s="17"/>
      <c r="K9" s="17">
        <v>5.85</v>
      </c>
      <c r="L9" s="17">
        <v>2.89</v>
      </c>
      <c r="M9" s="17"/>
      <c r="N9" s="17">
        <v>1</v>
      </c>
      <c r="O9" s="104">
        <f>K9*L9</f>
        <v>16.906500000000001</v>
      </c>
    </row>
    <row r="10" spans="1:15" s="103" customFormat="1" ht="18" customHeight="1">
      <c r="A10" s="108"/>
      <c r="B10" s="108"/>
      <c r="C10" s="106"/>
      <c r="D10" s="105"/>
      <c r="E10" s="17"/>
      <c r="F10" s="17"/>
      <c r="G10" s="17"/>
      <c r="H10" s="17"/>
      <c r="I10" s="17"/>
      <c r="J10" s="17"/>
      <c r="K10" s="17"/>
      <c r="L10" s="17"/>
      <c r="M10" s="17"/>
      <c r="N10" s="17"/>
      <c r="O10" s="104"/>
    </row>
    <row r="11" spans="1:15" s="103" customFormat="1" ht="39.65" customHeight="1">
      <c r="A11" s="11" t="s">
        <v>18</v>
      </c>
      <c r="B11" s="11" t="s">
        <v>19</v>
      </c>
      <c r="C11" s="29" t="s">
        <v>20</v>
      </c>
      <c r="D11" s="16" t="s">
        <v>21</v>
      </c>
      <c r="E11" s="30">
        <v>0.99</v>
      </c>
      <c r="F11" s="17"/>
      <c r="G11" s="17"/>
      <c r="H11" s="17"/>
      <c r="I11" s="17"/>
      <c r="J11" s="17"/>
      <c r="K11" s="17">
        <v>1.68</v>
      </c>
      <c r="L11" s="17">
        <v>0.93</v>
      </c>
      <c r="M11" s="17"/>
      <c r="N11" s="17"/>
      <c r="O11" s="104">
        <f>K11*L11</f>
        <v>1.5624</v>
      </c>
    </row>
    <row r="12" spans="1:15" s="103" customFormat="1" ht="18" customHeight="1">
      <c r="A12" s="108"/>
      <c r="B12" s="108"/>
      <c r="C12" s="106"/>
      <c r="D12" s="105"/>
      <c r="E12" s="17"/>
      <c r="F12" s="17"/>
      <c r="G12" s="17"/>
      <c r="H12" s="17"/>
      <c r="I12" s="17"/>
      <c r="J12" s="17"/>
      <c r="K12" s="17"/>
      <c r="L12" s="17"/>
      <c r="M12" s="17"/>
      <c r="N12" s="17"/>
      <c r="O12" s="104"/>
    </row>
    <row r="13" spans="1:15" s="103" customFormat="1" ht="18" customHeight="1">
      <c r="A13" s="14">
        <v>1.2</v>
      </c>
      <c r="B13" s="11"/>
      <c r="C13" s="27" t="s">
        <v>22</v>
      </c>
      <c r="D13" s="16"/>
      <c r="E13" s="30"/>
      <c r="F13" s="17"/>
      <c r="G13" s="17"/>
      <c r="H13" s="17"/>
      <c r="I13" s="17"/>
      <c r="J13" s="17"/>
      <c r="K13" s="17"/>
      <c r="L13" s="17"/>
      <c r="M13" s="17"/>
      <c r="N13" s="17"/>
      <c r="O13" s="104"/>
    </row>
    <row r="14" spans="1:15" s="103" customFormat="1" ht="52.9" customHeight="1">
      <c r="A14" s="11"/>
      <c r="B14" s="11"/>
      <c r="C14" s="15" t="s">
        <v>23</v>
      </c>
      <c r="D14" s="16"/>
      <c r="E14" s="30"/>
      <c r="F14" s="17"/>
      <c r="G14" s="17"/>
      <c r="H14" s="17"/>
      <c r="I14" s="17"/>
      <c r="J14" s="17"/>
      <c r="K14" s="17"/>
      <c r="L14" s="17"/>
      <c r="M14" s="17"/>
      <c r="N14" s="17"/>
      <c r="O14" s="104"/>
    </row>
    <row r="15" spans="1:15" s="103" customFormat="1" ht="18" customHeight="1">
      <c r="A15" s="108"/>
      <c r="B15" s="108"/>
      <c r="C15" s="106"/>
      <c r="D15" s="105"/>
      <c r="E15" s="17"/>
      <c r="F15" s="17"/>
      <c r="G15" s="17"/>
      <c r="H15" s="17"/>
      <c r="I15" s="17"/>
      <c r="J15" s="17"/>
      <c r="K15" s="17"/>
      <c r="L15" s="17"/>
      <c r="M15" s="17"/>
      <c r="N15" s="17"/>
      <c r="O15" s="104"/>
    </row>
    <row r="16" spans="1:15" s="103" customFormat="1" ht="18" customHeight="1">
      <c r="A16" s="14">
        <v>1.3</v>
      </c>
      <c r="B16" s="14"/>
      <c r="C16" s="27" t="s">
        <v>30</v>
      </c>
      <c r="D16" s="105"/>
      <c r="E16" s="17"/>
      <c r="F16" s="17"/>
      <c r="G16" s="17"/>
      <c r="H16" s="17"/>
      <c r="I16" s="17"/>
      <c r="J16" s="17"/>
      <c r="K16" s="17"/>
      <c r="L16" s="17"/>
      <c r="M16" s="17"/>
      <c r="N16" s="17"/>
      <c r="O16" s="104"/>
    </row>
    <row r="17" spans="1:15" s="103" customFormat="1" ht="49.9" customHeight="1">
      <c r="A17" s="11" t="s">
        <v>32</v>
      </c>
      <c r="B17" s="11" t="s">
        <v>33</v>
      </c>
      <c r="C17" s="29" t="s">
        <v>34</v>
      </c>
      <c r="D17" s="16" t="s">
        <v>14</v>
      </c>
      <c r="E17" s="30">
        <v>10.89</v>
      </c>
      <c r="F17" s="17"/>
      <c r="G17" s="17"/>
      <c r="H17" s="17"/>
      <c r="I17" s="17"/>
      <c r="J17" s="17"/>
      <c r="K17" s="110"/>
      <c r="L17" s="110"/>
      <c r="M17" s="17"/>
      <c r="N17" s="17"/>
      <c r="O17" s="104">
        <f>SUM(O18:O22)</f>
        <v>12.49525</v>
      </c>
    </row>
    <row r="18" spans="1:15" s="103" customFormat="1" ht="18" customHeight="1">
      <c r="A18" s="108"/>
      <c r="B18" s="108"/>
      <c r="C18" s="372" t="s">
        <v>353</v>
      </c>
      <c r="D18" s="105"/>
      <c r="E18" s="17"/>
      <c r="F18" s="17"/>
      <c r="G18" s="17"/>
      <c r="H18" s="17"/>
      <c r="I18" s="17"/>
      <c r="J18" s="17"/>
      <c r="K18" s="109">
        <v>2.6349999999999998</v>
      </c>
      <c r="L18" s="17">
        <v>1.85</v>
      </c>
      <c r="M18" s="17"/>
      <c r="N18" s="17"/>
      <c r="O18" s="17">
        <f>L18*K18</f>
        <v>4.8747499999999997</v>
      </c>
    </row>
    <row r="19" spans="1:15" s="103" customFormat="1" ht="18" customHeight="1">
      <c r="A19" s="108"/>
      <c r="B19" s="108"/>
      <c r="C19" s="372" t="s">
        <v>354</v>
      </c>
      <c r="D19" s="105"/>
      <c r="E19" s="17"/>
      <c r="F19" s="17"/>
      <c r="G19" s="17"/>
      <c r="H19" s="17"/>
      <c r="I19" s="17"/>
      <c r="J19" s="17"/>
      <c r="K19" s="369">
        <v>4.74</v>
      </c>
      <c r="L19" s="17">
        <v>0.7</v>
      </c>
      <c r="M19" s="17"/>
      <c r="N19" s="17"/>
      <c r="O19" s="17">
        <f t="shared" ref="O19:O22" si="0">L19*K19</f>
        <v>3.3180000000000001</v>
      </c>
    </row>
    <row r="20" spans="1:15" s="103" customFormat="1" ht="18" customHeight="1">
      <c r="A20" s="108"/>
      <c r="B20" s="108"/>
      <c r="C20" s="372" t="s">
        <v>355</v>
      </c>
      <c r="D20" s="105"/>
      <c r="E20" s="17"/>
      <c r="F20" s="17"/>
      <c r="G20" s="17"/>
      <c r="H20" s="17"/>
      <c r="I20" s="17"/>
      <c r="J20" s="17"/>
      <c r="K20" s="369">
        <v>-2.1</v>
      </c>
      <c r="L20" s="17">
        <v>0.89</v>
      </c>
      <c r="M20" s="17"/>
      <c r="N20" s="17"/>
      <c r="O20" s="17">
        <f>K20*L20</f>
        <v>-1.8690000000000002</v>
      </c>
    </row>
    <row r="21" spans="1:15" s="103" customFormat="1" ht="18" customHeight="1">
      <c r="A21" s="108"/>
      <c r="B21" s="108"/>
      <c r="C21" s="372" t="s">
        <v>356</v>
      </c>
      <c r="D21" s="105"/>
      <c r="E21" s="17"/>
      <c r="F21" s="17"/>
      <c r="G21" s="17"/>
      <c r="H21" s="17"/>
      <c r="I21" s="17"/>
      <c r="J21" s="17"/>
      <c r="K21" s="17">
        <v>5.64</v>
      </c>
      <c r="L21" s="17">
        <v>0.3</v>
      </c>
      <c r="M21" s="17"/>
      <c r="N21" s="17"/>
      <c r="O21" s="17">
        <f t="shared" si="0"/>
        <v>1.6919999999999999</v>
      </c>
    </row>
    <row r="22" spans="1:15" s="103" customFormat="1" ht="18" customHeight="1">
      <c r="A22" s="108"/>
      <c r="B22" s="108"/>
      <c r="C22" s="372" t="s">
        <v>357</v>
      </c>
      <c r="D22" s="105"/>
      <c r="E22" s="17"/>
      <c r="F22" s="17"/>
      <c r="G22" s="17"/>
      <c r="H22" s="17"/>
      <c r="I22" s="17"/>
      <c r="J22" s="17"/>
      <c r="K22" s="370">
        <v>2.6349999999999998</v>
      </c>
      <c r="L22" s="369">
        <v>1.7</v>
      </c>
      <c r="M22" s="17"/>
      <c r="N22" s="17"/>
      <c r="O22" s="17">
        <f t="shared" si="0"/>
        <v>4.4794999999999998</v>
      </c>
    </row>
    <row r="23" spans="1:15" s="103" customFormat="1">
      <c r="A23" s="107"/>
      <c r="B23" s="107"/>
      <c r="C23" s="106"/>
      <c r="D23" s="105"/>
      <c r="E23" s="28"/>
      <c r="F23" s="28"/>
      <c r="G23" s="28"/>
      <c r="H23" s="28"/>
      <c r="I23" s="28"/>
      <c r="J23" s="28"/>
      <c r="K23" s="17"/>
      <c r="L23" s="17"/>
      <c r="M23" s="28"/>
      <c r="N23" s="28"/>
      <c r="O23" s="17"/>
    </row>
    <row r="24" spans="1:15" s="103" customFormat="1" ht="42">
      <c r="A24" s="39" t="s">
        <v>36</v>
      </c>
      <c r="B24" s="11" t="s">
        <v>37</v>
      </c>
      <c r="C24" s="40" t="s">
        <v>38</v>
      </c>
      <c r="D24" s="12" t="s">
        <v>21</v>
      </c>
      <c r="E24" s="30">
        <v>9.24</v>
      </c>
      <c r="F24" s="28"/>
      <c r="G24" s="28"/>
      <c r="H24" s="28"/>
      <c r="I24" s="28"/>
      <c r="J24" s="28"/>
      <c r="K24" s="369">
        <v>0.7</v>
      </c>
      <c r="L24" s="17"/>
      <c r="M24" s="28"/>
      <c r="N24" s="28">
        <v>4</v>
      </c>
      <c r="O24" s="104">
        <f>K24*N24</f>
        <v>2.8</v>
      </c>
    </row>
    <row r="25" spans="1:15" s="103" customFormat="1">
      <c r="A25" s="39"/>
      <c r="B25" s="11"/>
      <c r="C25" s="40"/>
      <c r="D25" s="12"/>
      <c r="E25" s="30"/>
      <c r="F25" s="28"/>
      <c r="G25" s="28"/>
      <c r="H25" s="28"/>
      <c r="I25" s="28"/>
      <c r="J25" s="28"/>
      <c r="K25" s="17"/>
      <c r="L25" s="17"/>
      <c r="M25" s="28"/>
      <c r="N25" s="28"/>
      <c r="O25" s="17"/>
    </row>
    <row r="26" spans="1:15" s="103" customFormat="1" ht="28">
      <c r="A26" s="39" t="s">
        <v>39</v>
      </c>
      <c r="B26" s="11" t="s">
        <v>40</v>
      </c>
      <c r="C26" s="40" t="s">
        <v>41</v>
      </c>
      <c r="D26" s="12" t="s">
        <v>21</v>
      </c>
      <c r="E26" s="30">
        <v>12.43</v>
      </c>
      <c r="F26" s="28"/>
      <c r="G26" s="28"/>
      <c r="H26" s="28"/>
      <c r="I26" s="28"/>
      <c r="J26" s="28"/>
      <c r="K26" s="369">
        <v>15.4</v>
      </c>
      <c r="L26" s="17"/>
      <c r="M26" s="28"/>
      <c r="N26" s="28"/>
      <c r="O26" s="104">
        <f>K26</f>
        <v>15.4</v>
      </c>
    </row>
    <row r="27" spans="1:15" s="103" customFormat="1">
      <c r="A27" s="39"/>
      <c r="B27" s="11"/>
      <c r="C27" s="40"/>
      <c r="D27" s="12"/>
      <c r="E27" s="30"/>
      <c r="F27" s="28"/>
      <c r="G27" s="28"/>
      <c r="H27" s="28"/>
      <c r="I27" s="28"/>
      <c r="J27" s="28"/>
      <c r="K27" s="17"/>
      <c r="L27" s="17"/>
      <c r="M27" s="28"/>
      <c r="N27" s="28"/>
      <c r="O27" s="17"/>
    </row>
    <row r="28" spans="1:15" s="103" customFormat="1" ht="28">
      <c r="A28" s="39" t="s">
        <v>42</v>
      </c>
      <c r="B28" s="11" t="s">
        <v>40</v>
      </c>
      <c r="C28" s="40" t="s">
        <v>43</v>
      </c>
      <c r="D28" s="12" t="s">
        <v>21</v>
      </c>
      <c r="E28" s="30">
        <v>6.49</v>
      </c>
      <c r="F28" s="28"/>
      <c r="G28" s="28"/>
      <c r="H28" s="28"/>
      <c r="I28" s="28"/>
      <c r="J28" s="28"/>
      <c r="K28" s="369">
        <v>12.56</v>
      </c>
      <c r="L28" s="17"/>
      <c r="M28" s="28"/>
      <c r="N28" s="28"/>
      <c r="O28" s="104">
        <f>K28</f>
        <v>12.56</v>
      </c>
    </row>
    <row r="29" spans="1:15" s="103" customFormat="1">
      <c r="A29" s="39"/>
      <c r="B29" s="11"/>
      <c r="C29" s="40"/>
      <c r="D29" s="12"/>
      <c r="E29" s="30"/>
      <c r="F29" s="28"/>
      <c r="G29" s="28"/>
      <c r="H29" s="28"/>
      <c r="I29" s="28"/>
      <c r="J29" s="28"/>
      <c r="K29" s="17"/>
      <c r="L29" s="17"/>
      <c r="M29" s="28"/>
      <c r="N29" s="28"/>
      <c r="O29" s="17"/>
    </row>
    <row r="30" spans="1:15" ht="18" customHeight="1">
      <c r="A30" s="21">
        <v>2</v>
      </c>
      <c r="B30" s="21"/>
      <c r="C30" s="22" t="s">
        <v>45</v>
      </c>
      <c r="D30" s="23"/>
      <c r="E30" s="24"/>
      <c r="F30" s="25"/>
      <c r="G30" s="26"/>
      <c r="H30" s="23"/>
      <c r="I30" s="2"/>
      <c r="J30" s="2"/>
      <c r="K30" s="2"/>
      <c r="L30" s="2"/>
      <c r="M30" s="2"/>
      <c r="N30" s="2"/>
      <c r="O30" s="2"/>
    </row>
    <row r="31" spans="1:15" s="103" customFormat="1">
      <c r="A31" s="39"/>
      <c r="B31" s="11"/>
      <c r="C31" s="40"/>
      <c r="D31" s="12"/>
      <c r="E31" s="30"/>
      <c r="F31" s="28"/>
      <c r="G31" s="28"/>
      <c r="H31" s="28"/>
      <c r="I31" s="28"/>
      <c r="J31" s="28"/>
      <c r="K31" s="17"/>
      <c r="L31" s="17"/>
      <c r="M31" s="28"/>
      <c r="N31" s="28"/>
      <c r="O31" s="17"/>
    </row>
    <row r="32" spans="1:15" s="103" customFormat="1" ht="84">
      <c r="A32" s="11" t="s">
        <v>47</v>
      </c>
      <c r="B32" s="11" t="s">
        <v>48</v>
      </c>
      <c r="C32" s="29" t="s">
        <v>49</v>
      </c>
      <c r="D32" s="12" t="s">
        <v>21</v>
      </c>
      <c r="E32" s="30">
        <v>42.24</v>
      </c>
      <c r="F32" s="28"/>
      <c r="G32" s="28"/>
      <c r="H32" s="28"/>
      <c r="I32" s="28"/>
      <c r="J32" s="28"/>
      <c r="K32" s="17">
        <v>2.44</v>
      </c>
      <c r="L32" s="17"/>
      <c r="M32" s="28"/>
      <c r="N32" s="28">
        <v>16</v>
      </c>
      <c r="O32" s="104">
        <f>K32*N32</f>
        <v>39.04</v>
      </c>
    </row>
    <row r="33" spans="1:15" s="103" customFormat="1">
      <c r="A33" s="39"/>
      <c r="B33" s="11"/>
      <c r="C33" s="40"/>
      <c r="D33" s="12"/>
      <c r="E33" s="30"/>
      <c r="F33" s="28"/>
      <c r="G33" s="28"/>
      <c r="H33" s="28"/>
      <c r="I33" s="28"/>
      <c r="J33" s="28"/>
      <c r="K33" s="17"/>
      <c r="L33" s="17"/>
      <c r="M33" s="28"/>
      <c r="N33" s="28"/>
      <c r="O33" s="17"/>
    </row>
    <row r="34" spans="1:15" ht="18" customHeight="1">
      <c r="A34" s="21">
        <v>3</v>
      </c>
      <c r="B34" s="21"/>
      <c r="C34" s="22" t="s">
        <v>51</v>
      </c>
      <c r="D34" s="23"/>
      <c r="E34" s="24"/>
      <c r="F34" s="25"/>
      <c r="G34" s="26"/>
      <c r="H34" s="23"/>
      <c r="I34" s="2"/>
      <c r="J34" s="2"/>
      <c r="K34" s="2"/>
      <c r="L34" s="2"/>
      <c r="M34" s="2"/>
      <c r="N34" s="2"/>
      <c r="O34" s="2"/>
    </row>
    <row r="35" spans="1:15" s="103" customFormat="1" ht="112">
      <c r="A35" s="11" t="s">
        <v>54</v>
      </c>
      <c r="B35" s="11" t="s">
        <v>55</v>
      </c>
      <c r="C35" s="15" t="s">
        <v>56</v>
      </c>
      <c r="D35" s="16" t="s">
        <v>14</v>
      </c>
      <c r="E35" s="30">
        <v>3.52</v>
      </c>
      <c r="F35" s="28"/>
      <c r="G35" s="28"/>
      <c r="H35" s="28"/>
      <c r="I35" s="28"/>
      <c r="J35" s="28"/>
      <c r="K35" s="17">
        <v>0.3</v>
      </c>
      <c r="L35" s="369">
        <v>5.64</v>
      </c>
      <c r="M35" s="28"/>
      <c r="N35" s="28"/>
      <c r="O35" s="104">
        <f>K35*L35</f>
        <v>1.6919999999999999</v>
      </c>
    </row>
    <row r="36" spans="1:15" s="103" customFormat="1">
      <c r="A36" s="39"/>
      <c r="B36" s="11"/>
      <c r="C36" s="40"/>
      <c r="D36" s="12"/>
      <c r="E36" s="30"/>
      <c r="F36" s="28"/>
      <c r="G36" s="28"/>
      <c r="H36" s="28"/>
      <c r="I36" s="28"/>
      <c r="J36" s="28"/>
      <c r="K36" s="17"/>
      <c r="L36" s="17"/>
      <c r="M36" s="28"/>
      <c r="N36" s="28"/>
      <c r="O36" s="17"/>
    </row>
    <row r="37" spans="1:15">
      <c r="A37" s="54">
        <v>4.0999999999999996</v>
      </c>
      <c r="B37" s="55"/>
      <c r="C37" s="56" t="s">
        <v>58</v>
      </c>
      <c r="D37" s="57"/>
      <c r="E37" s="28"/>
      <c r="F37" s="28"/>
      <c r="G37" s="28"/>
      <c r="H37" s="28"/>
      <c r="I37" s="28"/>
      <c r="J37" s="28"/>
      <c r="K37" s="28"/>
      <c r="L37" s="28"/>
      <c r="M37" s="28"/>
      <c r="N37" s="28"/>
      <c r="O37" s="102"/>
    </row>
    <row r="38" spans="1:15" ht="70">
      <c r="A38" s="58" t="s">
        <v>59</v>
      </c>
      <c r="B38" s="59" t="s">
        <v>60</v>
      </c>
      <c r="C38" s="60" t="s">
        <v>61</v>
      </c>
      <c r="D38" s="16" t="s">
        <v>14</v>
      </c>
      <c r="E38" s="30">
        <v>18.37</v>
      </c>
      <c r="F38" s="30"/>
      <c r="G38" s="30"/>
      <c r="H38" s="30"/>
      <c r="I38" s="30"/>
      <c r="J38" s="98">
        <f>J39+J40+J41+J42</f>
        <v>17.364000000000004</v>
      </c>
      <c r="K38" s="30"/>
      <c r="L38" s="30"/>
      <c r="M38" s="30"/>
      <c r="N38" s="30"/>
      <c r="O38" s="98"/>
    </row>
    <row r="39" spans="1:15">
      <c r="A39" s="58"/>
      <c r="B39" s="59"/>
      <c r="C39" s="60" t="s">
        <v>127</v>
      </c>
      <c r="D39" s="16"/>
      <c r="E39" s="30"/>
      <c r="F39" s="30">
        <v>6</v>
      </c>
      <c r="G39" s="30"/>
      <c r="H39" s="30">
        <v>2.7</v>
      </c>
      <c r="I39" s="30"/>
      <c r="J39" s="30">
        <f>F39*H39</f>
        <v>16.200000000000003</v>
      </c>
      <c r="K39" s="30">
        <v>6</v>
      </c>
      <c r="L39" s="30"/>
      <c r="M39" s="30"/>
      <c r="N39" s="30"/>
      <c r="O39" s="98"/>
    </row>
    <row r="40" spans="1:15">
      <c r="A40" s="58"/>
      <c r="B40" s="59"/>
      <c r="C40" s="60" t="s">
        <v>126</v>
      </c>
      <c r="D40" s="16"/>
      <c r="E40" s="30"/>
      <c r="F40" s="30">
        <v>0.3</v>
      </c>
      <c r="G40" s="30"/>
      <c r="H40" s="30">
        <v>0.95</v>
      </c>
      <c r="I40" s="30">
        <v>2</v>
      </c>
      <c r="J40" s="30">
        <f>I40*H40*F40</f>
        <v>0.56999999999999995</v>
      </c>
      <c r="K40" s="30">
        <v>0.3</v>
      </c>
      <c r="L40" s="30"/>
      <c r="M40" s="30"/>
      <c r="N40" s="30"/>
      <c r="O40" s="98"/>
    </row>
    <row r="41" spans="1:15">
      <c r="A41" s="58"/>
      <c r="B41" s="59"/>
      <c r="C41" s="60"/>
      <c r="D41" s="16"/>
      <c r="E41" s="30"/>
      <c r="F41" s="30">
        <v>0.12</v>
      </c>
      <c r="G41" s="30"/>
      <c r="H41" s="30">
        <v>2.7</v>
      </c>
      <c r="I41" s="30"/>
      <c r="J41" s="30">
        <f>H41*F41</f>
        <v>0.32400000000000001</v>
      </c>
      <c r="K41" s="30">
        <v>0.12</v>
      </c>
      <c r="L41" s="30"/>
      <c r="M41" s="30"/>
      <c r="N41" s="30"/>
      <c r="O41" s="98"/>
    </row>
    <row r="42" spans="1:15">
      <c r="A42" s="58"/>
      <c r="B42" s="59"/>
      <c r="C42" s="60"/>
      <c r="D42" s="16"/>
      <c r="E42" s="30"/>
      <c r="F42" s="30">
        <v>0.9</v>
      </c>
      <c r="G42" s="30"/>
      <c r="H42" s="30">
        <v>0.3</v>
      </c>
      <c r="I42" s="30"/>
      <c r="J42" s="30">
        <f>H42*F42</f>
        <v>0.27</v>
      </c>
      <c r="K42" s="30">
        <v>0.9</v>
      </c>
      <c r="L42" s="30"/>
      <c r="M42" s="30"/>
      <c r="N42" s="30"/>
      <c r="O42" s="98"/>
    </row>
    <row r="43" spans="1:15">
      <c r="A43" s="58"/>
      <c r="B43" s="59"/>
      <c r="C43" s="60"/>
      <c r="D43" s="16"/>
      <c r="E43" s="30"/>
      <c r="F43" s="30"/>
      <c r="G43" s="30"/>
      <c r="H43" s="30"/>
      <c r="I43" s="30"/>
      <c r="J43" s="30"/>
      <c r="K43" s="30"/>
      <c r="L43" s="30"/>
      <c r="M43" s="30"/>
      <c r="N43" s="30"/>
      <c r="O43" s="98"/>
    </row>
    <row r="44" spans="1:15" ht="56">
      <c r="A44" s="58" t="s">
        <v>62</v>
      </c>
      <c r="B44" s="59" t="s">
        <v>63</v>
      </c>
      <c r="C44" s="60" t="s">
        <v>64</v>
      </c>
      <c r="D44" s="16" t="s">
        <v>14</v>
      </c>
      <c r="E44" s="30">
        <v>16.61</v>
      </c>
      <c r="F44" s="30"/>
      <c r="G44" s="30"/>
      <c r="H44" s="30"/>
      <c r="I44" s="30"/>
      <c r="J44" s="30"/>
      <c r="K44" s="30"/>
      <c r="L44" s="30"/>
      <c r="M44" s="30"/>
      <c r="N44" s="30"/>
      <c r="O44" s="98">
        <f>SUM(O45:O57)</f>
        <v>31.95805</v>
      </c>
    </row>
    <row r="45" spans="1:15">
      <c r="A45" s="58"/>
      <c r="B45" s="59"/>
      <c r="C45" s="60" t="s">
        <v>125</v>
      </c>
      <c r="D45" s="16"/>
      <c r="E45" s="30"/>
      <c r="F45" s="30"/>
      <c r="G45" s="30"/>
      <c r="H45" s="30"/>
      <c r="I45" s="30"/>
      <c r="J45" s="30"/>
      <c r="K45" s="30">
        <v>6</v>
      </c>
      <c r="L45" s="30"/>
      <c r="M45" s="30">
        <v>2.7</v>
      </c>
      <c r="N45" s="30"/>
      <c r="O45" s="30">
        <f>K45*M45</f>
        <v>16.200000000000003</v>
      </c>
    </row>
    <row r="46" spans="1:15">
      <c r="A46" s="58"/>
      <c r="B46" s="59"/>
      <c r="C46" s="60" t="s">
        <v>124</v>
      </c>
      <c r="D46" s="16"/>
      <c r="E46" s="30"/>
      <c r="F46" s="30"/>
      <c r="G46" s="30"/>
      <c r="H46" s="30"/>
      <c r="I46" s="30"/>
      <c r="J46" s="30"/>
      <c r="K46" s="371">
        <v>2</v>
      </c>
      <c r="L46" s="30"/>
      <c r="M46" s="30">
        <v>2.7</v>
      </c>
      <c r="N46" s="30"/>
      <c r="O46" s="30">
        <f t="shared" ref="O46:O54" si="1">K46*M46</f>
        <v>5.4</v>
      </c>
    </row>
    <row r="47" spans="1:15">
      <c r="A47" s="58"/>
      <c r="B47" s="59"/>
      <c r="C47" s="60" t="s">
        <v>123</v>
      </c>
      <c r="D47" s="16"/>
      <c r="E47" s="30"/>
      <c r="F47" s="30"/>
      <c r="G47" s="30"/>
      <c r="H47" s="30"/>
      <c r="I47" s="30"/>
      <c r="J47" s="30"/>
      <c r="K47" s="30">
        <v>-0.89</v>
      </c>
      <c r="L47" s="30"/>
      <c r="M47" s="371">
        <v>2.1</v>
      </c>
      <c r="N47" s="30"/>
      <c r="O47" s="30">
        <f t="shared" si="1"/>
        <v>-1.8690000000000002</v>
      </c>
    </row>
    <row r="48" spans="1:15">
      <c r="A48" s="58"/>
      <c r="B48" s="59"/>
      <c r="C48" s="60" t="s">
        <v>122</v>
      </c>
      <c r="D48" s="16"/>
      <c r="E48" s="30"/>
      <c r="F48" s="30"/>
      <c r="G48" s="30"/>
      <c r="H48" s="30"/>
      <c r="I48" s="30"/>
      <c r="J48" s="30"/>
      <c r="K48" s="30">
        <v>0.41499999999999998</v>
      </c>
      <c r="L48" s="30"/>
      <c r="M48" s="30">
        <v>1.0900000000000001</v>
      </c>
      <c r="N48" s="30"/>
      <c r="O48" s="30">
        <f t="shared" si="1"/>
        <v>0.45235000000000003</v>
      </c>
    </row>
    <row r="49" spans="1:15">
      <c r="A49" s="58"/>
      <c r="B49" s="59"/>
      <c r="C49" s="60" t="s">
        <v>121</v>
      </c>
      <c r="D49" s="16"/>
      <c r="E49" s="30"/>
      <c r="F49" s="30"/>
      <c r="G49" s="30"/>
      <c r="H49" s="30"/>
      <c r="I49" s="30"/>
      <c r="J49" s="30"/>
      <c r="K49" s="371">
        <v>1.68</v>
      </c>
      <c r="L49" s="30"/>
      <c r="M49" s="371">
        <v>0.14000000000000001</v>
      </c>
      <c r="N49" s="30"/>
      <c r="O49" s="30">
        <f t="shared" si="1"/>
        <v>0.23520000000000002</v>
      </c>
    </row>
    <row r="50" spans="1:15">
      <c r="A50" s="58"/>
      <c r="B50" s="59"/>
      <c r="C50" s="60" t="s">
        <v>358</v>
      </c>
      <c r="D50" s="16"/>
      <c r="E50" s="30"/>
      <c r="F50" s="30"/>
      <c r="G50" s="30"/>
      <c r="H50" s="30"/>
      <c r="I50" s="30"/>
      <c r="J50" s="30"/>
      <c r="K50" s="30">
        <v>0.84</v>
      </c>
      <c r="L50" s="30"/>
      <c r="M50" s="30">
        <v>0.3</v>
      </c>
      <c r="N50" s="30">
        <v>2</v>
      </c>
      <c r="O50" s="30">
        <f>N50*M50*K50</f>
        <v>0.504</v>
      </c>
    </row>
    <row r="51" spans="1:15">
      <c r="A51" s="58"/>
      <c r="B51" s="59"/>
      <c r="C51" s="60" t="s">
        <v>359</v>
      </c>
      <c r="D51" s="16"/>
      <c r="E51" s="30"/>
      <c r="F51" s="30"/>
      <c r="G51" s="30"/>
      <c r="H51" s="30"/>
      <c r="I51" s="30"/>
      <c r="J51" s="30"/>
      <c r="K51" s="30">
        <v>6</v>
      </c>
      <c r="L51" s="30"/>
      <c r="M51" s="30">
        <v>0.3</v>
      </c>
      <c r="N51" s="30"/>
      <c r="O51" s="30">
        <f t="shared" si="1"/>
        <v>1.7999999999999998</v>
      </c>
    </row>
    <row r="52" spans="1:15">
      <c r="A52" s="58"/>
      <c r="B52" s="59"/>
      <c r="C52" s="60" t="s">
        <v>360</v>
      </c>
      <c r="D52" s="16"/>
      <c r="E52" s="30"/>
      <c r="F52" s="30"/>
      <c r="G52" s="30"/>
      <c r="H52" s="30"/>
      <c r="I52" s="30"/>
      <c r="J52" s="30"/>
      <c r="K52" s="30">
        <v>6</v>
      </c>
      <c r="L52" s="30"/>
      <c r="M52" s="30">
        <v>0.2</v>
      </c>
      <c r="N52" s="30"/>
      <c r="O52" s="30">
        <f t="shared" si="1"/>
        <v>1.2000000000000002</v>
      </c>
    </row>
    <row r="53" spans="1:15">
      <c r="A53" s="58"/>
      <c r="B53" s="59"/>
      <c r="C53" s="60" t="s">
        <v>357</v>
      </c>
      <c r="D53" s="16"/>
      <c r="E53" s="30"/>
      <c r="F53" s="30"/>
      <c r="G53" s="30"/>
      <c r="H53" s="30"/>
      <c r="I53" s="30"/>
      <c r="J53" s="30"/>
      <c r="K53" s="30">
        <v>2</v>
      </c>
      <c r="L53" s="30"/>
      <c r="M53" s="30">
        <v>2.7</v>
      </c>
      <c r="N53" s="30"/>
      <c r="O53" s="30">
        <f t="shared" si="1"/>
        <v>5.4</v>
      </c>
    </row>
    <row r="54" spans="1:15">
      <c r="A54" s="58"/>
      <c r="B54" s="59"/>
      <c r="C54" s="60" t="s">
        <v>361</v>
      </c>
      <c r="D54" s="16"/>
      <c r="E54" s="30"/>
      <c r="F54" s="30"/>
      <c r="G54" s="30"/>
      <c r="H54" s="30"/>
      <c r="I54" s="30"/>
      <c r="J54" s="30"/>
      <c r="K54" s="30">
        <v>0.2</v>
      </c>
      <c r="L54" s="30"/>
      <c r="M54" s="30">
        <v>2.4</v>
      </c>
      <c r="N54" s="30"/>
      <c r="O54" s="30">
        <f t="shared" si="1"/>
        <v>0.48</v>
      </c>
    </row>
    <row r="55" spans="1:15">
      <c r="A55" s="58"/>
      <c r="B55" s="59"/>
      <c r="C55" s="60" t="s">
        <v>362</v>
      </c>
      <c r="D55" s="16"/>
      <c r="E55" s="30"/>
      <c r="F55" s="30"/>
      <c r="G55" s="30"/>
      <c r="H55" s="30"/>
      <c r="I55" s="30"/>
      <c r="J55" s="30"/>
      <c r="K55" s="30">
        <v>0.84</v>
      </c>
      <c r="L55" s="30"/>
      <c r="M55" s="371">
        <v>0.3</v>
      </c>
      <c r="N55" s="371">
        <v>2</v>
      </c>
      <c r="O55" s="30">
        <f>N55*M55*K55</f>
        <v>0.504</v>
      </c>
    </row>
    <row r="56" spans="1:15">
      <c r="A56" s="58"/>
      <c r="B56" s="59"/>
      <c r="C56" s="60" t="s">
        <v>363</v>
      </c>
      <c r="D56" s="16"/>
      <c r="E56" s="30"/>
      <c r="F56" s="30"/>
      <c r="G56" s="30"/>
      <c r="H56" s="30"/>
      <c r="I56" s="30"/>
      <c r="J56" s="30"/>
      <c r="K56" s="100">
        <v>2.1850000000000001</v>
      </c>
      <c r="L56" s="30"/>
      <c r="M56" s="30">
        <v>0.3</v>
      </c>
      <c r="N56" s="371">
        <v>1</v>
      </c>
      <c r="O56" s="30">
        <f>N56*M56*K56</f>
        <v>0.65549999999999997</v>
      </c>
    </row>
    <row r="57" spans="1:15">
      <c r="A57" s="58"/>
      <c r="B57" s="59"/>
      <c r="C57" s="60"/>
      <c r="D57" s="16"/>
      <c r="E57" s="30"/>
      <c r="F57" s="30"/>
      <c r="G57" s="30"/>
      <c r="H57" s="30"/>
      <c r="I57" s="30"/>
      <c r="J57" s="30"/>
      <c r="K57" s="30">
        <v>2.4900000000000002</v>
      </c>
      <c r="L57" s="30"/>
      <c r="M57" s="371">
        <v>0.2</v>
      </c>
      <c r="N57" s="30">
        <v>2</v>
      </c>
      <c r="O57" s="30">
        <f>N57*M57*K57</f>
        <v>0.99600000000000011</v>
      </c>
    </row>
    <row r="58" spans="1:15">
      <c r="A58" s="58"/>
      <c r="B58" s="59"/>
      <c r="C58" s="60"/>
      <c r="D58" s="16"/>
      <c r="E58" s="30"/>
      <c r="F58" s="30"/>
      <c r="G58" s="30"/>
      <c r="H58" s="30"/>
      <c r="I58" s="30"/>
      <c r="J58" s="30"/>
      <c r="K58" s="30"/>
      <c r="L58" s="30"/>
      <c r="M58" s="30"/>
      <c r="N58" s="30"/>
      <c r="O58" s="98"/>
    </row>
    <row r="59" spans="1:15" ht="70">
      <c r="A59" s="58" t="s">
        <v>65</v>
      </c>
      <c r="B59" s="59" t="s">
        <v>66</v>
      </c>
      <c r="C59" s="60" t="s">
        <v>67</v>
      </c>
      <c r="D59" s="16" t="s">
        <v>14</v>
      </c>
      <c r="E59" s="30">
        <v>6.27</v>
      </c>
      <c r="F59" s="30"/>
      <c r="G59" s="30"/>
      <c r="H59" s="30"/>
      <c r="I59" s="30"/>
      <c r="J59" s="30">
        <f>J60+J61</f>
        <v>6.5820000000000007</v>
      </c>
      <c r="K59" s="30"/>
      <c r="L59" s="30"/>
      <c r="M59" s="30"/>
      <c r="N59" s="30"/>
      <c r="O59" s="98"/>
    </row>
    <row r="60" spans="1:15">
      <c r="A60" s="58"/>
      <c r="B60" s="59"/>
      <c r="C60" s="60" t="s">
        <v>120</v>
      </c>
      <c r="D60" s="16"/>
      <c r="E60" s="30"/>
      <c r="F60" s="30">
        <v>6</v>
      </c>
      <c r="G60" s="30"/>
      <c r="H60" s="30">
        <v>0.8</v>
      </c>
      <c r="I60" s="30"/>
      <c r="J60" s="30">
        <f>H60*F60</f>
        <v>4.8000000000000007</v>
      </c>
      <c r="K60" s="30"/>
      <c r="L60" s="30"/>
      <c r="M60" s="30"/>
      <c r="N60" s="30"/>
      <c r="O60" s="98"/>
    </row>
    <row r="61" spans="1:15">
      <c r="A61" s="58"/>
      <c r="B61" s="59"/>
      <c r="C61" s="60"/>
      <c r="D61" s="16"/>
      <c r="E61" s="30"/>
      <c r="F61" s="30">
        <f>1.94-1.28</f>
        <v>0.65999999999999992</v>
      </c>
      <c r="G61" s="30"/>
      <c r="H61" s="30">
        <v>2.7</v>
      </c>
      <c r="I61" s="30"/>
      <c r="J61" s="30">
        <f>H61*F61</f>
        <v>1.7819999999999998</v>
      </c>
      <c r="K61" s="30"/>
      <c r="L61" s="30"/>
      <c r="M61" s="30"/>
      <c r="N61" s="30"/>
      <c r="O61" s="98"/>
    </row>
    <row r="62" spans="1:15">
      <c r="A62" s="58"/>
      <c r="B62" s="59"/>
      <c r="C62" s="60"/>
      <c r="D62" s="16"/>
      <c r="E62" s="30"/>
      <c r="F62" s="30"/>
      <c r="G62" s="30"/>
      <c r="H62" s="30"/>
      <c r="I62" s="30"/>
      <c r="J62" s="30"/>
      <c r="K62" s="30"/>
      <c r="L62" s="30"/>
      <c r="M62" s="30"/>
      <c r="N62" s="30"/>
      <c r="O62" s="98"/>
    </row>
    <row r="63" spans="1:15" ht="84">
      <c r="A63" s="58" t="s">
        <v>68</v>
      </c>
      <c r="B63" s="59" t="s">
        <v>69</v>
      </c>
      <c r="C63" s="60" t="s">
        <v>70</v>
      </c>
      <c r="D63" s="16" t="s">
        <v>14</v>
      </c>
      <c r="E63" s="30">
        <v>8.8000000000000007</v>
      </c>
      <c r="F63" s="30"/>
      <c r="G63" s="30"/>
      <c r="H63" s="30"/>
      <c r="I63" s="30"/>
      <c r="J63" s="30">
        <f>J64+J65</f>
        <v>8.7750000000000004</v>
      </c>
      <c r="K63" s="30"/>
      <c r="L63" s="30"/>
      <c r="M63" s="30"/>
      <c r="N63" s="30"/>
      <c r="O63" s="98"/>
    </row>
    <row r="64" spans="1:15">
      <c r="A64" s="58"/>
      <c r="B64" s="59"/>
      <c r="C64" s="60" t="s">
        <v>119</v>
      </c>
      <c r="D64" s="16"/>
      <c r="E64" s="30"/>
      <c r="F64" s="30">
        <v>1.97</v>
      </c>
      <c r="G64" s="30"/>
      <c r="H64" s="30">
        <v>2.7</v>
      </c>
      <c r="I64" s="30"/>
      <c r="J64" s="30">
        <f>F64*H64</f>
        <v>5.319</v>
      </c>
      <c r="K64" s="30"/>
      <c r="L64" s="30"/>
      <c r="M64" s="30"/>
      <c r="N64" s="30"/>
      <c r="O64" s="98"/>
    </row>
    <row r="65" spans="1:15">
      <c r="A65" s="58"/>
      <c r="B65" s="59"/>
      <c r="C65" s="60" t="s">
        <v>118</v>
      </c>
      <c r="D65" s="16"/>
      <c r="E65" s="30"/>
      <c r="F65" s="30">
        <v>1.28</v>
      </c>
      <c r="G65" s="30"/>
      <c r="H65" s="30">
        <v>2.7</v>
      </c>
      <c r="I65" s="30"/>
      <c r="J65" s="30">
        <f>H65*F65</f>
        <v>3.4560000000000004</v>
      </c>
      <c r="K65" s="30"/>
      <c r="L65" s="30"/>
      <c r="M65" s="30"/>
      <c r="N65" s="30"/>
      <c r="O65" s="98"/>
    </row>
    <row r="66" spans="1:15">
      <c r="A66" s="58"/>
      <c r="B66" s="59"/>
      <c r="C66" s="60"/>
      <c r="D66" s="16"/>
      <c r="E66" s="30"/>
      <c r="F66" s="30"/>
      <c r="G66" s="30"/>
      <c r="H66" s="30"/>
      <c r="I66" s="30"/>
      <c r="J66" s="30"/>
      <c r="K66" s="30"/>
      <c r="L66" s="30"/>
      <c r="M66" s="30"/>
      <c r="N66" s="30"/>
      <c r="O66" s="98"/>
    </row>
    <row r="67" spans="1:15" ht="70">
      <c r="A67" s="58" t="s">
        <v>71</v>
      </c>
      <c r="B67" s="59" t="s">
        <v>72</v>
      </c>
      <c r="C67" s="60" t="s">
        <v>73</v>
      </c>
      <c r="D67" s="16" t="s">
        <v>14</v>
      </c>
      <c r="E67" s="30">
        <v>44.33</v>
      </c>
      <c r="F67" s="30">
        <v>6</v>
      </c>
      <c r="G67" s="30">
        <v>6.7249999999999996</v>
      </c>
      <c r="H67" s="30"/>
      <c r="I67" s="30"/>
      <c r="J67" s="30">
        <f>G67*F67</f>
        <v>40.349999999999994</v>
      </c>
      <c r="K67" s="30"/>
      <c r="L67" s="30"/>
      <c r="M67" s="30"/>
      <c r="N67" s="30"/>
      <c r="O67" s="98"/>
    </row>
    <row r="68" spans="1:15">
      <c r="A68" s="58"/>
      <c r="B68" s="59"/>
      <c r="C68" s="60"/>
      <c r="D68" s="16"/>
      <c r="E68" s="30"/>
      <c r="F68" s="30"/>
      <c r="G68" s="30"/>
      <c r="H68" s="30"/>
      <c r="I68" s="30"/>
      <c r="J68" s="30"/>
      <c r="K68" s="30"/>
      <c r="L68" s="30"/>
      <c r="M68" s="30"/>
      <c r="N68" s="30"/>
      <c r="O68" s="98"/>
    </row>
    <row r="69" spans="1:15">
      <c r="A69" s="14">
        <v>4.2</v>
      </c>
      <c r="B69" s="11"/>
      <c r="C69" s="27" t="s">
        <v>74</v>
      </c>
      <c r="D69" s="16"/>
      <c r="E69" s="61"/>
      <c r="F69" s="30"/>
      <c r="G69" s="30"/>
      <c r="H69" s="30"/>
      <c r="I69" s="30"/>
      <c r="J69" s="30"/>
      <c r="K69" s="30"/>
      <c r="L69" s="30"/>
      <c r="M69" s="30"/>
      <c r="N69" s="30"/>
      <c r="O69" s="98"/>
    </row>
    <row r="70" spans="1:15" ht="98">
      <c r="A70" s="11" t="s">
        <v>75</v>
      </c>
      <c r="B70" s="59" t="s">
        <v>76</v>
      </c>
      <c r="C70" s="29" t="s">
        <v>77</v>
      </c>
      <c r="D70" s="16" t="s">
        <v>14</v>
      </c>
      <c r="E70" s="30">
        <v>7.02</v>
      </c>
      <c r="F70" s="30"/>
      <c r="G70" s="30"/>
      <c r="H70" s="30"/>
      <c r="I70" s="30"/>
      <c r="J70" s="30"/>
      <c r="K70" s="30"/>
      <c r="L70" s="30"/>
      <c r="M70" s="30"/>
      <c r="N70" s="30"/>
      <c r="O70" s="98">
        <f>O71+O72</f>
        <v>6.5164000000000009</v>
      </c>
    </row>
    <row r="71" spans="1:15">
      <c r="A71" s="58"/>
      <c r="B71" s="59"/>
      <c r="C71" s="60"/>
      <c r="D71" s="16"/>
      <c r="E71" s="30"/>
      <c r="F71" s="30"/>
      <c r="G71" s="30"/>
      <c r="H71" s="30"/>
      <c r="I71" s="30"/>
      <c r="J71" s="30"/>
      <c r="K71" s="30">
        <v>0.44</v>
      </c>
      <c r="L71" s="30">
        <v>0.77</v>
      </c>
      <c r="M71" s="30"/>
      <c r="N71" s="371">
        <v>17</v>
      </c>
      <c r="O71" s="30">
        <f>K71*N71*L71</f>
        <v>5.7596000000000007</v>
      </c>
    </row>
    <row r="72" spans="1:15">
      <c r="A72" s="58"/>
      <c r="B72" s="59"/>
      <c r="C72" s="60"/>
      <c r="D72" s="16"/>
      <c r="E72" s="30"/>
      <c r="F72" s="30"/>
      <c r="G72" s="30"/>
      <c r="H72" s="30"/>
      <c r="I72" s="30"/>
      <c r="J72" s="30"/>
      <c r="K72" s="30">
        <v>0.44</v>
      </c>
      <c r="L72" s="30">
        <v>0.215</v>
      </c>
      <c r="M72" s="30"/>
      <c r="N72" s="30">
        <v>8</v>
      </c>
      <c r="O72" s="30">
        <f>K72*N72*L72</f>
        <v>0.75680000000000003</v>
      </c>
    </row>
    <row r="73" spans="1:15">
      <c r="A73" s="14"/>
      <c r="B73" s="14"/>
      <c r="C73" s="15"/>
      <c r="D73" s="16"/>
      <c r="E73" s="28"/>
      <c r="F73" s="28"/>
      <c r="G73" s="28"/>
      <c r="H73" s="28"/>
      <c r="I73" s="28"/>
      <c r="J73" s="28"/>
      <c r="K73" s="28"/>
      <c r="L73" s="28"/>
      <c r="M73" s="28"/>
      <c r="N73" s="28"/>
      <c r="O73" s="102"/>
    </row>
    <row r="74" spans="1:15" ht="18" customHeight="1">
      <c r="A74" s="21" t="s">
        <v>79</v>
      </c>
      <c r="B74" s="21"/>
      <c r="C74" s="22" t="s">
        <v>80</v>
      </c>
      <c r="D74" s="23"/>
      <c r="E74" s="24"/>
      <c r="F74" s="24"/>
      <c r="G74" s="24"/>
      <c r="H74" s="24"/>
      <c r="I74" s="24"/>
      <c r="J74" s="24"/>
      <c r="K74" s="24"/>
      <c r="L74" s="24"/>
      <c r="M74" s="24"/>
      <c r="N74" s="24"/>
      <c r="O74" s="101"/>
    </row>
    <row r="75" spans="1:15">
      <c r="A75" s="11">
        <v>5.0999999999999996</v>
      </c>
      <c r="B75" s="11"/>
      <c r="C75" s="27" t="s">
        <v>81</v>
      </c>
      <c r="D75" s="16"/>
      <c r="E75" s="30"/>
      <c r="F75" s="30"/>
      <c r="G75" s="30"/>
      <c r="H75" s="30"/>
      <c r="I75" s="30"/>
      <c r="J75" s="30"/>
      <c r="K75" s="30"/>
      <c r="L75" s="30"/>
      <c r="M75" s="30"/>
      <c r="N75" s="30"/>
      <c r="O75" s="98"/>
    </row>
    <row r="76" spans="1:15" ht="168">
      <c r="A76" s="58"/>
      <c r="B76" s="59" t="s">
        <v>81</v>
      </c>
      <c r="C76" s="60" t="s">
        <v>82</v>
      </c>
      <c r="D76" s="57" t="s">
        <v>21</v>
      </c>
      <c r="E76" s="30">
        <v>43.78</v>
      </c>
      <c r="F76" s="30">
        <f>6+6+2.6+2.6+2.6+2.6+2.6+2.6+2.92+2.92</f>
        <v>33.440000000000005</v>
      </c>
      <c r="G76" s="30"/>
      <c r="H76" s="30"/>
      <c r="I76" s="30"/>
      <c r="J76" s="30">
        <f>F76</f>
        <v>33.440000000000005</v>
      </c>
      <c r="K76" s="30">
        <f>6+6+2.6+2.6+2.6+2.6+2.6+2.6+2.92+2.92</f>
        <v>33.440000000000005</v>
      </c>
      <c r="L76" s="30"/>
      <c r="M76" s="30"/>
      <c r="N76" s="30"/>
      <c r="O76" s="98"/>
    </row>
    <row r="77" spans="1:15">
      <c r="A77" s="58"/>
      <c r="B77" s="59"/>
      <c r="C77" s="60"/>
      <c r="D77" s="57"/>
      <c r="E77" s="30"/>
      <c r="F77" s="30"/>
      <c r="G77" s="30"/>
      <c r="H77" s="30"/>
      <c r="I77" s="30"/>
      <c r="J77" s="30"/>
      <c r="K77" s="30"/>
      <c r="L77" s="30"/>
      <c r="M77" s="30"/>
      <c r="N77" s="30"/>
      <c r="O77" s="98"/>
    </row>
    <row r="78" spans="1:15">
      <c r="A78" s="11">
        <v>5.2</v>
      </c>
      <c r="B78" s="11"/>
      <c r="C78" s="53" t="s">
        <v>83</v>
      </c>
      <c r="D78" s="16"/>
      <c r="E78" s="30"/>
      <c r="F78" s="30"/>
      <c r="G78" s="30"/>
      <c r="H78" s="30"/>
      <c r="I78" s="30"/>
      <c r="J78" s="30"/>
      <c r="K78" s="30"/>
      <c r="L78" s="30"/>
      <c r="M78" s="30"/>
      <c r="N78" s="30"/>
      <c r="O78" s="98"/>
    </row>
    <row r="79" spans="1:15" ht="112">
      <c r="A79" s="38"/>
      <c r="B79" s="11"/>
      <c r="C79" s="62" t="s">
        <v>84</v>
      </c>
      <c r="D79" s="57" t="s">
        <v>14</v>
      </c>
      <c r="E79" s="30">
        <v>4.4000000000000004</v>
      </c>
      <c r="F79" s="30"/>
      <c r="G79" s="30"/>
      <c r="H79" s="30"/>
      <c r="I79" s="30"/>
      <c r="J79" s="30"/>
      <c r="K79" s="100">
        <v>0.98499999999999999</v>
      </c>
      <c r="L79" s="30">
        <v>1.38</v>
      </c>
      <c r="M79" s="30" t="s">
        <v>117</v>
      </c>
      <c r="N79" s="30">
        <v>3</v>
      </c>
      <c r="O79" s="98">
        <f>N79*L79*K79</f>
        <v>4.0778999999999996</v>
      </c>
    </row>
    <row r="80" spans="1:15">
      <c r="A80" s="14"/>
      <c r="B80" s="11"/>
      <c r="C80" s="15"/>
      <c r="D80" s="16"/>
      <c r="E80" s="30"/>
      <c r="F80" s="30"/>
      <c r="G80" s="30"/>
      <c r="H80" s="30"/>
      <c r="I80" s="30"/>
      <c r="J80" s="30"/>
      <c r="K80" s="30"/>
      <c r="L80" s="30"/>
      <c r="M80" s="30"/>
      <c r="N80" s="30"/>
      <c r="O80" s="98"/>
    </row>
    <row r="81" spans="1:15">
      <c r="A81" s="39">
        <v>5.3</v>
      </c>
      <c r="B81" s="35"/>
      <c r="C81" s="53" t="s">
        <v>85</v>
      </c>
      <c r="D81" s="12"/>
      <c r="E81" s="30"/>
      <c r="F81" s="30"/>
      <c r="G81" s="30"/>
      <c r="H81" s="30"/>
      <c r="I81" s="30"/>
      <c r="J81" s="30"/>
      <c r="K81" s="30"/>
      <c r="L81" s="30"/>
      <c r="M81" s="30"/>
      <c r="N81" s="30"/>
      <c r="O81" s="98"/>
    </row>
    <row r="82" spans="1:15" ht="112">
      <c r="A82" s="35"/>
      <c r="B82" s="35"/>
      <c r="C82" s="63" t="s">
        <v>86</v>
      </c>
      <c r="D82" s="12" t="s">
        <v>14</v>
      </c>
      <c r="E82" s="30">
        <v>81.95</v>
      </c>
      <c r="F82" s="20"/>
      <c r="G82" s="30"/>
      <c r="H82" s="30"/>
      <c r="I82" s="30"/>
      <c r="J82" s="98">
        <f>SUM(J83:J87)</f>
        <v>81.888624390243891</v>
      </c>
      <c r="K82" s="20"/>
      <c r="L82" s="30"/>
      <c r="M82" s="30"/>
      <c r="N82" s="30"/>
      <c r="O82" s="98"/>
    </row>
    <row r="83" spans="1:15">
      <c r="A83" s="35"/>
      <c r="B83" s="35"/>
      <c r="C83" s="63" t="s">
        <v>116</v>
      </c>
      <c r="D83" s="12"/>
      <c r="E83" s="30"/>
      <c r="F83" s="20">
        <v>13.35</v>
      </c>
      <c r="G83" s="30"/>
      <c r="H83" s="30">
        <v>3.04</v>
      </c>
      <c r="I83" s="30">
        <v>1</v>
      </c>
      <c r="J83" s="30">
        <f>I83*H83*F83</f>
        <v>40.583999999999996</v>
      </c>
      <c r="K83" s="20">
        <v>13.35</v>
      </c>
      <c r="L83" s="30"/>
      <c r="M83" s="30"/>
      <c r="N83" s="30"/>
      <c r="O83" s="98"/>
    </row>
    <row r="84" spans="1:15">
      <c r="A84" s="35"/>
      <c r="B84" s="35"/>
      <c r="C84" s="63" t="s">
        <v>115</v>
      </c>
      <c r="D84" s="12"/>
      <c r="E84" s="30"/>
      <c r="F84" s="20">
        <v>8.6999999999999993</v>
      </c>
      <c r="G84" s="30"/>
      <c r="H84" s="30">
        <v>3.04</v>
      </c>
      <c r="I84" s="30"/>
      <c r="J84" s="30">
        <f t="shared" ref="J84:J87" si="2">H84*F84</f>
        <v>26.447999999999997</v>
      </c>
      <c r="K84" s="20">
        <v>8.6999999999999993</v>
      </c>
      <c r="L84" s="30"/>
      <c r="M84" s="30"/>
      <c r="N84" s="30"/>
      <c r="O84" s="98"/>
    </row>
    <row r="85" spans="1:15">
      <c r="A85" s="35"/>
      <c r="B85" s="35"/>
      <c r="C85" s="63" t="s">
        <v>114</v>
      </c>
      <c r="D85" s="12"/>
      <c r="E85" s="30"/>
      <c r="F85" s="99">
        <f>20/3.28</f>
        <v>6.0975609756097562</v>
      </c>
      <c r="G85" s="30"/>
      <c r="H85" s="30">
        <v>1.22</v>
      </c>
      <c r="I85" s="30"/>
      <c r="J85" s="30">
        <f t="shared" si="2"/>
        <v>7.4390243902439019</v>
      </c>
      <c r="K85" s="99">
        <f>20/3.28</f>
        <v>6.0975609756097562</v>
      </c>
      <c r="L85" s="30"/>
      <c r="M85" s="30"/>
      <c r="N85" s="30"/>
      <c r="O85" s="98"/>
    </row>
    <row r="86" spans="1:15">
      <c r="A86" s="35"/>
      <c r="B86" s="35"/>
      <c r="C86" s="63" t="s">
        <v>113</v>
      </c>
      <c r="D86" s="12"/>
      <c r="E86" s="30"/>
      <c r="F86" s="20">
        <v>1.22</v>
      </c>
      <c r="G86" s="30"/>
      <c r="H86" s="30">
        <v>3.04</v>
      </c>
      <c r="I86" s="30"/>
      <c r="J86" s="30">
        <f t="shared" si="2"/>
        <v>3.7088000000000001</v>
      </c>
      <c r="K86" s="20">
        <v>1.22</v>
      </c>
      <c r="L86" s="30"/>
      <c r="M86" s="30"/>
      <c r="N86" s="30"/>
      <c r="O86" s="98"/>
    </row>
    <row r="87" spans="1:15">
      <c r="A87" s="10"/>
      <c r="B87" s="11"/>
      <c r="C87" s="19" t="s">
        <v>112</v>
      </c>
      <c r="D87" s="12"/>
      <c r="E87" s="30"/>
      <c r="F87" s="30">
        <v>1.22</v>
      </c>
      <c r="G87" s="30"/>
      <c r="H87" s="30">
        <v>3.04</v>
      </c>
      <c r="I87" s="30"/>
      <c r="J87" s="30">
        <f t="shared" si="2"/>
        <v>3.7088000000000001</v>
      </c>
      <c r="K87" s="30">
        <v>1.22</v>
      </c>
      <c r="L87" s="30"/>
      <c r="M87" s="30"/>
      <c r="N87" s="30"/>
      <c r="O87" s="98"/>
    </row>
    <row r="88" spans="1:15">
      <c r="A88" s="10"/>
      <c r="B88" s="11"/>
      <c r="C88" s="19"/>
      <c r="D88" s="38"/>
      <c r="E88" s="95"/>
      <c r="F88" s="95"/>
      <c r="G88" s="95"/>
      <c r="H88" s="95"/>
      <c r="I88" s="95"/>
      <c r="J88" s="95"/>
      <c r="K88" s="95"/>
      <c r="L88" s="95"/>
      <c r="M88" s="95"/>
      <c r="N88" s="95"/>
      <c r="O88" s="94"/>
    </row>
    <row r="89" spans="1:15">
      <c r="A89" s="39">
        <v>5.4</v>
      </c>
      <c r="B89" s="35"/>
      <c r="C89" s="53" t="s">
        <v>87</v>
      </c>
      <c r="D89" s="12"/>
      <c r="E89" s="30"/>
      <c r="F89" s="95"/>
      <c r="G89" s="95"/>
      <c r="H89" s="95"/>
      <c r="I89" s="95"/>
      <c r="J89" s="95"/>
      <c r="K89" s="95"/>
      <c r="L89" s="95"/>
      <c r="M89" s="95"/>
      <c r="N89" s="95"/>
      <c r="O89" s="94"/>
    </row>
    <row r="90" spans="1:15">
      <c r="A90" s="35"/>
      <c r="B90" s="35"/>
      <c r="C90" s="63" t="s">
        <v>88</v>
      </c>
      <c r="D90" s="12" t="s">
        <v>89</v>
      </c>
      <c r="E90" s="30">
        <v>16</v>
      </c>
      <c r="F90" s="95"/>
      <c r="G90" s="95"/>
      <c r="H90" s="95"/>
      <c r="I90" s="95"/>
      <c r="J90" s="95"/>
      <c r="K90" s="95">
        <v>16</v>
      </c>
      <c r="L90" s="95"/>
      <c r="M90" s="95"/>
      <c r="N90" s="95"/>
      <c r="O90" s="94">
        <v>16</v>
      </c>
    </row>
    <row r="91" spans="1:15">
      <c r="A91" s="10"/>
      <c r="B91" s="11"/>
      <c r="C91" s="19"/>
      <c r="D91" s="38"/>
      <c r="E91" s="95"/>
      <c r="F91" s="95"/>
      <c r="G91" s="95"/>
      <c r="H91" s="95"/>
      <c r="I91" s="95"/>
      <c r="J91" s="95"/>
      <c r="K91" s="95"/>
      <c r="L91" s="95"/>
      <c r="M91" s="95"/>
      <c r="N91" s="95"/>
      <c r="O91" s="94"/>
    </row>
    <row r="92" spans="1:15" ht="18" customHeight="1">
      <c r="A92" s="21">
        <v>6</v>
      </c>
      <c r="B92" s="21"/>
      <c r="C92" s="22" t="s">
        <v>90</v>
      </c>
      <c r="D92" s="23"/>
      <c r="E92" s="24"/>
      <c r="F92" s="25"/>
      <c r="G92" s="26"/>
      <c r="H92" s="23"/>
      <c r="I92" s="2"/>
      <c r="J92" s="2"/>
      <c r="K92" s="2"/>
      <c r="L92" s="2"/>
      <c r="M92" s="2"/>
      <c r="N92" s="2"/>
      <c r="O92" s="2"/>
    </row>
    <row r="93" spans="1:15" ht="28">
      <c r="A93" s="39">
        <v>6.1</v>
      </c>
      <c r="B93" s="11" t="s">
        <v>91</v>
      </c>
      <c r="C93" s="19"/>
      <c r="D93" s="12" t="s">
        <v>14</v>
      </c>
      <c r="E93" s="30">
        <v>6.05</v>
      </c>
      <c r="F93" s="95"/>
      <c r="G93" s="95"/>
      <c r="H93" s="95"/>
      <c r="I93" s="95"/>
      <c r="J93" s="95"/>
      <c r="K93" s="95"/>
      <c r="L93" s="95"/>
      <c r="M93" s="95"/>
      <c r="N93" s="95"/>
      <c r="O93" s="94">
        <v>6.05</v>
      </c>
    </row>
    <row r="94" spans="1:15" ht="28">
      <c r="A94" s="39">
        <v>6.2</v>
      </c>
      <c r="B94" s="11" t="s">
        <v>93</v>
      </c>
      <c r="C94" s="19"/>
      <c r="D94" s="12" t="s">
        <v>14</v>
      </c>
      <c r="E94" s="30">
        <v>7.02</v>
      </c>
      <c r="F94" s="95"/>
      <c r="G94" s="95"/>
      <c r="H94" s="95"/>
      <c r="I94" s="95"/>
      <c r="J94" s="95"/>
      <c r="K94" s="95"/>
      <c r="L94" s="95"/>
      <c r="M94" s="95"/>
      <c r="N94" s="95"/>
      <c r="O94" s="97">
        <f t="shared" ref="O94:O99" si="3">E94</f>
        <v>7.02</v>
      </c>
    </row>
    <row r="95" spans="1:15" ht="28">
      <c r="A95" s="64">
        <v>6.3</v>
      </c>
      <c r="B95" s="65" t="s">
        <v>95</v>
      </c>
      <c r="C95" s="19"/>
      <c r="D95" s="12" t="s">
        <v>14</v>
      </c>
      <c r="E95" s="30">
        <v>3.85</v>
      </c>
      <c r="F95" s="95"/>
      <c r="G95" s="95"/>
      <c r="H95" s="95"/>
      <c r="I95" s="95"/>
      <c r="J95" s="95"/>
      <c r="K95" s="95"/>
      <c r="L95" s="95"/>
      <c r="M95" s="95"/>
      <c r="N95" s="95"/>
      <c r="O95" s="97">
        <f t="shared" si="3"/>
        <v>3.85</v>
      </c>
    </row>
    <row r="96" spans="1:15" ht="28">
      <c r="A96" s="58">
        <v>6.4</v>
      </c>
      <c r="B96" s="59" t="s">
        <v>97</v>
      </c>
      <c r="C96" s="19"/>
      <c r="D96" s="57" t="s">
        <v>21</v>
      </c>
      <c r="E96" s="30">
        <v>9.4600000000000009</v>
      </c>
      <c r="F96" s="95"/>
      <c r="G96" s="95"/>
      <c r="H96" s="95"/>
      <c r="I96" s="95"/>
      <c r="J96" s="95"/>
      <c r="K96" s="95"/>
      <c r="L96" s="95"/>
      <c r="M96" s="95"/>
      <c r="N96" s="95"/>
      <c r="O96" s="97">
        <f t="shared" si="3"/>
        <v>9.4600000000000009</v>
      </c>
    </row>
    <row r="97" spans="1:15" ht="28">
      <c r="A97" s="58">
        <v>6.5</v>
      </c>
      <c r="B97" s="59" t="s">
        <v>99</v>
      </c>
      <c r="C97" s="19"/>
      <c r="D97" s="57" t="s">
        <v>21</v>
      </c>
      <c r="E97" s="30">
        <v>3.08</v>
      </c>
      <c r="F97" s="95"/>
      <c r="G97" s="95"/>
      <c r="H97" s="95"/>
      <c r="I97" s="95"/>
      <c r="J97" s="95"/>
      <c r="K97" s="95"/>
      <c r="L97" s="95"/>
      <c r="M97" s="95"/>
      <c r="N97" s="95"/>
      <c r="O97" s="97">
        <f t="shared" si="3"/>
        <v>3.08</v>
      </c>
    </row>
    <row r="98" spans="1:15">
      <c r="A98" s="58">
        <v>6.6</v>
      </c>
      <c r="B98" s="59" t="s">
        <v>101</v>
      </c>
      <c r="C98" s="19"/>
      <c r="D98" s="57" t="s">
        <v>14</v>
      </c>
      <c r="E98" s="30">
        <v>0.88</v>
      </c>
      <c r="F98" s="95"/>
      <c r="G98" s="95"/>
      <c r="H98" s="95"/>
      <c r="I98" s="95"/>
      <c r="J98" s="95"/>
      <c r="K98" s="95"/>
      <c r="L98" s="95"/>
      <c r="M98" s="95"/>
      <c r="N98" s="95"/>
      <c r="O98" s="97">
        <f t="shared" si="3"/>
        <v>0.88</v>
      </c>
    </row>
    <row r="99" spans="1:15">
      <c r="A99" s="39">
        <v>6.7</v>
      </c>
      <c r="B99" s="11" t="s">
        <v>103</v>
      </c>
      <c r="C99" s="19"/>
      <c r="D99" s="12" t="s">
        <v>89</v>
      </c>
      <c r="E99" s="69">
        <v>2</v>
      </c>
      <c r="F99" s="95"/>
      <c r="G99" s="95"/>
      <c r="H99" s="95"/>
      <c r="I99" s="95"/>
      <c r="J99" s="95"/>
      <c r="K99" s="95"/>
      <c r="L99" s="95"/>
      <c r="M99" s="95"/>
      <c r="N99" s="95"/>
      <c r="O99" s="96">
        <f t="shared" si="3"/>
        <v>2</v>
      </c>
    </row>
    <row r="100" spans="1:15">
      <c r="A100" s="10"/>
      <c r="B100" s="11"/>
      <c r="C100" s="19"/>
      <c r="D100" s="38"/>
      <c r="E100" s="95"/>
      <c r="F100" s="95"/>
      <c r="G100" s="95"/>
      <c r="H100" s="95"/>
      <c r="I100" s="95"/>
      <c r="J100" s="95"/>
      <c r="K100" s="95"/>
      <c r="L100" s="95"/>
      <c r="M100" s="95"/>
      <c r="N100" s="95"/>
      <c r="O100" s="94"/>
    </row>
    <row r="101" spans="1:15">
      <c r="A101" s="10"/>
      <c r="B101" s="11"/>
      <c r="C101" s="19"/>
      <c r="D101" s="38"/>
      <c r="E101" s="95"/>
      <c r="F101" s="95"/>
      <c r="G101" s="95"/>
      <c r="H101" s="95"/>
      <c r="I101" s="95"/>
      <c r="J101" s="95"/>
      <c r="K101" s="95"/>
      <c r="L101" s="95"/>
      <c r="M101" s="95"/>
      <c r="N101" s="95"/>
      <c r="O101" s="94"/>
    </row>
    <row r="102" spans="1:15">
      <c r="A102" s="10"/>
      <c r="B102" s="11"/>
      <c r="C102" s="19"/>
      <c r="D102" s="38"/>
      <c r="E102" s="95"/>
      <c r="F102" s="95"/>
      <c r="G102" s="95"/>
      <c r="H102" s="95"/>
      <c r="I102" s="95"/>
      <c r="J102" s="95"/>
      <c r="K102" s="95"/>
      <c r="L102" s="95"/>
      <c r="M102" s="95"/>
      <c r="N102" s="95"/>
      <c r="O102" s="94"/>
    </row>
    <row r="103" spans="1:15">
      <c r="A103" s="10"/>
      <c r="B103" s="11"/>
      <c r="C103" s="19"/>
      <c r="D103" s="38"/>
      <c r="E103" s="95"/>
      <c r="F103" s="95"/>
      <c r="G103" s="95"/>
      <c r="H103" s="95"/>
      <c r="I103" s="95"/>
      <c r="J103" s="95"/>
      <c r="K103" s="95"/>
      <c r="L103" s="95"/>
      <c r="M103" s="95"/>
      <c r="N103" s="95"/>
      <c r="O103" s="94"/>
    </row>
    <row r="104" spans="1:15">
      <c r="A104" s="10"/>
      <c r="B104" s="11"/>
      <c r="C104" s="19"/>
      <c r="D104" s="38"/>
      <c r="E104" s="95"/>
      <c r="F104" s="95"/>
      <c r="G104" s="95"/>
      <c r="H104" s="95"/>
      <c r="I104" s="95"/>
      <c r="J104" s="95"/>
      <c r="K104" s="95"/>
      <c r="L104" s="95"/>
      <c r="M104" s="95"/>
      <c r="N104" s="95"/>
      <c r="O104" s="94"/>
    </row>
    <row r="105" spans="1:15">
      <c r="A105" s="10"/>
      <c r="B105" s="11"/>
      <c r="C105" s="19"/>
      <c r="D105" s="38"/>
      <c r="E105" s="95"/>
      <c r="F105" s="95"/>
      <c r="G105" s="95"/>
      <c r="H105" s="95"/>
      <c r="I105" s="95"/>
      <c r="J105" s="95"/>
      <c r="K105" s="95"/>
      <c r="L105" s="95"/>
      <c r="M105" s="95"/>
      <c r="N105" s="95"/>
      <c r="O105" s="94"/>
    </row>
    <row r="106" spans="1:15">
      <c r="A106" s="10"/>
      <c r="B106" s="11"/>
      <c r="C106" s="19"/>
      <c r="D106" s="38"/>
      <c r="E106" s="95"/>
      <c r="F106" s="95"/>
      <c r="G106" s="95"/>
      <c r="H106" s="95"/>
      <c r="I106" s="95"/>
      <c r="J106" s="95"/>
      <c r="K106" s="95"/>
      <c r="L106" s="95"/>
      <c r="M106" s="95"/>
      <c r="N106" s="95"/>
      <c r="O106" s="94"/>
    </row>
    <row r="107" spans="1:15">
      <c r="A107" s="10"/>
      <c r="B107" s="11"/>
      <c r="C107" s="19"/>
      <c r="D107" s="38"/>
      <c r="E107" s="95"/>
      <c r="F107" s="95"/>
      <c r="G107" s="95"/>
      <c r="H107" s="95"/>
      <c r="I107" s="95"/>
      <c r="J107" s="95"/>
      <c r="K107" s="95"/>
      <c r="L107" s="95"/>
      <c r="M107" s="95"/>
      <c r="N107" s="95"/>
      <c r="O107" s="94"/>
    </row>
    <row r="108" spans="1:15">
      <c r="A108" s="10"/>
      <c r="B108" s="11"/>
      <c r="C108" s="19"/>
      <c r="D108" s="38"/>
      <c r="E108" s="95"/>
      <c r="F108" s="95"/>
      <c r="G108" s="95"/>
      <c r="H108" s="95"/>
      <c r="I108" s="95"/>
      <c r="J108" s="95"/>
      <c r="K108" s="95"/>
      <c r="L108" s="95"/>
      <c r="M108" s="95"/>
      <c r="N108" s="95"/>
      <c r="O108" s="94"/>
    </row>
    <row r="109" spans="1:15">
      <c r="A109" s="10"/>
      <c r="B109" s="11"/>
      <c r="C109" s="19"/>
      <c r="D109" s="38"/>
      <c r="E109" s="95"/>
      <c r="F109" s="95"/>
      <c r="G109" s="95"/>
      <c r="H109" s="95"/>
      <c r="I109" s="95"/>
      <c r="J109" s="95"/>
      <c r="K109" s="95"/>
      <c r="L109" s="95"/>
      <c r="M109" s="95"/>
      <c r="N109" s="95"/>
      <c r="O109" s="94"/>
    </row>
    <row r="110" spans="1:15">
      <c r="A110" s="10"/>
      <c r="B110" s="11"/>
      <c r="C110" s="19"/>
      <c r="D110" s="38"/>
      <c r="E110" s="95"/>
      <c r="F110" s="95"/>
      <c r="G110" s="95"/>
      <c r="H110" s="95"/>
      <c r="I110" s="95"/>
      <c r="J110" s="95"/>
      <c r="K110" s="95"/>
      <c r="L110" s="95"/>
      <c r="M110" s="95"/>
      <c r="N110" s="95"/>
      <c r="O110" s="94"/>
    </row>
    <row r="111" spans="1:15">
      <c r="A111" s="10"/>
      <c r="B111" s="11"/>
      <c r="C111" s="19"/>
      <c r="D111" s="38"/>
      <c r="E111" s="95"/>
      <c r="F111" s="95"/>
      <c r="G111" s="95"/>
      <c r="H111" s="95"/>
      <c r="I111" s="95"/>
      <c r="J111" s="95"/>
      <c r="K111" s="95"/>
      <c r="L111" s="95"/>
      <c r="M111" s="95"/>
      <c r="N111" s="95"/>
      <c r="O111" s="94"/>
    </row>
    <row r="112" spans="1:15">
      <c r="A112" s="10"/>
      <c r="B112" s="11"/>
      <c r="C112" s="19"/>
      <c r="D112" s="38"/>
      <c r="E112" s="95"/>
      <c r="F112" s="95"/>
      <c r="G112" s="95"/>
      <c r="H112" s="95"/>
      <c r="I112" s="95"/>
      <c r="J112" s="95"/>
      <c r="K112" s="95"/>
      <c r="L112" s="95"/>
      <c r="M112" s="95"/>
      <c r="N112" s="95"/>
      <c r="O112" s="94"/>
    </row>
    <row r="113" spans="1:15">
      <c r="A113" s="10"/>
      <c r="B113" s="11"/>
      <c r="C113" s="19"/>
      <c r="D113" s="38"/>
      <c r="E113" s="95"/>
      <c r="F113" s="95"/>
      <c r="G113" s="95"/>
      <c r="H113" s="95"/>
      <c r="I113" s="95"/>
      <c r="J113" s="95"/>
      <c r="K113" s="95"/>
      <c r="L113" s="95"/>
      <c r="M113" s="95"/>
      <c r="N113" s="95"/>
      <c r="O113" s="94"/>
    </row>
    <row r="114" spans="1:15">
      <c r="A114" s="10"/>
      <c r="B114" s="11"/>
      <c r="C114" s="19"/>
      <c r="D114" s="38"/>
      <c r="E114" s="95"/>
      <c r="F114" s="95"/>
      <c r="G114" s="95"/>
      <c r="H114" s="95"/>
      <c r="I114" s="95"/>
      <c r="J114" s="95"/>
      <c r="K114" s="95"/>
      <c r="L114" s="95"/>
      <c r="M114" s="95"/>
      <c r="N114" s="95"/>
      <c r="O114" s="94"/>
    </row>
    <row r="115" spans="1:15">
      <c r="A115" s="10"/>
      <c r="B115" s="11"/>
      <c r="C115" s="19"/>
      <c r="D115" s="38"/>
      <c r="E115" s="95"/>
      <c r="F115" s="95"/>
      <c r="G115" s="95"/>
      <c r="H115" s="95"/>
      <c r="I115" s="95"/>
      <c r="J115" s="95"/>
      <c r="K115" s="95"/>
      <c r="L115" s="95"/>
      <c r="M115" s="95"/>
      <c r="N115" s="95"/>
      <c r="O115" s="94"/>
    </row>
    <row r="116" spans="1:15">
      <c r="A116" s="10"/>
      <c r="B116" s="11"/>
      <c r="C116" s="19"/>
      <c r="D116" s="38"/>
      <c r="E116" s="95"/>
      <c r="F116" s="95"/>
      <c r="G116" s="95"/>
      <c r="H116" s="95"/>
      <c r="I116" s="95"/>
      <c r="J116" s="95"/>
      <c r="K116" s="95"/>
      <c r="L116" s="95"/>
      <c r="M116" s="95"/>
      <c r="N116" s="95"/>
      <c r="O116" s="94"/>
    </row>
    <row r="117" spans="1:15">
      <c r="A117" s="10"/>
      <c r="B117" s="11"/>
      <c r="C117" s="19"/>
      <c r="D117" s="38"/>
      <c r="E117" s="95"/>
      <c r="F117" s="95"/>
      <c r="G117" s="95"/>
      <c r="H117" s="95"/>
      <c r="I117" s="95"/>
      <c r="J117" s="95"/>
      <c r="K117" s="95"/>
      <c r="L117" s="95"/>
      <c r="M117" s="95"/>
      <c r="N117" s="95"/>
      <c r="O117" s="94"/>
    </row>
  </sheetData>
  <mergeCells count="4">
    <mergeCell ref="A1:J1"/>
    <mergeCell ref="A2:J2"/>
    <mergeCell ref="F3:J3"/>
    <mergeCell ref="K3:O3"/>
  </mergeCells>
  <conditionalFormatting sqref="A35:A36">
    <cfRule type="cellIs" dxfId="30" priority="12" stopIfTrue="1" operator="equal">
      <formula>0</formula>
    </cfRule>
  </conditionalFormatting>
  <conditionalFormatting sqref="A92:A98">
    <cfRule type="cellIs" dxfId="29" priority="3" stopIfTrue="1" operator="equal">
      <formula>0</formula>
    </cfRule>
  </conditionalFormatting>
  <conditionalFormatting sqref="A96:B98">
    <cfRule type="cellIs" dxfId="28" priority="4" stopIfTrue="1" operator="equal">
      <formula>0</formula>
    </cfRule>
  </conditionalFormatting>
  <conditionalFormatting sqref="A6:C6 B7:C7 F7">
    <cfRule type="cellIs" dxfId="27" priority="25" stopIfTrue="1" operator="equal">
      <formula>0</formula>
    </cfRule>
  </conditionalFormatting>
  <conditionalFormatting sqref="A30:C30 G30">
    <cfRule type="cellIs" dxfId="26" priority="16" stopIfTrue="1" operator="equal">
      <formula>0</formula>
    </cfRule>
  </conditionalFormatting>
  <conditionalFormatting sqref="A32:C32">
    <cfRule type="cellIs" dxfId="25" priority="15" stopIfTrue="1" operator="equal">
      <formula>0</formula>
    </cfRule>
  </conditionalFormatting>
  <conditionalFormatting sqref="A34:C34 G34">
    <cfRule type="cellIs" dxfId="24" priority="14" stopIfTrue="1" operator="equal">
      <formula>0</formula>
    </cfRule>
  </conditionalFormatting>
  <conditionalFormatting sqref="A69:C70">
    <cfRule type="cellIs" dxfId="23" priority="10" stopIfTrue="1" operator="equal">
      <formula>0</formula>
    </cfRule>
  </conditionalFormatting>
  <conditionalFormatting sqref="A75:C77 G82:J83 L82:O83 E82:E86 G84:I86 L84:N86 J84:J87 O84:O87 A87:I87 K87:N87">
    <cfRule type="cellIs" dxfId="22" priority="29" stopIfTrue="1" operator="equal">
      <formula>0</formula>
    </cfRule>
  </conditionalFormatting>
  <conditionalFormatting sqref="A81:D86">
    <cfRule type="cellIs" dxfId="21" priority="26" stopIfTrue="1" operator="equal">
      <formula>0</formula>
    </cfRule>
  </conditionalFormatting>
  <conditionalFormatting sqref="A89:E90">
    <cfRule type="cellIs" dxfId="20" priority="6" stopIfTrue="1" operator="equal">
      <formula>0</formula>
    </cfRule>
  </conditionalFormatting>
  <conditionalFormatting sqref="A13:O14 M17:O29 E18:L22 A23:L23 A24:A29 A31 A33 A37:O68">
    <cfRule type="cellIs" dxfId="19" priority="17" stopIfTrue="1" operator="equal">
      <formula>0</formula>
    </cfRule>
  </conditionalFormatting>
  <conditionalFormatting sqref="B9:C9">
    <cfRule type="cellIs" dxfId="18" priority="22" stopIfTrue="1" operator="equal">
      <formula>0</formula>
    </cfRule>
  </conditionalFormatting>
  <conditionalFormatting sqref="B11:C11">
    <cfRule type="cellIs" dxfId="17" priority="21" stopIfTrue="1" operator="equal">
      <formula>0</formula>
    </cfRule>
  </conditionalFormatting>
  <conditionalFormatting sqref="C17">
    <cfRule type="cellIs" dxfId="16" priority="19" stopIfTrue="1" operator="equal">
      <formula>0</formula>
    </cfRule>
  </conditionalFormatting>
  <conditionalFormatting sqref="C78:C86">
    <cfRule type="cellIs" dxfId="15" priority="8" stopIfTrue="1" operator="equal">
      <formula>0</formula>
    </cfRule>
  </conditionalFormatting>
  <conditionalFormatting sqref="C35:E35">
    <cfRule type="cellIs" dxfId="14" priority="11" stopIfTrue="1" operator="equal">
      <formula>0</formula>
    </cfRule>
  </conditionalFormatting>
  <conditionalFormatting sqref="D96:D98">
    <cfRule type="cellIs" dxfId="13" priority="2" stopIfTrue="1" operator="equal">
      <formula>0</formula>
    </cfRule>
  </conditionalFormatting>
  <conditionalFormatting sqref="D78:O79">
    <cfRule type="cellIs" dxfId="12" priority="7" stopIfTrue="1" operator="equal">
      <formula>0</formula>
    </cfRule>
  </conditionalFormatting>
  <conditionalFormatting sqref="E5:E7">
    <cfRule type="cellIs" dxfId="11" priority="23" stopIfTrue="1" operator="equal">
      <formula>0</formula>
    </cfRule>
  </conditionalFormatting>
  <conditionalFormatting sqref="E24:E34">
    <cfRule type="cellIs" dxfId="10" priority="13" stopIfTrue="1" operator="equal">
      <formula>0</formula>
    </cfRule>
  </conditionalFormatting>
  <conditionalFormatting sqref="E93:E99">
    <cfRule type="cellIs" dxfId="9" priority="1" stopIfTrue="1" operator="equal">
      <formula>0</formula>
    </cfRule>
  </conditionalFormatting>
  <conditionalFormatting sqref="E17:J17">
    <cfRule type="cellIs" dxfId="8" priority="18" stopIfTrue="1" operator="equal">
      <formula>0</formula>
    </cfRule>
  </conditionalFormatting>
  <conditionalFormatting sqref="E8:O12">
    <cfRule type="cellIs" dxfId="7" priority="20" stopIfTrue="1" operator="equal">
      <formula>0</formula>
    </cfRule>
  </conditionalFormatting>
  <conditionalFormatting sqref="E15:O16 A75:D75">
    <cfRule type="cellIs" dxfId="6" priority="28" stopIfTrue="1" operator="equal">
      <formula>0</formula>
    </cfRule>
  </conditionalFormatting>
  <conditionalFormatting sqref="E69:O77">
    <cfRule type="cellIs" dxfId="5" priority="9" stopIfTrue="1" operator="equal">
      <formula>0</formula>
    </cfRule>
  </conditionalFormatting>
  <conditionalFormatting sqref="F24:L29 F31:O33 F35:O36 E36 A71:D72 A80 E80:O81">
    <cfRule type="cellIs" dxfId="4" priority="27" stopIfTrue="1" operator="equal">
      <formula>0</formula>
    </cfRule>
  </conditionalFormatting>
  <conditionalFormatting sqref="G92">
    <cfRule type="cellIs" dxfId="3" priority="5" stopIfTrue="1" operator="equal">
      <formula>0</formula>
    </cfRule>
  </conditionalFormatting>
  <conditionalFormatting sqref="G6:O7">
    <cfRule type="cellIs" dxfId="2" priority="24" stopIfTrue="1" operator="equal">
      <formula>0</formula>
    </cfRule>
  </conditionalFormatting>
  <printOptions headings="1" gridLines="1"/>
  <pageMargins left="0.70866141732283472" right="0.70866141732283472" top="0.74803149606299213" bottom="0.74803149606299213" header="0.31496062992125984" footer="0.31496062992125984"/>
  <pageSetup paperSize="9" scale="40" fitToHeight="0" orientation="portrait" r:id="rId1"/>
  <headerFooter>
    <oddFooter>&amp;LBOQ - Interior Works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50" zoomScaleNormal="55" zoomScaleSheetLayoutView="50" workbookViewId="0">
      <selection activeCell="O54" sqref="O54"/>
    </sheetView>
  </sheetViews>
  <sheetFormatPr defaultColWidth="8.81640625" defaultRowHeight="14.5"/>
  <cols>
    <col min="1" max="1" width="12.1796875" style="148" customWidth="1"/>
    <col min="2" max="2" width="24.81640625" style="148" bestFit="1" customWidth="1"/>
    <col min="3" max="3" width="62.453125" style="148" customWidth="1"/>
    <col min="4" max="4" width="10.1796875" style="148" customWidth="1"/>
    <col min="5" max="5" width="9.1796875" style="148" bestFit="1" customWidth="1"/>
    <col min="6" max="6" width="15.26953125" style="148" bestFit="1" customWidth="1"/>
    <col min="7" max="7" width="19" style="148" customWidth="1"/>
    <col min="8" max="9" width="18.26953125" style="148" customWidth="1"/>
    <col min="10" max="10" width="20" style="148" customWidth="1"/>
    <col min="11" max="11" width="18" style="148" customWidth="1"/>
    <col min="12" max="12" width="18.54296875" style="148" customWidth="1"/>
    <col min="13" max="13" width="17.7265625" style="148" customWidth="1"/>
    <col min="14" max="14" width="22.7265625" style="148" customWidth="1"/>
    <col min="15" max="15" width="23" style="148" customWidth="1"/>
    <col min="16" max="16384" width="8.81640625" style="148"/>
  </cols>
  <sheetData>
    <row r="1" spans="1:15" ht="18.5">
      <c r="A1" s="418" t="s">
        <v>213</v>
      </c>
      <c r="B1" s="419"/>
      <c r="C1" s="419"/>
      <c r="D1" s="419"/>
      <c r="E1" s="419"/>
      <c r="F1" s="419"/>
      <c r="G1" s="420"/>
    </row>
    <row r="2" spans="1:15" ht="19.5">
      <c r="A2" s="192" t="s">
        <v>212</v>
      </c>
      <c r="B2" s="193" t="s">
        <v>211</v>
      </c>
      <c r="C2" s="194" t="s">
        <v>210</v>
      </c>
      <c r="D2" s="194" t="s">
        <v>209</v>
      </c>
      <c r="E2" s="194" t="s">
        <v>208</v>
      </c>
      <c r="F2" s="194" t="s">
        <v>207</v>
      </c>
      <c r="G2" s="197" t="s">
        <v>137</v>
      </c>
      <c r="H2" s="411" t="s">
        <v>214</v>
      </c>
      <c r="I2" s="411"/>
      <c r="J2" s="411"/>
      <c r="K2" s="411"/>
      <c r="L2" s="411" t="s">
        <v>106</v>
      </c>
      <c r="M2" s="411"/>
      <c r="N2" s="411"/>
      <c r="O2" s="411"/>
    </row>
    <row r="3" spans="1:15" ht="19.5">
      <c r="A3" s="195"/>
      <c r="B3" s="196"/>
      <c r="C3" s="196"/>
      <c r="D3" s="196"/>
      <c r="E3" s="196"/>
      <c r="F3" s="196"/>
      <c r="G3" s="198"/>
      <c r="H3" s="209" t="s">
        <v>107</v>
      </c>
      <c r="I3" s="209" t="s">
        <v>108</v>
      </c>
      <c r="J3" s="209" t="s">
        <v>109</v>
      </c>
      <c r="K3" s="209" t="s">
        <v>110</v>
      </c>
      <c r="L3" s="209" t="s">
        <v>107</v>
      </c>
      <c r="M3" s="209" t="s">
        <v>108</v>
      </c>
      <c r="N3" s="209" t="s">
        <v>109</v>
      </c>
      <c r="O3" s="209" t="s">
        <v>110</v>
      </c>
    </row>
    <row r="4" spans="1:15" ht="18.5">
      <c r="A4" s="180">
        <v>1</v>
      </c>
      <c r="B4" s="179"/>
      <c r="C4" s="179" t="s">
        <v>206</v>
      </c>
      <c r="D4" s="179"/>
      <c r="E4" s="179"/>
      <c r="F4" s="179"/>
      <c r="G4" s="199"/>
      <c r="H4" s="208"/>
      <c r="I4" s="208"/>
      <c r="J4" s="208"/>
      <c r="K4" s="208"/>
      <c r="L4" s="208"/>
      <c r="M4" s="208"/>
      <c r="N4" s="208"/>
      <c r="O4" s="208"/>
    </row>
    <row r="5" spans="1:15" ht="111">
      <c r="A5" s="178"/>
      <c r="B5" s="177" t="s">
        <v>205</v>
      </c>
      <c r="C5" s="176" t="s">
        <v>204</v>
      </c>
      <c r="D5" s="175"/>
      <c r="E5" s="174"/>
      <c r="F5" s="191"/>
      <c r="G5" s="200"/>
      <c r="H5" s="210"/>
      <c r="I5" s="210"/>
      <c r="J5" s="210"/>
      <c r="K5" s="210"/>
      <c r="L5" s="210"/>
      <c r="M5" s="210"/>
      <c r="N5" s="210"/>
      <c r="O5" s="210"/>
    </row>
    <row r="6" spans="1:15" ht="19.5">
      <c r="A6" s="178">
        <v>1.01</v>
      </c>
      <c r="B6" s="177"/>
      <c r="C6" s="181" t="s">
        <v>203</v>
      </c>
      <c r="D6" s="175" t="s">
        <v>186</v>
      </c>
      <c r="E6" s="174"/>
      <c r="F6" s="173">
        <v>75</v>
      </c>
      <c r="G6" s="200">
        <f>E6*F6</f>
        <v>0</v>
      </c>
      <c r="H6" s="210"/>
      <c r="I6" s="210"/>
      <c r="J6" s="210"/>
      <c r="K6" s="210"/>
      <c r="L6" s="210"/>
      <c r="M6" s="210"/>
      <c r="N6" s="210"/>
      <c r="O6" s="210"/>
    </row>
    <row r="7" spans="1:15" ht="21">
      <c r="A7" s="178">
        <v>1.02</v>
      </c>
      <c r="B7" s="177"/>
      <c r="C7" s="181" t="s">
        <v>202</v>
      </c>
      <c r="D7" s="175" t="s">
        <v>186</v>
      </c>
      <c r="E7" s="174">
        <v>15</v>
      </c>
      <c r="F7" s="173">
        <v>90</v>
      </c>
      <c r="G7" s="200">
        <f>E7*F7</f>
        <v>1350</v>
      </c>
      <c r="H7" s="211">
        <v>6.25</v>
      </c>
      <c r="I7" s="211"/>
      <c r="J7" s="211">
        <f>H7+I7</f>
        <v>6.25</v>
      </c>
      <c r="K7" s="212">
        <f>J7-E7</f>
        <v>-8.75</v>
      </c>
      <c r="L7" s="211">
        <f>F7*H7</f>
        <v>562.5</v>
      </c>
      <c r="M7" s="211">
        <f>F7*I7</f>
        <v>0</v>
      </c>
      <c r="N7" s="211">
        <f>L7+M7</f>
        <v>562.5</v>
      </c>
      <c r="O7" s="213">
        <f>N7-G7</f>
        <v>-787.5</v>
      </c>
    </row>
    <row r="8" spans="1:15" ht="19.5">
      <c r="A8" s="178">
        <v>1.03</v>
      </c>
      <c r="B8" s="177"/>
      <c r="C8" s="181" t="s">
        <v>201</v>
      </c>
      <c r="D8" s="175" t="s">
        <v>186</v>
      </c>
      <c r="E8" s="174"/>
      <c r="F8" s="173">
        <v>125</v>
      </c>
      <c r="G8" s="200">
        <f>E8*F8</f>
        <v>0</v>
      </c>
      <c r="H8" s="210"/>
      <c r="I8" s="210"/>
      <c r="J8" s="210"/>
      <c r="K8" s="210"/>
      <c r="L8" s="210"/>
      <c r="M8" s="210"/>
      <c r="N8" s="210"/>
      <c r="O8" s="210"/>
    </row>
    <row r="9" spans="1:15" ht="19.5">
      <c r="A9" s="172"/>
      <c r="B9" s="421" t="s">
        <v>147</v>
      </c>
      <c r="C9" s="422"/>
      <c r="D9" s="422"/>
      <c r="E9" s="422"/>
      <c r="F9" s="423"/>
      <c r="G9" s="201">
        <f>SUM(G6:G8)</f>
        <v>1350</v>
      </c>
      <c r="H9" s="210"/>
      <c r="I9" s="210"/>
      <c r="J9" s="210"/>
      <c r="K9" s="210"/>
      <c r="L9" s="201">
        <f>SUM(L6:L8)</f>
        <v>562.5</v>
      </c>
      <c r="M9" s="201">
        <f>SUM(M6:M8)</f>
        <v>0</v>
      </c>
      <c r="N9" s="201">
        <f>SUM(N6:N8)</f>
        <v>562.5</v>
      </c>
      <c r="O9" s="219">
        <f>SUM(O6:O8)</f>
        <v>-787.5</v>
      </c>
    </row>
    <row r="10" spans="1:15" ht="19.5">
      <c r="A10" s="180">
        <v>2</v>
      </c>
      <c r="B10" s="179"/>
      <c r="C10" s="179" t="s">
        <v>200</v>
      </c>
      <c r="D10" s="179"/>
      <c r="E10" s="179"/>
      <c r="F10" s="179"/>
      <c r="G10" s="199"/>
      <c r="H10" s="210"/>
      <c r="I10" s="210"/>
      <c r="J10" s="210"/>
      <c r="K10" s="210"/>
      <c r="L10" s="210"/>
      <c r="M10" s="210"/>
      <c r="N10" s="210"/>
      <c r="O10" s="210"/>
    </row>
    <row r="11" spans="1:15" ht="55.5">
      <c r="A11" s="190"/>
      <c r="B11" s="177" t="s">
        <v>199</v>
      </c>
      <c r="C11" s="176" t="s">
        <v>198</v>
      </c>
      <c r="D11" s="175"/>
      <c r="E11" s="188"/>
      <c r="F11" s="173"/>
      <c r="G11" s="200"/>
      <c r="H11" s="210"/>
      <c r="I11" s="210"/>
      <c r="J11" s="210"/>
      <c r="K11" s="210"/>
      <c r="L11" s="210"/>
      <c r="M11" s="210"/>
      <c r="N11" s="210"/>
      <c r="O11" s="210"/>
    </row>
    <row r="12" spans="1:15" ht="19.5">
      <c r="A12" s="178">
        <v>2.0099999999999998</v>
      </c>
      <c r="B12" s="189"/>
      <c r="C12" s="181" t="s">
        <v>197</v>
      </c>
      <c r="D12" s="175" t="s">
        <v>186</v>
      </c>
      <c r="E12" s="188"/>
      <c r="F12" s="187">
        <v>950</v>
      </c>
      <c r="G12" s="200">
        <f>E12*F12</f>
        <v>0</v>
      </c>
      <c r="H12" s="210"/>
      <c r="I12" s="210"/>
      <c r="J12" s="210"/>
      <c r="K12" s="210"/>
      <c r="L12" s="210"/>
      <c r="M12" s="210"/>
      <c r="N12" s="210"/>
      <c r="O12" s="210"/>
    </row>
    <row r="13" spans="1:15" ht="19.5">
      <c r="A13" s="178">
        <v>2.02</v>
      </c>
      <c r="B13" s="186"/>
      <c r="C13" s="181" t="s">
        <v>196</v>
      </c>
      <c r="D13" s="175" t="s">
        <v>186</v>
      </c>
      <c r="E13" s="174"/>
      <c r="F13" s="173">
        <v>450</v>
      </c>
      <c r="G13" s="200">
        <f>E13*F13</f>
        <v>0</v>
      </c>
      <c r="H13" s="210"/>
      <c r="I13" s="210"/>
      <c r="J13" s="210"/>
      <c r="K13" s="210"/>
      <c r="L13" s="210"/>
      <c r="M13" s="210"/>
      <c r="N13" s="210"/>
      <c r="O13" s="210"/>
    </row>
    <row r="14" spans="1:15" ht="19.5">
      <c r="A14" s="178">
        <v>2.0299999999999998</v>
      </c>
      <c r="B14" s="186"/>
      <c r="C14" s="181" t="s">
        <v>195</v>
      </c>
      <c r="D14" s="175" t="s">
        <v>186</v>
      </c>
      <c r="E14" s="174"/>
      <c r="F14" s="173">
        <v>250</v>
      </c>
      <c r="G14" s="200">
        <f>E14*F14</f>
        <v>0</v>
      </c>
      <c r="H14" s="210"/>
      <c r="I14" s="210"/>
      <c r="J14" s="210"/>
      <c r="K14" s="210"/>
      <c r="L14" s="210"/>
      <c r="M14" s="210"/>
      <c r="N14" s="210"/>
      <c r="O14" s="210"/>
    </row>
    <row r="15" spans="1:15" ht="21">
      <c r="A15" s="178">
        <v>2.04</v>
      </c>
      <c r="B15" s="186"/>
      <c r="C15" s="181" t="s">
        <v>194</v>
      </c>
      <c r="D15" s="175" t="s">
        <v>186</v>
      </c>
      <c r="E15" s="174">
        <v>7</v>
      </c>
      <c r="F15" s="173">
        <v>200</v>
      </c>
      <c r="G15" s="200">
        <f>E15*F15</f>
        <v>1400</v>
      </c>
      <c r="H15" s="210">
        <v>2.2000000000000002</v>
      </c>
      <c r="I15" s="211"/>
      <c r="J15" s="211">
        <f>H15+I15</f>
        <v>2.2000000000000002</v>
      </c>
      <c r="K15" s="212">
        <f>J15-E15</f>
        <v>-4.8</v>
      </c>
      <c r="L15" s="211">
        <f>F15*H15</f>
        <v>440.00000000000006</v>
      </c>
      <c r="M15" s="211">
        <f>F15*I15</f>
        <v>0</v>
      </c>
      <c r="N15" s="211">
        <f>L15+M15</f>
        <v>440.00000000000006</v>
      </c>
      <c r="O15" s="213">
        <f>N15-G15</f>
        <v>-960</v>
      </c>
    </row>
    <row r="16" spans="1:15" ht="19.5">
      <c r="A16" s="172"/>
      <c r="B16" s="421" t="s">
        <v>147</v>
      </c>
      <c r="C16" s="422"/>
      <c r="D16" s="422"/>
      <c r="E16" s="422"/>
      <c r="F16" s="423"/>
      <c r="G16" s="201">
        <f>SUM(G11:G15)</f>
        <v>1400</v>
      </c>
      <c r="H16" s="210"/>
      <c r="I16" s="210"/>
      <c r="J16" s="210"/>
      <c r="K16" s="210"/>
      <c r="L16" s="201">
        <f>SUM(L11:L15)</f>
        <v>440.00000000000006</v>
      </c>
      <c r="M16" s="201">
        <f>SUM(M11:M15)</f>
        <v>0</v>
      </c>
      <c r="N16" s="201">
        <f>SUM(N11:N15)</f>
        <v>440.00000000000006</v>
      </c>
      <c r="O16" s="219">
        <f>SUM(O11:O15)</f>
        <v>-960</v>
      </c>
    </row>
    <row r="17" spans="1:15" ht="19.5">
      <c r="A17" s="180">
        <v>3</v>
      </c>
      <c r="B17" s="179"/>
      <c r="C17" s="179" t="s">
        <v>193</v>
      </c>
      <c r="D17" s="179"/>
      <c r="E17" s="179"/>
      <c r="F17" s="179"/>
      <c r="G17" s="199"/>
      <c r="H17" s="210"/>
      <c r="I17" s="210"/>
      <c r="J17" s="210"/>
      <c r="K17" s="210"/>
      <c r="L17" s="210"/>
      <c r="M17" s="210"/>
      <c r="N17" s="210"/>
      <c r="O17" s="210"/>
    </row>
    <row r="18" spans="1:15" ht="111">
      <c r="A18" s="178">
        <v>3.01</v>
      </c>
      <c r="B18" s="186" t="s">
        <v>192</v>
      </c>
      <c r="C18" s="181" t="s">
        <v>191</v>
      </c>
      <c r="D18" s="175" t="s">
        <v>89</v>
      </c>
      <c r="E18" s="174">
        <v>0</v>
      </c>
      <c r="F18" s="173">
        <v>5000</v>
      </c>
      <c r="G18" s="200">
        <f>E18*F18</f>
        <v>0</v>
      </c>
      <c r="H18" s="210"/>
      <c r="I18" s="210"/>
      <c r="J18" s="210"/>
      <c r="K18" s="210"/>
      <c r="L18" s="210"/>
      <c r="M18" s="210"/>
      <c r="N18" s="210"/>
      <c r="O18" s="210"/>
    </row>
    <row r="19" spans="1:15" ht="19.5">
      <c r="A19" s="178"/>
      <c r="B19" s="186"/>
      <c r="C19" s="181"/>
      <c r="D19" s="175"/>
      <c r="E19" s="174"/>
      <c r="F19" s="173"/>
      <c r="G19" s="200"/>
      <c r="H19" s="210"/>
      <c r="I19" s="210"/>
      <c r="J19" s="210"/>
      <c r="K19" s="210"/>
      <c r="L19" s="210"/>
      <c r="M19" s="210"/>
      <c r="N19" s="210"/>
      <c r="O19" s="210"/>
    </row>
    <row r="20" spans="1:15" ht="74">
      <c r="A20" s="185">
        <v>3.02</v>
      </c>
      <c r="B20" s="184" t="s">
        <v>190</v>
      </c>
      <c r="C20" s="183" t="s">
        <v>189</v>
      </c>
      <c r="D20" s="175"/>
      <c r="E20" s="182"/>
      <c r="F20" s="173"/>
      <c r="G20" s="200"/>
      <c r="H20" s="210"/>
      <c r="I20" s="210"/>
      <c r="J20" s="210"/>
      <c r="K20" s="210"/>
      <c r="L20" s="210"/>
      <c r="M20" s="210"/>
      <c r="N20" s="210"/>
      <c r="O20" s="210"/>
    </row>
    <row r="21" spans="1:15" ht="19.5">
      <c r="A21" s="185"/>
      <c r="B21" s="184"/>
      <c r="C21" s="183" t="s">
        <v>188</v>
      </c>
      <c r="D21" s="175" t="s">
        <v>186</v>
      </c>
      <c r="E21" s="182"/>
      <c r="F21" s="173">
        <v>4500</v>
      </c>
      <c r="G21" s="200">
        <f>E21*F21</f>
        <v>0</v>
      </c>
      <c r="H21" s="210"/>
      <c r="I21" s="210"/>
      <c r="J21" s="210"/>
      <c r="K21" s="210"/>
      <c r="L21" s="210"/>
      <c r="M21" s="210"/>
      <c r="N21" s="210"/>
      <c r="O21" s="210"/>
    </row>
    <row r="22" spans="1:15" ht="19.5">
      <c r="A22" s="185"/>
      <c r="B22" s="184"/>
      <c r="C22" s="183" t="s">
        <v>187</v>
      </c>
      <c r="D22" s="175" t="s">
        <v>186</v>
      </c>
      <c r="E22" s="182"/>
      <c r="F22" s="173">
        <v>6000</v>
      </c>
      <c r="G22" s="200">
        <f>E22*F22</f>
        <v>0</v>
      </c>
      <c r="H22" s="210"/>
      <c r="I22" s="210"/>
      <c r="J22" s="210"/>
      <c r="K22" s="210"/>
      <c r="L22" s="210"/>
      <c r="M22" s="210"/>
      <c r="N22" s="210"/>
      <c r="O22" s="210"/>
    </row>
    <row r="23" spans="1:15" ht="19.5">
      <c r="A23" s="172"/>
      <c r="B23" s="421" t="s">
        <v>147</v>
      </c>
      <c r="C23" s="422"/>
      <c r="D23" s="422"/>
      <c r="E23" s="422"/>
      <c r="F23" s="423"/>
      <c r="G23" s="201">
        <f>SUM(G18:G22)</f>
        <v>0</v>
      </c>
      <c r="H23" s="210"/>
      <c r="I23" s="210"/>
      <c r="J23" s="210"/>
      <c r="K23" s="210"/>
      <c r="L23" s="210"/>
      <c r="M23" s="210"/>
      <c r="N23" s="210"/>
      <c r="O23" s="210"/>
    </row>
    <row r="24" spans="1:15" ht="19.5">
      <c r="A24" s="180">
        <v>4</v>
      </c>
      <c r="B24" s="179"/>
      <c r="C24" s="179" t="s">
        <v>185</v>
      </c>
      <c r="D24" s="179"/>
      <c r="E24" s="179"/>
      <c r="F24" s="179"/>
      <c r="G24" s="199"/>
      <c r="H24" s="210"/>
      <c r="I24" s="210"/>
      <c r="J24" s="210"/>
      <c r="K24" s="210"/>
      <c r="L24" s="210"/>
      <c r="M24" s="210"/>
      <c r="N24" s="210"/>
      <c r="O24" s="210"/>
    </row>
    <row r="25" spans="1:15" ht="55.5">
      <c r="A25" s="178">
        <v>4.01</v>
      </c>
      <c r="B25" s="177" t="s">
        <v>185</v>
      </c>
      <c r="C25" s="181" t="s">
        <v>184</v>
      </c>
      <c r="D25" s="175" t="s">
        <v>89</v>
      </c>
      <c r="E25" s="174"/>
      <c r="F25" s="173">
        <v>10000</v>
      </c>
      <c r="G25" s="200">
        <f>E25*F25</f>
        <v>0</v>
      </c>
      <c r="H25" s="210"/>
      <c r="I25" s="210"/>
      <c r="J25" s="210"/>
      <c r="K25" s="210"/>
      <c r="L25" s="210"/>
      <c r="M25" s="210"/>
      <c r="N25" s="210"/>
      <c r="O25" s="210"/>
    </row>
    <row r="26" spans="1:15" ht="19.5">
      <c r="A26" s="172"/>
      <c r="B26" s="421" t="s">
        <v>147</v>
      </c>
      <c r="C26" s="422"/>
      <c r="D26" s="422"/>
      <c r="E26" s="422"/>
      <c r="F26" s="423"/>
      <c r="G26" s="201">
        <f>SUM(G25)</f>
        <v>0</v>
      </c>
      <c r="H26" s="210"/>
      <c r="I26" s="210"/>
      <c r="J26" s="210"/>
      <c r="K26" s="210"/>
      <c r="L26" s="210"/>
      <c r="M26" s="210"/>
      <c r="N26" s="210"/>
      <c r="O26" s="210"/>
    </row>
    <row r="27" spans="1:15" ht="19.5">
      <c r="A27" s="180">
        <v>5</v>
      </c>
      <c r="B27" s="179"/>
      <c r="C27" s="179" t="s">
        <v>183</v>
      </c>
      <c r="D27" s="179"/>
      <c r="E27" s="179"/>
      <c r="F27" s="179"/>
      <c r="G27" s="199"/>
      <c r="H27" s="210"/>
      <c r="I27" s="210"/>
      <c r="J27" s="210"/>
      <c r="K27" s="210"/>
      <c r="L27" s="210"/>
      <c r="M27" s="210"/>
      <c r="N27" s="210"/>
      <c r="O27" s="210"/>
    </row>
    <row r="28" spans="1:15" ht="37">
      <c r="A28" s="178">
        <v>5.01</v>
      </c>
      <c r="B28" s="177" t="s">
        <v>182</v>
      </c>
      <c r="C28" s="176" t="s">
        <v>181</v>
      </c>
      <c r="D28" s="175" t="s">
        <v>89</v>
      </c>
      <c r="E28" s="174">
        <v>5</v>
      </c>
      <c r="F28" s="173">
        <v>2500</v>
      </c>
      <c r="G28" s="200">
        <f>E28*F28</f>
        <v>12500</v>
      </c>
      <c r="H28" s="210">
        <v>0</v>
      </c>
      <c r="I28" s="210">
        <v>5</v>
      </c>
      <c r="J28" s="211">
        <f>H28+I28</f>
        <v>5</v>
      </c>
      <c r="K28" s="212">
        <f>J28-E28</f>
        <v>0</v>
      </c>
      <c r="L28" s="211">
        <f>F28*H28</f>
        <v>0</v>
      </c>
      <c r="M28" s="211">
        <f>F28*I28</f>
        <v>12500</v>
      </c>
      <c r="N28" s="211">
        <f>L28+M28</f>
        <v>12500</v>
      </c>
      <c r="O28" s="213">
        <f>N28-G28</f>
        <v>0</v>
      </c>
    </row>
    <row r="29" spans="1:15" ht="19.5">
      <c r="A29" s="178">
        <v>5.0199999999999996</v>
      </c>
      <c r="B29" s="177" t="s">
        <v>180</v>
      </c>
      <c r="C29" s="176" t="s">
        <v>179</v>
      </c>
      <c r="D29" s="175" t="s">
        <v>89</v>
      </c>
      <c r="E29" s="174"/>
      <c r="F29" s="173">
        <v>4500</v>
      </c>
      <c r="G29" s="200">
        <f>E29*F29</f>
        <v>0</v>
      </c>
      <c r="H29" s="210"/>
      <c r="I29" s="210"/>
      <c r="J29" s="210"/>
      <c r="K29" s="210"/>
      <c r="L29" s="210"/>
      <c r="M29" s="210"/>
      <c r="N29" s="210"/>
      <c r="O29" s="210"/>
    </row>
    <row r="30" spans="1:15" ht="21">
      <c r="A30" s="178">
        <v>5.03</v>
      </c>
      <c r="B30" s="177" t="s">
        <v>178</v>
      </c>
      <c r="C30" s="176" t="s">
        <v>177</v>
      </c>
      <c r="D30" s="175" t="s">
        <v>89</v>
      </c>
      <c r="E30" s="174">
        <v>1</v>
      </c>
      <c r="F30" s="173">
        <v>3500</v>
      </c>
      <c r="G30" s="200">
        <f>E30*F30</f>
        <v>3500</v>
      </c>
      <c r="H30" s="210">
        <v>0</v>
      </c>
      <c r="I30" s="210">
        <v>1</v>
      </c>
      <c r="J30" s="211">
        <f>H30+I30</f>
        <v>1</v>
      </c>
      <c r="K30" s="212">
        <f>J30-E30</f>
        <v>0</v>
      </c>
      <c r="L30" s="211">
        <f>F30*H30</f>
        <v>0</v>
      </c>
      <c r="M30" s="211">
        <f>F30*I30</f>
        <v>3500</v>
      </c>
      <c r="N30" s="211">
        <f>L30+M30</f>
        <v>3500</v>
      </c>
      <c r="O30" s="213">
        <f>N30-G30</f>
        <v>0</v>
      </c>
    </row>
    <row r="31" spans="1:15" ht="37">
      <c r="A31" s="178">
        <v>5.04</v>
      </c>
      <c r="B31" s="177" t="s">
        <v>176</v>
      </c>
      <c r="C31" s="176" t="s">
        <v>175</v>
      </c>
      <c r="D31" s="175" t="s">
        <v>89</v>
      </c>
      <c r="E31" s="174">
        <v>1</v>
      </c>
      <c r="F31" s="173">
        <v>2500</v>
      </c>
      <c r="G31" s="200">
        <f>E31*F31</f>
        <v>2500</v>
      </c>
      <c r="H31" s="210">
        <v>0</v>
      </c>
      <c r="I31" s="210">
        <v>0</v>
      </c>
      <c r="J31" s="211">
        <f>H31+I31</f>
        <v>0</v>
      </c>
      <c r="K31" s="212">
        <f>J31-E31</f>
        <v>-1</v>
      </c>
      <c r="L31" s="211">
        <f>F31*H31</f>
        <v>0</v>
      </c>
      <c r="M31" s="211">
        <f>F31*I31</f>
        <v>0</v>
      </c>
      <c r="N31" s="211">
        <f>L31+M31</f>
        <v>0</v>
      </c>
      <c r="O31" s="213">
        <f>N31-G31</f>
        <v>-2500</v>
      </c>
    </row>
    <row r="32" spans="1:15" ht="19.5">
      <c r="A32" s="172"/>
      <c r="B32" s="421" t="s">
        <v>147</v>
      </c>
      <c r="C32" s="422"/>
      <c r="D32" s="422"/>
      <c r="E32" s="422"/>
      <c r="F32" s="423"/>
      <c r="G32" s="201">
        <f>SUM(G28:G31)</f>
        <v>18500</v>
      </c>
      <c r="H32" s="210"/>
      <c r="I32" s="210"/>
      <c r="J32" s="210"/>
      <c r="K32" s="210"/>
      <c r="L32" s="201">
        <f>SUM(L28:L31)</f>
        <v>0</v>
      </c>
      <c r="M32" s="201">
        <f>SUM(M28:M31)</f>
        <v>16000</v>
      </c>
      <c r="N32" s="201">
        <f>SUM(N28:N31)</f>
        <v>16000</v>
      </c>
      <c r="O32" s="219">
        <f>SUM(O28:O31)</f>
        <v>-2500</v>
      </c>
    </row>
    <row r="33" spans="1:15" ht="19.5">
      <c r="A33" s="171">
        <v>6</v>
      </c>
      <c r="B33" s="170"/>
      <c r="C33" s="170" t="s">
        <v>174</v>
      </c>
      <c r="D33" s="170"/>
      <c r="E33" s="170"/>
      <c r="F33" s="170"/>
      <c r="G33" s="202"/>
      <c r="H33" s="210"/>
      <c r="I33" s="210"/>
      <c r="J33" s="210"/>
      <c r="K33" s="210"/>
      <c r="L33" s="210"/>
      <c r="M33" s="210"/>
      <c r="N33" s="210"/>
      <c r="O33" s="210"/>
    </row>
    <row r="34" spans="1:15" ht="37">
      <c r="A34" s="159">
        <v>6.01</v>
      </c>
      <c r="B34" s="169" t="s">
        <v>172</v>
      </c>
      <c r="C34" s="168" t="s">
        <v>173</v>
      </c>
      <c r="D34" s="167" t="s">
        <v>89</v>
      </c>
      <c r="E34" s="155"/>
      <c r="F34" s="154">
        <v>35000</v>
      </c>
      <c r="G34" s="203">
        <f t="shared" ref="G34:G47" si="0">E34*F34</f>
        <v>0</v>
      </c>
      <c r="H34" s="210"/>
      <c r="I34" s="210"/>
      <c r="J34" s="210"/>
      <c r="K34" s="210"/>
      <c r="L34" s="210"/>
      <c r="M34" s="210"/>
      <c r="N34" s="210"/>
      <c r="O34" s="210"/>
    </row>
    <row r="35" spans="1:15" ht="37">
      <c r="A35" s="159">
        <v>6.02</v>
      </c>
      <c r="B35" s="169" t="s">
        <v>172</v>
      </c>
      <c r="C35" s="168" t="s">
        <v>171</v>
      </c>
      <c r="D35" s="167" t="s">
        <v>89</v>
      </c>
      <c r="E35" s="155"/>
      <c r="F35" s="154">
        <v>35000</v>
      </c>
      <c r="G35" s="203">
        <f t="shared" si="0"/>
        <v>0</v>
      </c>
      <c r="H35" s="210"/>
      <c r="I35" s="210"/>
      <c r="J35" s="210"/>
      <c r="K35" s="210"/>
      <c r="L35" s="210"/>
      <c r="M35" s="210"/>
      <c r="N35" s="210"/>
      <c r="O35" s="210"/>
    </row>
    <row r="36" spans="1:15" ht="37">
      <c r="A36" s="159">
        <v>6.03</v>
      </c>
      <c r="B36" s="166" t="s">
        <v>170</v>
      </c>
      <c r="C36" s="157" t="s">
        <v>169</v>
      </c>
      <c r="D36" s="156" t="s">
        <v>89</v>
      </c>
      <c r="E36" s="155"/>
      <c r="F36" s="154">
        <v>1500</v>
      </c>
      <c r="G36" s="203">
        <f t="shared" si="0"/>
        <v>0</v>
      </c>
      <c r="H36" s="210"/>
      <c r="I36" s="210"/>
      <c r="J36" s="210"/>
      <c r="K36" s="210"/>
      <c r="L36" s="210"/>
      <c r="M36" s="210"/>
      <c r="N36" s="210"/>
      <c r="O36" s="210"/>
    </row>
    <row r="37" spans="1:15" ht="21">
      <c r="A37" s="159">
        <v>6.04</v>
      </c>
      <c r="B37" s="165" t="s">
        <v>168</v>
      </c>
      <c r="C37" s="157" t="s">
        <v>167</v>
      </c>
      <c r="D37" s="156" t="s">
        <v>89</v>
      </c>
      <c r="E37" s="155">
        <v>1</v>
      </c>
      <c r="F37" s="154">
        <v>5000</v>
      </c>
      <c r="G37" s="203">
        <f t="shared" si="0"/>
        <v>5000</v>
      </c>
      <c r="H37" s="210"/>
      <c r="I37" s="210">
        <v>1</v>
      </c>
      <c r="J37" s="211">
        <f>H37+I37</f>
        <v>1</v>
      </c>
      <c r="K37" s="212">
        <f>J37-E37</f>
        <v>0</v>
      </c>
      <c r="L37" s="211">
        <f>F37*H37</f>
        <v>0</v>
      </c>
      <c r="M37" s="211">
        <f>F37*I37</f>
        <v>5000</v>
      </c>
      <c r="N37" s="211">
        <f>L37+M37</f>
        <v>5000</v>
      </c>
      <c r="O37" s="213">
        <f>N37-G37</f>
        <v>0</v>
      </c>
    </row>
    <row r="38" spans="1:15" ht="21">
      <c r="A38" s="159">
        <v>6.05</v>
      </c>
      <c r="B38" s="249" t="s">
        <v>165</v>
      </c>
      <c r="C38" s="246" t="s">
        <v>166</v>
      </c>
      <c r="D38" s="247" t="s">
        <v>89</v>
      </c>
      <c r="E38" s="248">
        <v>1</v>
      </c>
      <c r="F38" s="154">
        <v>6500</v>
      </c>
      <c r="G38" s="203">
        <f t="shared" si="0"/>
        <v>6500</v>
      </c>
      <c r="H38" s="210"/>
      <c r="I38" s="210">
        <v>1</v>
      </c>
      <c r="J38" s="211">
        <f>H38+I38</f>
        <v>1</v>
      </c>
      <c r="K38" s="212">
        <f>J38-E38</f>
        <v>0</v>
      </c>
      <c r="L38" s="211">
        <f>F38*H38</f>
        <v>0</v>
      </c>
      <c r="M38" s="211">
        <f>F38*I38</f>
        <v>6500</v>
      </c>
      <c r="N38" s="211">
        <f>L38+M38</f>
        <v>6500</v>
      </c>
      <c r="O38" s="213">
        <f>N38-G38</f>
        <v>0</v>
      </c>
    </row>
    <row r="39" spans="1:15" ht="19.5">
      <c r="A39" s="159">
        <v>6.06</v>
      </c>
      <c r="B39" s="165" t="s">
        <v>165</v>
      </c>
      <c r="C39" s="157" t="s">
        <v>164</v>
      </c>
      <c r="D39" s="156" t="s">
        <v>89</v>
      </c>
      <c r="E39" s="155"/>
      <c r="F39" s="154">
        <v>15000</v>
      </c>
      <c r="G39" s="203">
        <f t="shared" si="0"/>
        <v>0</v>
      </c>
      <c r="H39" s="210"/>
      <c r="I39" s="210"/>
      <c r="J39" s="210"/>
      <c r="K39" s="210"/>
      <c r="L39" s="210"/>
      <c r="M39" s="210"/>
      <c r="N39" s="210"/>
      <c r="O39" s="210"/>
    </row>
    <row r="40" spans="1:15" ht="37">
      <c r="A40" s="159">
        <v>6.07</v>
      </c>
      <c r="B40" s="165" t="s">
        <v>163</v>
      </c>
      <c r="C40" s="157" t="s">
        <v>162</v>
      </c>
      <c r="D40" s="156" t="s">
        <v>89</v>
      </c>
      <c r="E40" s="155"/>
      <c r="F40" s="154">
        <v>850</v>
      </c>
      <c r="G40" s="203">
        <f t="shared" si="0"/>
        <v>0</v>
      </c>
      <c r="H40" s="210"/>
      <c r="I40" s="210"/>
      <c r="J40" s="210"/>
      <c r="K40" s="210"/>
      <c r="L40" s="210"/>
      <c r="M40" s="210"/>
      <c r="N40" s="210"/>
      <c r="O40" s="210"/>
    </row>
    <row r="41" spans="1:15" ht="37">
      <c r="A41" s="159">
        <v>6.08</v>
      </c>
      <c r="B41" s="164" t="s">
        <v>161</v>
      </c>
      <c r="C41" s="157" t="s">
        <v>160</v>
      </c>
      <c r="D41" s="156" t="s">
        <v>89</v>
      </c>
      <c r="E41" s="155">
        <v>1</v>
      </c>
      <c r="F41" s="154">
        <v>8250</v>
      </c>
      <c r="G41" s="203">
        <f t="shared" si="0"/>
        <v>8250</v>
      </c>
      <c r="H41" s="210"/>
      <c r="I41" s="210">
        <v>1</v>
      </c>
      <c r="J41" s="211">
        <f>H41+I41</f>
        <v>1</v>
      </c>
      <c r="K41" s="212">
        <f>J41-E41</f>
        <v>0</v>
      </c>
      <c r="L41" s="211">
        <f>F41*H41</f>
        <v>0</v>
      </c>
      <c r="M41" s="211">
        <f>F41*I41</f>
        <v>8250</v>
      </c>
      <c r="N41" s="211">
        <f>L41+M41</f>
        <v>8250</v>
      </c>
      <c r="O41" s="213">
        <f>N41-G41</f>
        <v>0</v>
      </c>
    </row>
    <row r="42" spans="1:15" ht="55.5">
      <c r="A42" s="159">
        <v>6.09</v>
      </c>
      <c r="B42" s="162" t="s">
        <v>159</v>
      </c>
      <c r="C42" s="157" t="s">
        <v>158</v>
      </c>
      <c r="D42" s="156" t="s">
        <v>89</v>
      </c>
      <c r="E42" s="155">
        <v>1</v>
      </c>
      <c r="F42" s="154">
        <v>10000</v>
      </c>
      <c r="G42" s="203">
        <f t="shared" si="0"/>
        <v>10000</v>
      </c>
      <c r="H42" s="210"/>
      <c r="I42" s="210">
        <v>1</v>
      </c>
      <c r="J42" s="211">
        <f>H42+I42</f>
        <v>1</v>
      </c>
      <c r="K42" s="212">
        <f>J42-E42</f>
        <v>0</v>
      </c>
      <c r="L42" s="211">
        <f>F42*H42</f>
        <v>0</v>
      </c>
      <c r="M42" s="211">
        <f>F42*I42</f>
        <v>10000</v>
      </c>
      <c r="N42" s="211">
        <f>L42+M42</f>
        <v>10000</v>
      </c>
      <c r="O42" s="213">
        <f>N42-G42</f>
        <v>0</v>
      </c>
    </row>
    <row r="43" spans="1:15" ht="19.5">
      <c r="A43" s="159">
        <v>6.1</v>
      </c>
      <c r="B43" s="160" t="s">
        <v>157</v>
      </c>
      <c r="C43" s="163" t="s">
        <v>157</v>
      </c>
      <c r="D43" s="156" t="s">
        <v>89</v>
      </c>
      <c r="E43" s="155"/>
      <c r="F43" s="154">
        <v>5000</v>
      </c>
      <c r="G43" s="203">
        <f t="shared" si="0"/>
        <v>0</v>
      </c>
      <c r="H43" s="210"/>
      <c r="I43" s="210"/>
      <c r="J43" s="210"/>
      <c r="K43" s="210"/>
      <c r="L43" s="210"/>
      <c r="M43" s="210"/>
      <c r="N43" s="210"/>
      <c r="O43" s="210"/>
    </row>
    <row r="44" spans="1:15" ht="37">
      <c r="A44" s="159">
        <v>6.11</v>
      </c>
      <c r="B44" s="162" t="s">
        <v>156</v>
      </c>
      <c r="C44" s="157" t="s">
        <v>155</v>
      </c>
      <c r="D44" s="156" t="s">
        <v>89</v>
      </c>
      <c r="E44" s="155"/>
      <c r="F44" s="154">
        <v>45000</v>
      </c>
      <c r="G44" s="203">
        <f t="shared" si="0"/>
        <v>0</v>
      </c>
      <c r="H44" s="210"/>
      <c r="I44" s="210"/>
      <c r="J44" s="210"/>
      <c r="K44" s="210"/>
      <c r="L44" s="210"/>
      <c r="M44" s="210"/>
      <c r="N44" s="210"/>
      <c r="O44" s="210"/>
    </row>
    <row r="45" spans="1:15" ht="55.5">
      <c r="A45" s="159">
        <v>6.12</v>
      </c>
      <c r="B45" s="245" t="s">
        <v>154</v>
      </c>
      <c r="C45" s="246" t="s">
        <v>153</v>
      </c>
      <c r="D45" s="247" t="s">
        <v>89</v>
      </c>
      <c r="E45" s="161"/>
      <c r="F45" s="154">
        <v>20000</v>
      </c>
      <c r="G45" s="203">
        <f t="shared" si="0"/>
        <v>0</v>
      </c>
      <c r="H45" s="210"/>
      <c r="I45" s="210">
        <v>1</v>
      </c>
      <c r="J45" s="211">
        <f>H45+I45</f>
        <v>1</v>
      </c>
      <c r="K45" s="212">
        <f>+J45-E45</f>
        <v>1</v>
      </c>
      <c r="L45" s="211">
        <f>F45*H45</f>
        <v>0</v>
      </c>
      <c r="M45" s="211">
        <f>F45*I45</f>
        <v>20000</v>
      </c>
      <c r="N45" s="211">
        <f>L45+M45</f>
        <v>20000</v>
      </c>
      <c r="O45" s="213">
        <f>N45-G45</f>
        <v>20000</v>
      </c>
    </row>
    <row r="46" spans="1:15" ht="55.5">
      <c r="A46" s="159">
        <v>6.13</v>
      </c>
      <c r="B46" s="160" t="s">
        <v>152</v>
      </c>
      <c r="C46" s="157" t="s">
        <v>151</v>
      </c>
      <c r="D46" s="156" t="s">
        <v>89</v>
      </c>
      <c r="E46" s="155"/>
      <c r="F46" s="154">
        <v>3000</v>
      </c>
      <c r="G46" s="203">
        <f t="shared" si="0"/>
        <v>0</v>
      </c>
      <c r="H46" s="210"/>
      <c r="I46" s="210"/>
      <c r="J46" s="210"/>
      <c r="K46" s="210"/>
      <c r="L46" s="210"/>
      <c r="M46" s="210"/>
      <c r="N46" s="210"/>
      <c r="O46" s="210"/>
    </row>
    <row r="47" spans="1:15" ht="166.5">
      <c r="A47" s="159">
        <v>6.14</v>
      </c>
      <c r="B47" s="158" t="s">
        <v>150</v>
      </c>
      <c r="C47" s="157" t="s">
        <v>149</v>
      </c>
      <c r="D47" s="156" t="s">
        <v>148</v>
      </c>
      <c r="E47" s="155"/>
      <c r="F47" s="154">
        <v>2500</v>
      </c>
      <c r="G47" s="204">
        <f t="shared" si="0"/>
        <v>0</v>
      </c>
      <c r="H47" s="210"/>
      <c r="I47" s="210"/>
      <c r="J47" s="210"/>
      <c r="K47" s="210"/>
      <c r="L47" s="210"/>
      <c r="M47" s="210"/>
      <c r="N47" s="210"/>
      <c r="O47" s="210"/>
    </row>
    <row r="48" spans="1:15" ht="19.5">
      <c r="A48" s="153"/>
      <c r="B48" s="412" t="s">
        <v>147</v>
      </c>
      <c r="C48" s="413"/>
      <c r="D48" s="413"/>
      <c r="E48" s="413"/>
      <c r="F48" s="414"/>
      <c r="G48" s="205">
        <f>SUM(G34:G47)</f>
        <v>29750</v>
      </c>
      <c r="H48" s="210"/>
      <c r="I48" s="210"/>
      <c r="J48" s="210"/>
      <c r="K48" s="210"/>
      <c r="L48" s="205">
        <f>SUM(L34:L47)</f>
        <v>0</v>
      </c>
      <c r="M48" s="205">
        <f>SUM(M34:M47)</f>
        <v>49750</v>
      </c>
      <c r="N48" s="205">
        <f>SUM(N34:N47)</f>
        <v>49750</v>
      </c>
      <c r="O48" s="205">
        <f>SUM(O34:O47)</f>
        <v>20000</v>
      </c>
    </row>
    <row r="49" spans="1:15" ht="19.5">
      <c r="A49" s="152"/>
      <c r="B49" s="151"/>
      <c r="C49" s="151"/>
      <c r="D49" s="151"/>
      <c r="E49" s="151"/>
      <c r="F49" s="151"/>
      <c r="G49" s="206"/>
      <c r="H49" s="210"/>
      <c r="I49" s="210"/>
      <c r="J49" s="210"/>
      <c r="K49" s="210"/>
      <c r="L49" s="210"/>
      <c r="M49" s="210"/>
      <c r="N49" s="210"/>
      <c r="O49" s="210"/>
    </row>
    <row r="50" spans="1:15" ht="20" thickBot="1">
      <c r="A50" s="150"/>
      <c r="B50" s="415" t="s">
        <v>146</v>
      </c>
      <c r="C50" s="416"/>
      <c r="D50" s="416"/>
      <c r="E50" s="416"/>
      <c r="F50" s="417"/>
      <c r="G50" s="207">
        <f>G48+G32+G26+G23+G16+G9</f>
        <v>51000</v>
      </c>
      <c r="H50" s="210"/>
      <c r="I50" s="210"/>
      <c r="J50" s="210"/>
      <c r="K50" s="210"/>
      <c r="L50" s="207">
        <f>L48+L32+L26+L23+L16+L9</f>
        <v>1002.5</v>
      </c>
      <c r="M50" s="207">
        <f>M48+M32+M26+M23+M16+M9</f>
        <v>65750</v>
      </c>
      <c r="N50" s="207">
        <f>N48+N32+N26+N23+N16+N9</f>
        <v>66752.5</v>
      </c>
      <c r="O50" s="207">
        <f>O48+O32+O26+O23+O16+O9</f>
        <v>15752.5</v>
      </c>
    </row>
    <row r="51" spans="1:15" ht="19.5">
      <c r="A51" s="149"/>
      <c r="B51" s="149"/>
      <c r="C51" s="149"/>
      <c r="D51" s="149"/>
      <c r="E51" s="149"/>
      <c r="F51" s="149"/>
      <c r="G51" s="149"/>
    </row>
  </sheetData>
  <mergeCells count="10">
    <mergeCell ref="H2:K2"/>
    <mergeCell ref="L2:O2"/>
    <mergeCell ref="B48:F48"/>
    <mergeCell ref="B50:F50"/>
    <mergeCell ref="A1:G1"/>
    <mergeCell ref="B9:F9"/>
    <mergeCell ref="B16:F16"/>
    <mergeCell ref="B23:F23"/>
    <mergeCell ref="B26:F26"/>
    <mergeCell ref="B32:F32"/>
  </mergeCells>
  <conditionalFormatting sqref="K5:K47">
    <cfRule type="cellIs" dxfId="1" priority="2" operator="greaterThan">
      <formula>0</formula>
    </cfRule>
  </conditionalFormatting>
  <conditionalFormatting sqref="O5:O47">
    <cfRule type="cellIs" dxfId="0" priority="1" operator="greaterThan">
      <formula>0</formula>
    </cfRule>
  </conditionalFormatting>
  <pageMargins left="0.70866141732283472" right="0.70866141732283472" top="0.31496062992125984" bottom="0.31496062992125984" header="0.31496062992125984" footer="0.31496062992125984"/>
  <pageSetup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Zeros="0" tabSelected="1" view="pageBreakPreview" zoomScaleNormal="100" zoomScaleSheetLayoutView="100" workbookViewId="0">
      <pane xSplit="5" ySplit="4" topLeftCell="H5" activePane="bottomRight" state="frozen"/>
      <selection pane="topRight" activeCell="G1" sqref="G1"/>
      <selection pane="bottomLeft" activeCell="A7" sqref="A7"/>
      <selection pane="bottomRight" activeCell="N6" sqref="N6"/>
    </sheetView>
  </sheetViews>
  <sheetFormatPr defaultRowHeight="15.5"/>
  <cols>
    <col min="1" max="1" width="9" style="230" customWidth="1"/>
    <col min="2" max="2" width="63.453125" style="231" customWidth="1"/>
    <col min="3" max="3" width="11.1796875" style="230" customWidth="1"/>
    <col min="4" max="4" width="7.1796875" style="230" customWidth="1"/>
    <col min="5" max="5" width="8.26953125" style="225" customWidth="1"/>
    <col min="6" max="6" width="14.7265625" style="232" customWidth="1"/>
    <col min="7" max="7" width="9.26953125" style="227" customWidth="1"/>
    <col min="8" max="8" width="10.26953125" style="227" customWidth="1"/>
    <col min="9" max="9" width="7.7265625" style="227" customWidth="1"/>
    <col min="10" max="10" width="8.81640625" style="227"/>
    <col min="11" max="11" width="13" style="227" customWidth="1"/>
    <col min="12" max="12" width="11.26953125" style="227" customWidth="1"/>
    <col min="13" max="13" width="10" style="227" customWidth="1"/>
    <col min="14" max="255" width="8.81640625" style="227"/>
    <col min="256" max="256" width="8" style="227" customWidth="1"/>
    <col min="257" max="257" width="63.1796875" style="227" customWidth="1"/>
    <col min="258" max="258" width="10.7265625" style="227" customWidth="1"/>
    <col min="259" max="259" width="9.26953125" style="227" customWidth="1"/>
    <col min="260" max="260" width="22" style="227" customWidth="1"/>
    <col min="261" max="261" width="14.26953125" style="227" customWidth="1"/>
    <col min="262" max="262" width="8.81640625" style="227"/>
    <col min="263" max="263" width="13.1796875" style="227" customWidth="1"/>
    <col min="264" max="511" width="8.81640625" style="227"/>
    <col min="512" max="512" width="8" style="227" customWidth="1"/>
    <col min="513" max="513" width="63.1796875" style="227" customWidth="1"/>
    <col min="514" max="514" width="10.7265625" style="227" customWidth="1"/>
    <col min="515" max="515" width="9.26953125" style="227" customWidth="1"/>
    <col min="516" max="516" width="22" style="227" customWidth="1"/>
    <col min="517" max="517" width="14.26953125" style="227" customWidth="1"/>
    <col min="518" max="518" width="8.81640625" style="227"/>
    <col min="519" max="519" width="13.1796875" style="227" customWidth="1"/>
    <col min="520" max="767" width="8.81640625" style="227"/>
    <col min="768" max="768" width="8" style="227" customWidth="1"/>
    <col min="769" max="769" width="63.1796875" style="227" customWidth="1"/>
    <col min="770" max="770" width="10.7265625" style="227" customWidth="1"/>
    <col min="771" max="771" width="9.26953125" style="227" customWidth="1"/>
    <col min="772" max="772" width="22" style="227" customWidth="1"/>
    <col min="773" max="773" width="14.26953125" style="227" customWidth="1"/>
    <col min="774" max="774" width="8.81640625" style="227"/>
    <col min="775" max="775" width="13.1796875" style="227" customWidth="1"/>
    <col min="776" max="1023" width="8.81640625" style="227"/>
    <col min="1024" max="1024" width="8" style="227" customWidth="1"/>
    <col min="1025" max="1025" width="63.1796875" style="227" customWidth="1"/>
    <col min="1026" max="1026" width="10.7265625" style="227" customWidth="1"/>
    <col min="1027" max="1027" width="9.26953125" style="227" customWidth="1"/>
    <col min="1028" max="1028" width="22" style="227" customWidth="1"/>
    <col min="1029" max="1029" width="14.26953125" style="227" customWidth="1"/>
    <col min="1030" max="1030" width="8.81640625" style="227"/>
    <col min="1031" max="1031" width="13.1796875" style="227" customWidth="1"/>
    <col min="1032" max="1279" width="8.81640625" style="227"/>
    <col min="1280" max="1280" width="8" style="227" customWidth="1"/>
    <col min="1281" max="1281" width="63.1796875" style="227" customWidth="1"/>
    <col min="1282" max="1282" width="10.7265625" style="227" customWidth="1"/>
    <col min="1283" max="1283" width="9.26953125" style="227" customWidth="1"/>
    <col min="1284" max="1284" width="22" style="227" customWidth="1"/>
    <col min="1285" max="1285" width="14.26953125" style="227" customWidth="1"/>
    <col min="1286" max="1286" width="8.81640625" style="227"/>
    <col min="1287" max="1287" width="13.1796875" style="227" customWidth="1"/>
    <col min="1288" max="1535" width="8.81640625" style="227"/>
    <col min="1536" max="1536" width="8" style="227" customWidth="1"/>
    <col min="1537" max="1537" width="63.1796875" style="227" customWidth="1"/>
    <col min="1538" max="1538" width="10.7265625" style="227" customWidth="1"/>
    <col min="1539" max="1539" width="9.26953125" style="227" customWidth="1"/>
    <col min="1540" max="1540" width="22" style="227" customWidth="1"/>
    <col min="1541" max="1541" width="14.26953125" style="227" customWidth="1"/>
    <col min="1542" max="1542" width="8.81640625" style="227"/>
    <col min="1543" max="1543" width="13.1796875" style="227" customWidth="1"/>
    <col min="1544" max="1791" width="8.81640625" style="227"/>
    <col min="1792" max="1792" width="8" style="227" customWidth="1"/>
    <col min="1793" max="1793" width="63.1796875" style="227" customWidth="1"/>
    <col min="1794" max="1794" width="10.7265625" style="227" customWidth="1"/>
    <col min="1795" max="1795" width="9.26953125" style="227" customWidth="1"/>
    <col min="1796" max="1796" width="22" style="227" customWidth="1"/>
    <col min="1797" max="1797" width="14.26953125" style="227" customWidth="1"/>
    <col min="1798" max="1798" width="8.81640625" style="227"/>
    <col min="1799" max="1799" width="13.1796875" style="227" customWidth="1"/>
    <col min="1800" max="2047" width="8.81640625" style="227"/>
    <col min="2048" max="2048" width="8" style="227" customWidth="1"/>
    <col min="2049" max="2049" width="63.1796875" style="227" customWidth="1"/>
    <col min="2050" max="2050" width="10.7265625" style="227" customWidth="1"/>
    <col min="2051" max="2051" width="9.26953125" style="227" customWidth="1"/>
    <col min="2052" max="2052" width="22" style="227" customWidth="1"/>
    <col min="2053" max="2053" width="14.26953125" style="227" customWidth="1"/>
    <col min="2054" max="2054" width="8.81640625" style="227"/>
    <col min="2055" max="2055" width="13.1796875" style="227" customWidth="1"/>
    <col min="2056" max="2303" width="8.81640625" style="227"/>
    <col min="2304" max="2304" width="8" style="227" customWidth="1"/>
    <col min="2305" max="2305" width="63.1796875" style="227" customWidth="1"/>
    <col min="2306" max="2306" width="10.7265625" style="227" customWidth="1"/>
    <col min="2307" max="2307" width="9.26953125" style="227" customWidth="1"/>
    <col min="2308" max="2308" width="22" style="227" customWidth="1"/>
    <col min="2309" max="2309" width="14.26953125" style="227" customWidth="1"/>
    <col min="2310" max="2310" width="8.81640625" style="227"/>
    <col min="2311" max="2311" width="13.1796875" style="227" customWidth="1"/>
    <col min="2312" max="2559" width="8.81640625" style="227"/>
    <col min="2560" max="2560" width="8" style="227" customWidth="1"/>
    <col min="2561" max="2561" width="63.1796875" style="227" customWidth="1"/>
    <col min="2562" max="2562" width="10.7265625" style="227" customWidth="1"/>
    <col min="2563" max="2563" width="9.26953125" style="227" customWidth="1"/>
    <col min="2564" max="2564" width="22" style="227" customWidth="1"/>
    <col min="2565" max="2565" width="14.26953125" style="227" customWidth="1"/>
    <col min="2566" max="2566" width="8.81640625" style="227"/>
    <col min="2567" max="2567" width="13.1796875" style="227" customWidth="1"/>
    <col min="2568" max="2815" width="8.81640625" style="227"/>
    <col min="2816" max="2816" width="8" style="227" customWidth="1"/>
    <col min="2817" max="2817" width="63.1796875" style="227" customWidth="1"/>
    <col min="2818" max="2818" width="10.7265625" style="227" customWidth="1"/>
    <col min="2819" max="2819" width="9.26953125" style="227" customWidth="1"/>
    <col min="2820" max="2820" width="22" style="227" customWidth="1"/>
    <col min="2821" max="2821" width="14.26953125" style="227" customWidth="1"/>
    <col min="2822" max="2822" width="8.81640625" style="227"/>
    <col min="2823" max="2823" width="13.1796875" style="227" customWidth="1"/>
    <col min="2824" max="3071" width="8.81640625" style="227"/>
    <col min="3072" max="3072" width="8" style="227" customWidth="1"/>
    <col min="3073" max="3073" width="63.1796875" style="227" customWidth="1"/>
    <col min="3074" max="3074" width="10.7265625" style="227" customWidth="1"/>
    <col min="3075" max="3075" width="9.26953125" style="227" customWidth="1"/>
    <col min="3076" max="3076" width="22" style="227" customWidth="1"/>
    <col min="3077" max="3077" width="14.26953125" style="227" customWidth="1"/>
    <col min="3078" max="3078" width="8.81640625" style="227"/>
    <col min="3079" max="3079" width="13.1796875" style="227" customWidth="1"/>
    <col min="3080" max="3327" width="8.81640625" style="227"/>
    <col min="3328" max="3328" width="8" style="227" customWidth="1"/>
    <col min="3329" max="3329" width="63.1796875" style="227" customWidth="1"/>
    <col min="3330" max="3330" width="10.7265625" style="227" customWidth="1"/>
    <col min="3331" max="3331" width="9.26953125" style="227" customWidth="1"/>
    <col min="3332" max="3332" width="22" style="227" customWidth="1"/>
    <col min="3333" max="3333" width="14.26953125" style="227" customWidth="1"/>
    <col min="3334" max="3334" width="8.81640625" style="227"/>
    <col min="3335" max="3335" width="13.1796875" style="227" customWidth="1"/>
    <col min="3336" max="3583" width="8.81640625" style="227"/>
    <col min="3584" max="3584" width="8" style="227" customWidth="1"/>
    <col min="3585" max="3585" width="63.1796875" style="227" customWidth="1"/>
    <col min="3586" max="3586" width="10.7265625" style="227" customWidth="1"/>
    <col min="3587" max="3587" width="9.26953125" style="227" customWidth="1"/>
    <col min="3588" max="3588" width="22" style="227" customWidth="1"/>
    <col min="3589" max="3589" width="14.26953125" style="227" customWidth="1"/>
    <col min="3590" max="3590" width="8.81640625" style="227"/>
    <col min="3591" max="3591" width="13.1796875" style="227" customWidth="1"/>
    <col min="3592" max="3839" width="8.81640625" style="227"/>
    <col min="3840" max="3840" width="8" style="227" customWidth="1"/>
    <col min="3841" max="3841" width="63.1796875" style="227" customWidth="1"/>
    <col min="3842" max="3842" width="10.7265625" style="227" customWidth="1"/>
    <col min="3843" max="3843" width="9.26953125" style="227" customWidth="1"/>
    <col min="3844" max="3844" width="22" style="227" customWidth="1"/>
    <col min="3845" max="3845" width="14.26953125" style="227" customWidth="1"/>
    <col min="3846" max="3846" width="8.81640625" style="227"/>
    <col min="3847" max="3847" width="13.1796875" style="227" customWidth="1"/>
    <col min="3848" max="4095" width="8.81640625" style="227"/>
    <col min="4096" max="4096" width="8" style="227" customWidth="1"/>
    <col min="4097" max="4097" width="63.1796875" style="227" customWidth="1"/>
    <col min="4098" max="4098" width="10.7265625" style="227" customWidth="1"/>
    <col min="4099" max="4099" width="9.26953125" style="227" customWidth="1"/>
    <col min="4100" max="4100" width="22" style="227" customWidth="1"/>
    <col min="4101" max="4101" width="14.26953125" style="227" customWidth="1"/>
    <col min="4102" max="4102" width="8.81640625" style="227"/>
    <col min="4103" max="4103" width="13.1796875" style="227" customWidth="1"/>
    <col min="4104" max="4351" width="8.81640625" style="227"/>
    <col min="4352" max="4352" width="8" style="227" customWidth="1"/>
    <col min="4353" max="4353" width="63.1796875" style="227" customWidth="1"/>
    <col min="4354" max="4354" width="10.7265625" style="227" customWidth="1"/>
    <col min="4355" max="4355" width="9.26953125" style="227" customWidth="1"/>
    <col min="4356" max="4356" width="22" style="227" customWidth="1"/>
    <col min="4357" max="4357" width="14.26953125" style="227" customWidth="1"/>
    <col min="4358" max="4358" width="8.81640625" style="227"/>
    <col min="4359" max="4359" width="13.1796875" style="227" customWidth="1"/>
    <col min="4360" max="4607" width="8.81640625" style="227"/>
    <col min="4608" max="4608" width="8" style="227" customWidth="1"/>
    <col min="4609" max="4609" width="63.1796875" style="227" customWidth="1"/>
    <col min="4610" max="4610" width="10.7265625" style="227" customWidth="1"/>
    <col min="4611" max="4611" width="9.26953125" style="227" customWidth="1"/>
    <col min="4612" max="4612" width="22" style="227" customWidth="1"/>
    <col min="4613" max="4613" width="14.26953125" style="227" customWidth="1"/>
    <col min="4614" max="4614" width="8.81640625" style="227"/>
    <col min="4615" max="4615" width="13.1796875" style="227" customWidth="1"/>
    <col min="4616" max="4863" width="8.81640625" style="227"/>
    <col min="4864" max="4864" width="8" style="227" customWidth="1"/>
    <col min="4865" max="4865" width="63.1796875" style="227" customWidth="1"/>
    <col min="4866" max="4866" width="10.7265625" style="227" customWidth="1"/>
    <col min="4867" max="4867" width="9.26953125" style="227" customWidth="1"/>
    <col min="4868" max="4868" width="22" style="227" customWidth="1"/>
    <col min="4869" max="4869" width="14.26953125" style="227" customWidth="1"/>
    <col min="4870" max="4870" width="8.81640625" style="227"/>
    <col min="4871" max="4871" width="13.1796875" style="227" customWidth="1"/>
    <col min="4872" max="5119" width="8.81640625" style="227"/>
    <col min="5120" max="5120" width="8" style="227" customWidth="1"/>
    <col min="5121" max="5121" width="63.1796875" style="227" customWidth="1"/>
    <col min="5122" max="5122" width="10.7265625" style="227" customWidth="1"/>
    <col min="5123" max="5123" width="9.26953125" style="227" customWidth="1"/>
    <col min="5124" max="5124" width="22" style="227" customWidth="1"/>
    <col min="5125" max="5125" width="14.26953125" style="227" customWidth="1"/>
    <col min="5126" max="5126" width="8.81640625" style="227"/>
    <col min="5127" max="5127" width="13.1796875" style="227" customWidth="1"/>
    <col min="5128" max="5375" width="8.81640625" style="227"/>
    <col min="5376" max="5376" width="8" style="227" customWidth="1"/>
    <col min="5377" max="5377" width="63.1796875" style="227" customWidth="1"/>
    <col min="5378" max="5378" width="10.7265625" style="227" customWidth="1"/>
    <col min="5379" max="5379" width="9.26953125" style="227" customWidth="1"/>
    <col min="5380" max="5380" width="22" style="227" customWidth="1"/>
    <col min="5381" max="5381" width="14.26953125" style="227" customWidth="1"/>
    <col min="5382" max="5382" width="8.81640625" style="227"/>
    <col min="5383" max="5383" width="13.1796875" style="227" customWidth="1"/>
    <col min="5384" max="5631" width="8.81640625" style="227"/>
    <col min="5632" max="5632" width="8" style="227" customWidth="1"/>
    <col min="5633" max="5633" width="63.1796875" style="227" customWidth="1"/>
    <col min="5634" max="5634" width="10.7265625" style="227" customWidth="1"/>
    <col min="5635" max="5635" width="9.26953125" style="227" customWidth="1"/>
    <col min="5636" max="5636" width="22" style="227" customWidth="1"/>
    <col min="5637" max="5637" width="14.26953125" style="227" customWidth="1"/>
    <col min="5638" max="5638" width="8.81640625" style="227"/>
    <col min="5639" max="5639" width="13.1796875" style="227" customWidth="1"/>
    <col min="5640" max="5887" width="8.81640625" style="227"/>
    <col min="5888" max="5888" width="8" style="227" customWidth="1"/>
    <col min="5889" max="5889" width="63.1796875" style="227" customWidth="1"/>
    <col min="5890" max="5890" width="10.7265625" style="227" customWidth="1"/>
    <col min="5891" max="5891" width="9.26953125" style="227" customWidth="1"/>
    <col min="5892" max="5892" width="22" style="227" customWidth="1"/>
    <col min="5893" max="5893" width="14.26953125" style="227" customWidth="1"/>
    <col min="5894" max="5894" width="8.81640625" style="227"/>
    <col min="5895" max="5895" width="13.1796875" style="227" customWidth="1"/>
    <col min="5896" max="6143" width="8.81640625" style="227"/>
    <col min="6144" max="6144" width="8" style="227" customWidth="1"/>
    <col min="6145" max="6145" width="63.1796875" style="227" customWidth="1"/>
    <col min="6146" max="6146" width="10.7265625" style="227" customWidth="1"/>
    <col min="6147" max="6147" width="9.26953125" style="227" customWidth="1"/>
    <col min="6148" max="6148" width="22" style="227" customWidth="1"/>
    <col min="6149" max="6149" width="14.26953125" style="227" customWidth="1"/>
    <col min="6150" max="6150" width="8.81640625" style="227"/>
    <col min="6151" max="6151" width="13.1796875" style="227" customWidth="1"/>
    <col min="6152" max="6399" width="8.81640625" style="227"/>
    <col min="6400" max="6400" width="8" style="227" customWidth="1"/>
    <col min="6401" max="6401" width="63.1796875" style="227" customWidth="1"/>
    <col min="6402" max="6402" width="10.7265625" style="227" customWidth="1"/>
    <col min="6403" max="6403" width="9.26953125" style="227" customWidth="1"/>
    <col min="6404" max="6404" width="22" style="227" customWidth="1"/>
    <col min="6405" max="6405" width="14.26953125" style="227" customWidth="1"/>
    <col min="6406" max="6406" width="8.81640625" style="227"/>
    <col min="6407" max="6407" width="13.1796875" style="227" customWidth="1"/>
    <col min="6408" max="6655" width="8.81640625" style="227"/>
    <col min="6656" max="6656" width="8" style="227" customWidth="1"/>
    <col min="6657" max="6657" width="63.1796875" style="227" customWidth="1"/>
    <col min="6658" max="6658" width="10.7265625" style="227" customWidth="1"/>
    <col min="6659" max="6659" width="9.26953125" style="227" customWidth="1"/>
    <col min="6660" max="6660" width="22" style="227" customWidth="1"/>
    <col min="6661" max="6661" width="14.26953125" style="227" customWidth="1"/>
    <col min="6662" max="6662" width="8.81640625" style="227"/>
    <col min="6663" max="6663" width="13.1796875" style="227" customWidth="1"/>
    <col min="6664" max="6911" width="8.81640625" style="227"/>
    <col min="6912" max="6912" width="8" style="227" customWidth="1"/>
    <col min="6913" max="6913" width="63.1796875" style="227" customWidth="1"/>
    <col min="6914" max="6914" width="10.7265625" style="227" customWidth="1"/>
    <col min="6915" max="6915" width="9.26953125" style="227" customWidth="1"/>
    <col min="6916" max="6916" width="22" style="227" customWidth="1"/>
    <col min="6917" max="6917" width="14.26953125" style="227" customWidth="1"/>
    <col min="6918" max="6918" width="8.81640625" style="227"/>
    <col min="6919" max="6919" width="13.1796875" style="227" customWidth="1"/>
    <col min="6920" max="7167" width="8.81640625" style="227"/>
    <col min="7168" max="7168" width="8" style="227" customWidth="1"/>
    <col min="7169" max="7169" width="63.1796875" style="227" customWidth="1"/>
    <col min="7170" max="7170" width="10.7265625" style="227" customWidth="1"/>
    <col min="7171" max="7171" width="9.26953125" style="227" customWidth="1"/>
    <col min="7172" max="7172" width="22" style="227" customWidth="1"/>
    <col min="7173" max="7173" width="14.26953125" style="227" customWidth="1"/>
    <col min="7174" max="7174" width="8.81640625" style="227"/>
    <col min="7175" max="7175" width="13.1796875" style="227" customWidth="1"/>
    <col min="7176" max="7423" width="8.81640625" style="227"/>
    <col min="7424" max="7424" width="8" style="227" customWidth="1"/>
    <col min="7425" max="7425" width="63.1796875" style="227" customWidth="1"/>
    <col min="7426" max="7426" width="10.7265625" style="227" customWidth="1"/>
    <col min="7427" max="7427" width="9.26953125" style="227" customWidth="1"/>
    <col min="7428" max="7428" width="22" style="227" customWidth="1"/>
    <col min="7429" max="7429" width="14.26953125" style="227" customWidth="1"/>
    <col min="7430" max="7430" width="8.81640625" style="227"/>
    <col min="7431" max="7431" width="13.1796875" style="227" customWidth="1"/>
    <col min="7432" max="7679" width="8.81640625" style="227"/>
    <col min="7680" max="7680" width="8" style="227" customWidth="1"/>
    <col min="7681" max="7681" width="63.1796875" style="227" customWidth="1"/>
    <col min="7682" max="7682" width="10.7265625" style="227" customWidth="1"/>
    <col min="7683" max="7683" width="9.26953125" style="227" customWidth="1"/>
    <col min="7684" max="7684" width="22" style="227" customWidth="1"/>
    <col min="7685" max="7685" width="14.26953125" style="227" customWidth="1"/>
    <col min="7686" max="7686" width="8.81640625" style="227"/>
    <col min="7687" max="7687" width="13.1796875" style="227" customWidth="1"/>
    <col min="7688" max="7935" width="8.81640625" style="227"/>
    <col min="7936" max="7936" width="8" style="227" customWidth="1"/>
    <col min="7937" max="7937" width="63.1796875" style="227" customWidth="1"/>
    <col min="7938" max="7938" width="10.7265625" style="227" customWidth="1"/>
    <col min="7939" max="7939" width="9.26953125" style="227" customWidth="1"/>
    <col min="7940" max="7940" width="22" style="227" customWidth="1"/>
    <col min="7941" max="7941" width="14.26953125" style="227" customWidth="1"/>
    <col min="7942" max="7942" width="8.81640625" style="227"/>
    <col min="7943" max="7943" width="13.1796875" style="227" customWidth="1"/>
    <col min="7944" max="8191" width="8.81640625" style="227"/>
    <col min="8192" max="8192" width="8" style="227" customWidth="1"/>
    <col min="8193" max="8193" width="63.1796875" style="227" customWidth="1"/>
    <col min="8194" max="8194" width="10.7265625" style="227" customWidth="1"/>
    <col min="8195" max="8195" width="9.26953125" style="227" customWidth="1"/>
    <col min="8196" max="8196" width="22" style="227" customWidth="1"/>
    <col min="8197" max="8197" width="14.26953125" style="227" customWidth="1"/>
    <col min="8198" max="8198" width="8.81640625" style="227"/>
    <col min="8199" max="8199" width="13.1796875" style="227" customWidth="1"/>
    <col min="8200" max="8447" width="8.81640625" style="227"/>
    <col min="8448" max="8448" width="8" style="227" customWidth="1"/>
    <col min="8449" max="8449" width="63.1796875" style="227" customWidth="1"/>
    <col min="8450" max="8450" width="10.7265625" style="227" customWidth="1"/>
    <col min="8451" max="8451" width="9.26953125" style="227" customWidth="1"/>
    <col min="8452" max="8452" width="22" style="227" customWidth="1"/>
    <col min="8453" max="8453" width="14.26953125" style="227" customWidth="1"/>
    <col min="8454" max="8454" width="8.81640625" style="227"/>
    <col min="8455" max="8455" width="13.1796875" style="227" customWidth="1"/>
    <col min="8456" max="8703" width="8.81640625" style="227"/>
    <col min="8704" max="8704" width="8" style="227" customWidth="1"/>
    <col min="8705" max="8705" width="63.1796875" style="227" customWidth="1"/>
    <col min="8706" max="8706" width="10.7265625" style="227" customWidth="1"/>
    <col min="8707" max="8707" width="9.26953125" style="227" customWidth="1"/>
    <col min="8708" max="8708" width="22" style="227" customWidth="1"/>
    <col min="8709" max="8709" width="14.26953125" style="227" customWidth="1"/>
    <col min="8710" max="8710" width="8.81640625" style="227"/>
    <col min="8711" max="8711" width="13.1796875" style="227" customWidth="1"/>
    <col min="8712" max="8959" width="8.81640625" style="227"/>
    <col min="8960" max="8960" width="8" style="227" customWidth="1"/>
    <col min="8961" max="8961" width="63.1796875" style="227" customWidth="1"/>
    <col min="8962" max="8962" width="10.7265625" style="227" customWidth="1"/>
    <col min="8963" max="8963" width="9.26953125" style="227" customWidth="1"/>
    <col min="8964" max="8964" width="22" style="227" customWidth="1"/>
    <col min="8965" max="8965" width="14.26953125" style="227" customWidth="1"/>
    <col min="8966" max="8966" width="8.81640625" style="227"/>
    <col min="8967" max="8967" width="13.1796875" style="227" customWidth="1"/>
    <col min="8968" max="9215" width="8.81640625" style="227"/>
    <col min="9216" max="9216" width="8" style="227" customWidth="1"/>
    <col min="9217" max="9217" width="63.1796875" style="227" customWidth="1"/>
    <col min="9218" max="9218" width="10.7265625" style="227" customWidth="1"/>
    <col min="9219" max="9219" width="9.26953125" style="227" customWidth="1"/>
    <col min="9220" max="9220" width="22" style="227" customWidth="1"/>
    <col min="9221" max="9221" width="14.26953125" style="227" customWidth="1"/>
    <col min="9222" max="9222" width="8.81640625" style="227"/>
    <col min="9223" max="9223" width="13.1796875" style="227" customWidth="1"/>
    <col min="9224" max="9471" width="8.81640625" style="227"/>
    <col min="9472" max="9472" width="8" style="227" customWidth="1"/>
    <col min="9473" max="9473" width="63.1796875" style="227" customWidth="1"/>
    <col min="9474" max="9474" width="10.7265625" style="227" customWidth="1"/>
    <col min="9475" max="9475" width="9.26953125" style="227" customWidth="1"/>
    <col min="9476" max="9476" width="22" style="227" customWidth="1"/>
    <col min="9477" max="9477" width="14.26953125" style="227" customWidth="1"/>
    <col min="9478" max="9478" width="8.81640625" style="227"/>
    <col min="9479" max="9479" width="13.1796875" style="227" customWidth="1"/>
    <col min="9480" max="9727" width="8.81640625" style="227"/>
    <col min="9728" max="9728" width="8" style="227" customWidth="1"/>
    <col min="9729" max="9729" width="63.1796875" style="227" customWidth="1"/>
    <col min="9730" max="9730" width="10.7265625" style="227" customWidth="1"/>
    <col min="9731" max="9731" width="9.26953125" style="227" customWidth="1"/>
    <col min="9732" max="9732" width="22" style="227" customWidth="1"/>
    <col min="9733" max="9733" width="14.26953125" style="227" customWidth="1"/>
    <col min="9734" max="9734" width="8.81640625" style="227"/>
    <col min="9735" max="9735" width="13.1796875" style="227" customWidth="1"/>
    <col min="9736" max="9983" width="8.81640625" style="227"/>
    <col min="9984" max="9984" width="8" style="227" customWidth="1"/>
    <col min="9985" max="9985" width="63.1796875" style="227" customWidth="1"/>
    <col min="9986" max="9986" width="10.7265625" style="227" customWidth="1"/>
    <col min="9987" max="9987" width="9.26953125" style="227" customWidth="1"/>
    <col min="9988" max="9988" width="22" style="227" customWidth="1"/>
    <col min="9989" max="9989" width="14.26953125" style="227" customWidth="1"/>
    <col min="9990" max="9990" width="8.81640625" style="227"/>
    <col min="9991" max="9991" width="13.1796875" style="227" customWidth="1"/>
    <col min="9992" max="10239" width="8.81640625" style="227"/>
    <col min="10240" max="10240" width="8" style="227" customWidth="1"/>
    <col min="10241" max="10241" width="63.1796875" style="227" customWidth="1"/>
    <col min="10242" max="10242" width="10.7265625" style="227" customWidth="1"/>
    <col min="10243" max="10243" width="9.26953125" style="227" customWidth="1"/>
    <col min="10244" max="10244" width="22" style="227" customWidth="1"/>
    <col min="10245" max="10245" width="14.26953125" style="227" customWidth="1"/>
    <col min="10246" max="10246" width="8.81640625" style="227"/>
    <col min="10247" max="10247" width="13.1796875" style="227" customWidth="1"/>
    <col min="10248" max="10495" width="8.81640625" style="227"/>
    <col min="10496" max="10496" width="8" style="227" customWidth="1"/>
    <col min="10497" max="10497" width="63.1796875" style="227" customWidth="1"/>
    <col min="10498" max="10498" width="10.7265625" style="227" customWidth="1"/>
    <col min="10499" max="10499" width="9.26953125" style="227" customWidth="1"/>
    <col min="10500" max="10500" width="22" style="227" customWidth="1"/>
    <col min="10501" max="10501" width="14.26953125" style="227" customWidth="1"/>
    <col min="10502" max="10502" width="8.81640625" style="227"/>
    <col min="10503" max="10503" width="13.1796875" style="227" customWidth="1"/>
    <col min="10504" max="10751" width="8.81640625" style="227"/>
    <col min="10752" max="10752" width="8" style="227" customWidth="1"/>
    <col min="10753" max="10753" width="63.1796875" style="227" customWidth="1"/>
    <col min="10754" max="10754" width="10.7265625" style="227" customWidth="1"/>
    <col min="10755" max="10755" width="9.26953125" style="227" customWidth="1"/>
    <col min="10756" max="10756" width="22" style="227" customWidth="1"/>
    <col min="10757" max="10757" width="14.26953125" style="227" customWidth="1"/>
    <col min="10758" max="10758" width="8.81640625" style="227"/>
    <col min="10759" max="10759" width="13.1796875" style="227" customWidth="1"/>
    <col min="10760" max="11007" width="8.81640625" style="227"/>
    <col min="11008" max="11008" width="8" style="227" customWidth="1"/>
    <col min="11009" max="11009" width="63.1796875" style="227" customWidth="1"/>
    <col min="11010" max="11010" width="10.7265625" style="227" customWidth="1"/>
    <col min="11011" max="11011" width="9.26953125" style="227" customWidth="1"/>
    <col min="11012" max="11012" width="22" style="227" customWidth="1"/>
    <col min="11013" max="11013" width="14.26953125" style="227" customWidth="1"/>
    <col min="11014" max="11014" width="8.81640625" style="227"/>
    <col min="11015" max="11015" width="13.1796875" style="227" customWidth="1"/>
    <col min="11016" max="11263" width="8.81640625" style="227"/>
    <col min="11264" max="11264" width="8" style="227" customWidth="1"/>
    <col min="11265" max="11265" width="63.1796875" style="227" customWidth="1"/>
    <col min="11266" max="11266" width="10.7265625" style="227" customWidth="1"/>
    <col min="11267" max="11267" width="9.26953125" style="227" customWidth="1"/>
    <col min="11268" max="11268" width="22" style="227" customWidth="1"/>
    <col min="11269" max="11269" width="14.26953125" style="227" customWidth="1"/>
    <col min="11270" max="11270" width="8.81640625" style="227"/>
    <col min="11271" max="11271" width="13.1796875" style="227" customWidth="1"/>
    <col min="11272" max="11519" width="8.81640625" style="227"/>
    <col min="11520" max="11520" width="8" style="227" customWidth="1"/>
    <col min="11521" max="11521" width="63.1796875" style="227" customWidth="1"/>
    <col min="11522" max="11522" width="10.7265625" style="227" customWidth="1"/>
    <col min="11523" max="11523" width="9.26953125" style="227" customWidth="1"/>
    <col min="11524" max="11524" width="22" style="227" customWidth="1"/>
    <col min="11525" max="11525" width="14.26953125" style="227" customWidth="1"/>
    <col min="11526" max="11526" width="8.81640625" style="227"/>
    <col min="11527" max="11527" width="13.1796875" style="227" customWidth="1"/>
    <col min="11528" max="11775" width="8.81640625" style="227"/>
    <col min="11776" max="11776" width="8" style="227" customWidth="1"/>
    <col min="11777" max="11777" width="63.1796875" style="227" customWidth="1"/>
    <col min="11778" max="11778" width="10.7265625" style="227" customWidth="1"/>
    <col min="11779" max="11779" width="9.26953125" style="227" customWidth="1"/>
    <col min="11780" max="11780" width="22" style="227" customWidth="1"/>
    <col min="11781" max="11781" width="14.26953125" style="227" customWidth="1"/>
    <col min="11782" max="11782" width="8.81640625" style="227"/>
    <col min="11783" max="11783" width="13.1796875" style="227" customWidth="1"/>
    <col min="11784" max="12031" width="8.81640625" style="227"/>
    <col min="12032" max="12032" width="8" style="227" customWidth="1"/>
    <col min="12033" max="12033" width="63.1796875" style="227" customWidth="1"/>
    <col min="12034" max="12034" width="10.7265625" style="227" customWidth="1"/>
    <col min="12035" max="12035" width="9.26953125" style="227" customWidth="1"/>
    <col min="12036" max="12036" width="22" style="227" customWidth="1"/>
    <col min="12037" max="12037" width="14.26953125" style="227" customWidth="1"/>
    <col min="12038" max="12038" width="8.81640625" style="227"/>
    <col min="12039" max="12039" width="13.1796875" style="227" customWidth="1"/>
    <col min="12040" max="12287" width="8.81640625" style="227"/>
    <col min="12288" max="12288" width="8" style="227" customWidth="1"/>
    <col min="12289" max="12289" width="63.1796875" style="227" customWidth="1"/>
    <col min="12290" max="12290" width="10.7265625" style="227" customWidth="1"/>
    <col min="12291" max="12291" width="9.26953125" style="227" customWidth="1"/>
    <col min="12292" max="12292" width="22" style="227" customWidth="1"/>
    <col min="12293" max="12293" width="14.26953125" style="227" customWidth="1"/>
    <col min="12294" max="12294" width="8.81640625" style="227"/>
    <col min="12295" max="12295" width="13.1796875" style="227" customWidth="1"/>
    <col min="12296" max="12543" width="8.81640625" style="227"/>
    <col min="12544" max="12544" width="8" style="227" customWidth="1"/>
    <col min="12545" max="12545" width="63.1796875" style="227" customWidth="1"/>
    <col min="12546" max="12546" width="10.7265625" style="227" customWidth="1"/>
    <col min="12547" max="12547" width="9.26953125" style="227" customWidth="1"/>
    <col min="12548" max="12548" width="22" style="227" customWidth="1"/>
    <col min="12549" max="12549" width="14.26953125" style="227" customWidth="1"/>
    <col min="12550" max="12550" width="8.81640625" style="227"/>
    <col min="12551" max="12551" width="13.1796875" style="227" customWidth="1"/>
    <col min="12552" max="12799" width="8.81640625" style="227"/>
    <col min="12800" max="12800" width="8" style="227" customWidth="1"/>
    <col min="12801" max="12801" width="63.1796875" style="227" customWidth="1"/>
    <col min="12802" max="12802" width="10.7265625" style="227" customWidth="1"/>
    <col min="12803" max="12803" width="9.26953125" style="227" customWidth="1"/>
    <col min="12804" max="12804" width="22" style="227" customWidth="1"/>
    <col min="12805" max="12805" width="14.26953125" style="227" customWidth="1"/>
    <col min="12806" max="12806" width="8.81640625" style="227"/>
    <col min="12807" max="12807" width="13.1796875" style="227" customWidth="1"/>
    <col min="12808" max="13055" width="8.81640625" style="227"/>
    <col min="13056" max="13056" width="8" style="227" customWidth="1"/>
    <col min="13057" max="13057" width="63.1796875" style="227" customWidth="1"/>
    <col min="13058" max="13058" width="10.7265625" style="227" customWidth="1"/>
    <col min="13059" max="13059" width="9.26953125" style="227" customWidth="1"/>
    <col min="13060" max="13060" width="22" style="227" customWidth="1"/>
    <col min="13061" max="13061" width="14.26953125" style="227" customWidth="1"/>
    <col min="13062" max="13062" width="8.81640625" style="227"/>
    <col min="13063" max="13063" width="13.1796875" style="227" customWidth="1"/>
    <col min="13064" max="13311" width="8.81640625" style="227"/>
    <col min="13312" max="13312" width="8" style="227" customWidth="1"/>
    <col min="13313" max="13313" width="63.1796875" style="227" customWidth="1"/>
    <col min="13314" max="13314" width="10.7265625" style="227" customWidth="1"/>
    <col min="13315" max="13315" width="9.26953125" style="227" customWidth="1"/>
    <col min="13316" max="13316" width="22" style="227" customWidth="1"/>
    <col min="13317" max="13317" width="14.26953125" style="227" customWidth="1"/>
    <col min="13318" max="13318" width="8.81640625" style="227"/>
    <col min="13319" max="13319" width="13.1796875" style="227" customWidth="1"/>
    <col min="13320" max="13567" width="8.81640625" style="227"/>
    <col min="13568" max="13568" width="8" style="227" customWidth="1"/>
    <col min="13569" max="13569" width="63.1796875" style="227" customWidth="1"/>
    <col min="13570" max="13570" width="10.7265625" style="227" customWidth="1"/>
    <col min="13571" max="13571" width="9.26953125" style="227" customWidth="1"/>
    <col min="13572" max="13572" width="22" style="227" customWidth="1"/>
    <col min="13573" max="13573" width="14.26953125" style="227" customWidth="1"/>
    <col min="13574" max="13574" width="8.81640625" style="227"/>
    <col min="13575" max="13575" width="13.1796875" style="227" customWidth="1"/>
    <col min="13576" max="13823" width="8.81640625" style="227"/>
    <col min="13824" max="13824" width="8" style="227" customWidth="1"/>
    <col min="13825" max="13825" width="63.1796875" style="227" customWidth="1"/>
    <col min="13826" max="13826" width="10.7265625" style="227" customWidth="1"/>
    <col min="13827" max="13827" width="9.26953125" style="227" customWidth="1"/>
    <col min="13828" max="13828" width="22" style="227" customWidth="1"/>
    <col min="13829" max="13829" width="14.26953125" style="227" customWidth="1"/>
    <col min="13830" max="13830" width="8.81640625" style="227"/>
    <col min="13831" max="13831" width="13.1796875" style="227" customWidth="1"/>
    <col min="13832" max="14079" width="8.81640625" style="227"/>
    <col min="14080" max="14080" width="8" style="227" customWidth="1"/>
    <col min="14081" max="14081" width="63.1796875" style="227" customWidth="1"/>
    <col min="14082" max="14082" width="10.7265625" style="227" customWidth="1"/>
    <col min="14083" max="14083" width="9.26953125" style="227" customWidth="1"/>
    <col min="14084" max="14084" width="22" style="227" customWidth="1"/>
    <col min="14085" max="14085" width="14.26953125" style="227" customWidth="1"/>
    <col min="14086" max="14086" width="8.81640625" style="227"/>
    <col min="14087" max="14087" width="13.1796875" style="227" customWidth="1"/>
    <col min="14088" max="14335" width="8.81640625" style="227"/>
    <col min="14336" max="14336" width="8" style="227" customWidth="1"/>
    <col min="14337" max="14337" width="63.1796875" style="227" customWidth="1"/>
    <col min="14338" max="14338" width="10.7265625" style="227" customWidth="1"/>
    <col min="14339" max="14339" width="9.26953125" style="227" customWidth="1"/>
    <col min="14340" max="14340" width="22" style="227" customWidth="1"/>
    <col min="14341" max="14341" width="14.26953125" style="227" customWidth="1"/>
    <col min="14342" max="14342" width="8.81640625" style="227"/>
    <col min="14343" max="14343" width="13.1796875" style="227" customWidth="1"/>
    <col min="14344" max="14591" width="8.81640625" style="227"/>
    <col min="14592" max="14592" width="8" style="227" customWidth="1"/>
    <col min="14593" max="14593" width="63.1796875" style="227" customWidth="1"/>
    <col min="14594" max="14594" width="10.7265625" style="227" customWidth="1"/>
    <col min="14595" max="14595" width="9.26953125" style="227" customWidth="1"/>
    <col min="14596" max="14596" width="22" style="227" customWidth="1"/>
    <col min="14597" max="14597" width="14.26953125" style="227" customWidth="1"/>
    <col min="14598" max="14598" width="8.81640625" style="227"/>
    <col min="14599" max="14599" width="13.1796875" style="227" customWidth="1"/>
    <col min="14600" max="14847" width="8.81640625" style="227"/>
    <col min="14848" max="14848" width="8" style="227" customWidth="1"/>
    <col min="14849" max="14849" width="63.1796875" style="227" customWidth="1"/>
    <col min="14850" max="14850" width="10.7265625" style="227" customWidth="1"/>
    <col min="14851" max="14851" width="9.26953125" style="227" customWidth="1"/>
    <col min="14852" max="14852" width="22" style="227" customWidth="1"/>
    <col min="14853" max="14853" width="14.26953125" style="227" customWidth="1"/>
    <col min="14854" max="14854" width="8.81640625" style="227"/>
    <col min="14855" max="14855" width="13.1796875" style="227" customWidth="1"/>
    <col min="14856" max="15103" width="8.81640625" style="227"/>
    <col min="15104" max="15104" width="8" style="227" customWidth="1"/>
    <col min="15105" max="15105" width="63.1796875" style="227" customWidth="1"/>
    <col min="15106" max="15106" width="10.7265625" style="227" customWidth="1"/>
    <col min="15107" max="15107" width="9.26953125" style="227" customWidth="1"/>
    <col min="15108" max="15108" width="22" style="227" customWidth="1"/>
    <col min="15109" max="15109" width="14.26953125" style="227" customWidth="1"/>
    <col min="15110" max="15110" width="8.81640625" style="227"/>
    <col min="15111" max="15111" width="13.1796875" style="227" customWidth="1"/>
    <col min="15112" max="15359" width="8.81640625" style="227"/>
    <col min="15360" max="15360" width="8" style="227" customWidth="1"/>
    <col min="15361" max="15361" width="63.1796875" style="227" customWidth="1"/>
    <col min="15362" max="15362" width="10.7265625" style="227" customWidth="1"/>
    <col min="15363" max="15363" width="9.26953125" style="227" customWidth="1"/>
    <col min="15364" max="15364" width="22" style="227" customWidth="1"/>
    <col min="15365" max="15365" width="14.26953125" style="227" customWidth="1"/>
    <col min="15366" max="15366" width="8.81640625" style="227"/>
    <col min="15367" max="15367" width="13.1796875" style="227" customWidth="1"/>
    <col min="15368" max="15615" width="8.81640625" style="227"/>
    <col min="15616" max="15616" width="8" style="227" customWidth="1"/>
    <col min="15617" max="15617" width="63.1796875" style="227" customWidth="1"/>
    <col min="15618" max="15618" width="10.7265625" style="227" customWidth="1"/>
    <col min="15619" max="15619" width="9.26953125" style="227" customWidth="1"/>
    <col min="15620" max="15620" width="22" style="227" customWidth="1"/>
    <col min="15621" max="15621" width="14.26953125" style="227" customWidth="1"/>
    <col min="15622" max="15622" width="8.81640625" style="227"/>
    <col min="15623" max="15623" width="13.1796875" style="227" customWidth="1"/>
    <col min="15624" max="15871" width="8.81640625" style="227"/>
    <col min="15872" max="15872" width="8" style="227" customWidth="1"/>
    <col min="15873" max="15873" width="63.1796875" style="227" customWidth="1"/>
    <col min="15874" max="15874" width="10.7265625" style="227" customWidth="1"/>
    <col min="15875" max="15875" width="9.26953125" style="227" customWidth="1"/>
    <col min="15876" max="15876" width="22" style="227" customWidth="1"/>
    <col min="15877" max="15877" width="14.26953125" style="227" customWidth="1"/>
    <col min="15878" max="15878" width="8.81640625" style="227"/>
    <col min="15879" max="15879" width="13.1796875" style="227" customWidth="1"/>
    <col min="15880" max="16127" width="8.81640625" style="227"/>
    <col min="16128" max="16128" width="8" style="227" customWidth="1"/>
    <col min="16129" max="16129" width="63.1796875" style="227" customWidth="1"/>
    <col min="16130" max="16130" width="10.7265625" style="227" customWidth="1"/>
    <col min="16131" max="16131" width="9.26953125" style="227" customWidth="1"/>
    <col min="16132" max="16132" width="22" style="227" customWidth="1"/>
    <col min="16133" max="16133" width="14.26953125" style="227" customWidth="1"/>
    <col min="16134" max="16134" width="8.81640625" style="227"/>
    <col min="16135" max="16135" width="13.1796875" style="227" customWidth="1"/>
    <col min="16136" max="16384" width="8.81640625" style="227"/>
  </cols>
  <sheetData>
    <row r="1" spans="1:13" s="220" customFormat="1" ht="25.9" customHeight="1">
      <c r="A1" s="425" t="s">
        <v>229</v>
      </c>
      <c r="B1" s="426"/>
      <c r="C1" s="426"/>
      <c r="D1" s="426"/>
      <c r="E1" s="426"/>
      <c r="F1" s="427"/>
    </row>
    <row r="2" spans="1:13" customFormat="1" ht="12" customHeight="1">
      <c r="A2" s="428"/>
      <c r="B2" s="429"/>
      <c r="C2" s="235"/>
      <c r="D2" s="429"/>
      <c r="E2" s="429"/>
      <c r="F2" s="233"/>
      <c r="G2" s="424" t="s">
        <v>230</v>
      </c>
      <c r="H2" s="424"/>
      <c r="I2" s="424"/>
      <c r="J2" s="424" t="s">
        <v>106</v>
      </c>
      <c r="K2" s="424"/>
      <c r="L2" s="424"/>
      <c r="M2" s="424"/>
    </row>
    <row r="3" spans="1:13" customFormat="1">
      <c r="A3" s="234" t="s">
        <v>135</v>
      </c>
      <c r="B3" s="233" t="s">
        <v>221</v>
      </c>
      <c r="C3" s="233" t="s">
        <v>209</v>
      </c>
      <c r="D3" s="233" t="s">
        <v>233</v>
      </c>
      <c r="E3" s="233" t="s">
        <v>207</v>
      </c>
      <c r="F3" s="233" t="s">
        <v>106</v>
      </c>
      <c r="G3" s="236" t="s">
        <v>107</v>
      </c>
      <c r="H3" s="236" t="s">
        <v>108</v>
      </c>
      <c r="I3" s="236" t="s">
        <v>231</v>
      </c>
      <c r="J3" s="236" t="s">
        <v>107</v>
      </c>
      <c r="K3" s="236" t="s">
        <v>108</v>
      </c>
      <c r="L3" s="236" t="s">
        <v>231</v>
      </c>
      <c r="M3" s="236" t="s">
        <v>110</v>
      </c>
    </row>
    <row r="4" spans="1:13">
      <c r="A4" s="221">
        <v>1.01</v>
      </c>
      <c r="B4" s="222" t="s">
        <v>222</v>
      </c>
      <c r="C4" s="223" t="s">
        <v>223</v>
      </c>
      <c r="D4" s="224">
        <v>4</v>
      </c>
      <c r="E4" s="225">
        <v>1800</v>
      </c>
      <c r="F4" s="226">
        <f>D4*[37]Lighting!E3</f>
        <v>7200</v>
      </c>
      <c r="G4" s="251">
        <v>0</v>
      </c>
      <c r="H4" s="252">
        <v>4</v>
      </c>
      <c r="I4" s="251">
        <f>G4+H4</f>
        <v>4</v>
      </c>
      <c r="J4" s="251">
        <f>E4*G4</f>
        <v>0</v>
      </c>
      <c r="K4" s="251">
        <f>E4*H4</f>
        <v>7200</v>
      </c>
      <c r="L4" s="251">
        <f>J4+K4</f>
        <v>7200</v>
      </c>
      <c r="M4" s="253">
        <f>L4-F4</f>
        <v>0</v>
      </c>
    </row>
    <row r="5" spans="1:13" ht="43.5">
      <c r="A5" s="221">
        <v>1.02</v>
      </c>
      <c r="B5" s="222" t="s">
        <v>224</v>
      </c>
      <c r="C5" s="223" t="s">
        <v>223</v>
      </c>
      <c r="D5" s="224">
        <v>12</v>
      </c>
      <c r="E5" s="228">
        <v>1300</v>
      </c>
      <c r="F5" s="226">
        <f>D5*E5</f>
        <v>15600</v>
      </c>
      <c r="G5" s="251">
        <v>0</v>
      </c>
      <c r="H5" s="252">
        <v>12</v>
      </c>
      <c r="I5" s="251">
        <f t="shared" ref="I5:I8" si="0">G5+H5</f>
        <v>12</v>
      </c>
      <c r="J5" s="251">
        <f t="shared" ref="J5:J8" si="1">E5*G5</f>
        <v>0</v>
      </c>
      <c r="K5" s="251">
        <f t="shared" ref="K5:K8" si="2">E5*H5</f>
        <v>15600</v>
      </c>
      <c r="L5" s="251">
        <f t="shared" ref="L5:L8" si="3">J5+K5</f>
        <v>15600</v>
      </c>
      <c r="M5" s="253">
        <f t="shared" ref="M5:M8" si="4">L5-F5</f>
        <v>0</v>
      </c>
    </row>
    <row r="6" spans="1:13" ht="72.5">
      <c r="A6" s="221">
        <v>1.03</v>
      </c>
      <c r="B6" s="222" t="s">
        <v>225</v>
      </c>
      <c r="C6" s="223" t="s">
        <v>223</v>
      </c>
      <c r="D6" s="224">
        <v>27</v>
      </c>
      <c r="E6" s="228">
        <v>1410</v>
      </c>
      <c r="F6" s="226">
        <f>D6*E6</f>
        <v>38070</v>
      </c>
      <c r="G6" s="251">
        <v>0</v>
      </c>
      <c r="H6" s="252">
        <v>27</v>
      </c>
      <c r="I6" s="455">
        <f t="shared" si="0"/>
        <v>27</v>
      </c>
      <c r="J6" s="251">
        <f t="shared" si="1"/>
        <v>0</v>
      </c>
      <c r="K6" s="251">
        <f t="shared" si="2"/>
        <v>38070</v>
      </c>
      <c r="L6" s="251">
        <f t="shared" si="3"/>
        <v>38070</v>
      </c>
      <c r="M6" s="253">
        <f t="shared" si="4"/>
        <v>0</v>
      </c>
    </row>
    <row r="7" spans="1:13" ht="43.5">
      <c r="A7" s="221">
        <v>1.04</v>
      </c>
      <c r="B7" s="222" t="s">
        <v>226</v>
      </c>
      <c r="C7" s="223" t="s">
        <v>223</v>
      </c>
      <c r="D7" s="224">
        <v>8</v>
      </c>
      <c r="E7" s="228">
        <v>3500</v>
      </c>
      <c r="F7" s="226">
        <f>D7*E7</f>
        <v>28000</v>
      </c>
      <c r="G7" s="251">
        <v>0</v>
      </c>
      <c r="H7" s="454">
        <v>8</v>
      </c>
      <c r="I7" s="455">
        <f t="shared" si="0"/>
        <v>8</v>
      </c>
      <c r="J7" s="251">
        <f t="shared" si="1"/>
        <v>0</v>
      </c>
      <c r="K7" s="251">
        <f t="shared" si="2"/>
        <v>28000</v>
      </c>
      <c r="L7" s="251">
        <f t="shared" si="3"/>
        <v>28000</v>
      </c>
      <c r="M7" s="253">
        <f t="shared" si="4"/>
        <v>0</v>
      </c>
    </row>
    <row r="8" spans="1:13" ht="36.75" customHeight="1">
      <c r="A8" s="221">
        <v>1.05</v>
      </c>
      <c r="B8" s="222" t="s">
        <v>227</v>
      </c>
      <c r="C8" s="223" t="s">
        <v>228</v>
      </c>
      <c r="D8" s="224">
        <v>17</v>
      </c>
      <c r="E8" s="229">
        <v>480</v>
      </c>
      <c r="F8" s="226">
        <f>D8*E8</f>
        <v>8160</v>
      </c>
      <c r="G8" s="251">
        <v>0</v>
      </c>
      <c r="H8" s="454">
        <v>17</v>
      </c>
      <c r="I8" s="455">
        <f t="shared" si="0"/>
        <v>17</v>
      </c>
      <c r="J8" s="251">
        <f t="shared" si="1"/>
        <v>0</v>
      </c>
      <c r="K8" s="251">
        <f t="shared" si="2"/>
        <v>8160</v>
      </c>
      <c r="L8" s="251">
        <f t="shared" si="3"/>
        <v>8160</v>
      </c>
      <c r="M8" s="253">
        <f t="shared" si="4"/>
        <v>0</v>
      </c>
    </row>
    <row r="9" spans="1:13" customFormat="1" ht="15.75" customHeight="1" thickBot="1">
      <c r="A9" s="237"/>
      <c r="B9" s="430" t="s">
        <v>147</v>
      </c>
      <c r="C9" s="430"/>
      <c r="D9" s="430"/>
      <c r="E9" s="430"/>
      <c r="F9" s="238">
        <f>SUM(F4:F8)</f>
        <v>97030</v>
      </c>
      <c r="G9" s="250"/>
      <c r="H9" s="250"/>
      <c r="I9" s="250"/>
      <c r="J9" s="238">
        <f>SUM(J4:J8)</f>
        <v>0</v>
      </c>
      <c r="K9" s="238">
        <f>SUM(K4:K8)</f>
        <v>97030</v>
      </c>
      <c r="L9" s="238">
        <f>SUM(L4:L8)</f>
        <v>97030</v>
      </c>
      <c r="M9" s="238">
        <f>SUM(M4:M8)</f>
        <v>0</v>
      </c>
    </row>
  </sheetData>
  <sheetProtection selectLockedCells="1" selectUnlockedCells="1"/>
  <mergeCells count="6">
    <mergeCell ref="J2:M2"/>
    <mergeCell ref="A1:F1"/>
    <mergeCell ref="A2:B2"/>
    <mergeCell ref="D2:E2"/>
    <mergeCell ref="B9:E9"/>
    <mergeCell ref="G2:I2"/>
  </mergeCells>
  <printOptions horizontalCentered="1"/>
  <pageMargins left="0.24" right="0.28999999999999998" top="0.79236111111111107" bottom="0.47499999999999998" header="0.2361111111111111" footer="0.2361111111111111"/>
  <pageSetup paperSize="9" scale="65" firstPageNumber="0" orientation="landscape" r:id="rId1"/>
  <headerFooter alignWithMargins="0">
    <oddHeader>&amp;C&amp;"Arial,Bold"&amp;12&amp;UPH AT MALDIVES&amp;11&amp;UBILL OF QUANTITIES -  FIRE FIGHTING WORKS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topLeftCell="A91" zoomScale="80" zoomScaleNormal="100" zoomScaleSheetLayoutView="80" workbookViewId="0">
      <selection activeCell="H112" sqref="H112"/>
    </sheetView>
  </sheetViews>
  <sheetFormatPr defaultColWidth="9.1796875" defaultRowHeight="13"/>
  <cols>
    <col min="1" max="1" width="7.7265625" style="278" customWidth="1"/>
    <col min="2" max="2" width="78.7265625" style="254" customWidth="1"/>
    <col min="3" max="4" width="8.7265625" style="279" customWidth="1"/>
    <col min="5" max="6" width="14.7265625" style="278" customWidth="1"/>
    <col min="7" max="10" width="9.1796875" style="254"/>
    <col min="11" max="11" width="12.7265625" style="254" customWidth="1"/>
    <col min="12" max="12" width="13.1796875" style="254" customWidth="1"/>
    <col min="13" max="256" width="9.1796875" style="254"/>
    <col min="257" max="257" width="7.7265625" style="254" customWidth="1"/>
    <col min="258" max="258" width="56.7265625" style="254" customWidth="1"/>
    <col min="259" max="260" width="8.7265625" style="254" customWidth="1"/>
    <col min="261" max="262" width="14.7265625" style="254" customWidth="1"/>
    <col min="263" max="512" width="9.1796875" style="254"/>
    <col min="513" max="513" width="7.7265625" style="254" customWidth="1"/>
    <col min="514" max="514" width="56.7265625" style="254" customWidth="1"/>
    <col min="515" max="516" width="8.7265625" style="254" customWidth="1"/>
    <col min="517" max="518" width="14.7265625" style="254" customWidth="1"/>
    <col min="519" max="768" width="9.1796875" style="254"/>
    <col min="769" max="769" width="7.7265625" style="254" customWidth="1"/>
    <col min="770" max="770" width="56.7265625" style="254" customWidth="1"/>
    <col min="771" max="772" width="8.7265625" style="254" customWidth="1"/>
    <col min="773" max="774" width="14.7265625" style="254" customWidth="1"/>
    <col min="775" max="1024" width="9.1796875" style="254"/>
    <col min="1025" max="1025" width="7.7265625" style="254" customWidth="1"/>
    <col min="1026" max="1026" width="56.7265625" style="254" customWidth="1"/>
    <col min="1027" max="1028" width="8.7265625" style="254" customWidth="1"/>
    <col min="1029" max="1030" width="14.7265625" style="254" customWidth="1"/>
    <col min="1031" max="1280" width="9.1796875" style="254"/>
    <col min="1281" max="1281" width="7.7265625" style="254" customWidth="1"/>
    <col min="1282" max="1282" width="56.7265625" style="254" customWidth="1"/>
    <col min="1283" max="1284" width="8.7265625" style="254" customWidth="1"/>
    <col min="1285" max="1286" width="14.7265625" style="254" customWidth="1"/>
    <col min="1287" max="1536" width="9.1796875" style="254"/>
    <col min="1537" max="1537" width="7.7265625" style="254" customWidth="1"/>
    <col min="1538" max="1538" width="56.7265625" style="254" customWidth="1"/>
    <col min="1539" max="1540" width="8.7265625" style="254" customWidth="1"/>
    <col min="1541" max="1542" width="14.7265625" style="254" customWidth="1"/>
    <col min="1543" max="1792" width="9.1796875" style="254"/>
    <col min="1793" max="1793" width="7.7265625" style="254" customWidth="1"/>
    <col min="1794" max="1794" width="56.7265625" style="254" customWidth="1"/>
    <col min="1795" max="1796" width="8.7265625" style="254" customWidth="1"/>
    <col min="1797" max="1798" width="14.7265625" style="254" customWidth="1"/>
    <col min="1799" max="2048" width="9.1796875" style="254"/>
    <col min="2049" max="2049" width="7.7265625" style="254" customWidth="1"/>
    <col min="2050" max="2050" width="56.7265625" style="254" customWidth="1"/>
    <col min="2051" max="2052" width="8.7265625" style="254" customWidth="1"/>
    <col min="2053" max="2054" width="14.7265625" style="254" customWidth="1"/>
    <col min="2055" max="2304" width="9.1796875" style="254"/>
    <col min="2305" max="2305" width="7.7265625" style="254" customWidth="1"/>
    <col min="2306" max="2306" width="56.7265625" style="254" customWidth="1"/>
    <col min="2307" max="2308" width="8.7265625" style="254" customWidth="1"/>
    <col min="2309" max="2310" width="14.7265625" style="254" customWidth="1"/>
    <col min="2311" max="2560" width="9.1796875" style="254"/>
    <col min="2561" max="2561" width="7.7265625" style="254" customWidth="1"/>
    <col min="2562" max="2562" width="56.7265625" style="254" customWidth="1"/>
    <col min="2563" max="2564" width="8.7265625" style="254" customWidth="1"/>
    <col min="2565" max="2566" width="14.7265625" style="254" customWidth="1"/>
    <col min="2567" max="2816" width="9.1796875" style="254"/>
    <col min="2817" max="2817" width="7.7265625" style="254" customWidth="1"/>
    <col min="2818" max="2818" width="56.7265625" style="254" customWidth="1"/>
    <col min="2819" max="2820" width="8.7265625" style="254" customWidth="1"/>
    <col min="2821" max="2822" width="14.7265625" style="254" customWidth="1"/>
    <col min="2823" max="3072" width="9.1796875" style="254"/>
    <col min="3073" max="3073" width="7.7265625" style="254" customWidth="1"/>
    <col min="3074" max="3074" width="56.7265625" style="254" customWidth="1"/>
    <col min="3075" max="3076" width="8.7265625" style="254" customWidth="1"/>
    <col min="3077" max="3078" width="14.7265625" style="254" customWidth="1"/>
    <col min="3079" max="3328" width="9.1796875" style="254"/>
    <col min="3329" max="3329" width="7.7265625" style="254" customWidth="1"/>
    <col min="3330" max="3330" width="56.7265625" style="254" customWidth="1"/>
    <col min="3331" max="3332" width="8.7265625" style="254" customWidth="1"/>
    <col min="3333" max="3334" width="14.7265625" style="254" customWidth="1"/>
    <col min="3335" max="3584" width="9.1796875" style="254"/>
    <col min="3585" max="3585" width="7.7265625" style="254" customWidth="1"/>
    <col min="3586" max="3586" width="56.7265625" style="254" customWidth="1"/>
    <col min="3587" max="3588" width="8.7265625" style="254" customWidth="1"/>
    <col min="3589" max="3590" width="14.7265625" style="254" customWidth="1"/>
    <col min="3591" max="3840" width="9.1796875" style="254"/>
    <col min="3841" max="3841" width="7.7265625" style="254" customWidth="1"/>
    <col min="3842" max="3842" width="56.7265625" style="254" customWidth="1"/>
    <col min="3843" max="3844" width="8.7265625" style="254" customWidth="1"/>
    <col min="3845" max="3846" width="14.7265625" style="254" customWidth="1"/>
    <col min="3847" max="4096" width="9.1796875" style="254"/>
    <col min="4097" max="4097" width="7.7265625" style="254" customWidth="1"/>
    <col min="4098" max="4098" width="56.7265625" style="254" customWidth="1"/>
    <col min="4099" max="4100" width="8.7265625" style="254" customWidth="1"/>
    <col min="4101" max="4102" width="14.7265625" style="254" customWidth="1"/>
    <col min="4103" max="4352" width="9.1796875" style="254"/>
    <col min="4353" max="4353" width="7.7265625" style="254" customWidth="1"/>
    <col min="4354" max="4354" width="56.7265625" style="254" customWidth="1"/>
    <col min="4355" max="4356" width="8.7265625" style="254" customWidth="1"/>
    <col min="4357" max="4358" width="14.7265625" style="254" customWidth="1"/>
    <col min="4359" max="4608" width="9.1796875" style="254"/>
    <col min="4609" max="4609" width="7.7265625" style="254" customWidth="1"/>
    <col min="4610" max="4610" width="56.7265625" style="254" customWidth="1"/>
    <col min="4611" max="4612" width="8.7265625" style="254" customWidth="1"/>
    <col min="4613" max="4614" width="14.7265625" style="254" customWidth="1"/>
    <col min="4615" max="4864" width="9.1796875" style="254"/>
    <col min="4865" max="4865" width="7.7265625" style="254" customWidth="1"/>
    <col min="4866" max="4866" width="56.7265625" style="254" customWidth="1"/>
    <col min="4867" max="4868" width="8.7265625" style="254" customWidth="1"/>
    <col min="4869" max="4870" width="14.7265625" style="254" customWidth="1"/>
    <col min="4871" max="5120" width="9.1796875" style="254"/>
    <col min="5121" max="5121" width="7.7265625" style="254" customWidth="1"/>
    <col min="5122" max="5122" width="56.7265625" style="254" customWidth="1"/>
    <col min="5123" max="5124" width="8.7265625" style="254" customWidth="1"/>
    <col min="5125" max="5126" width="14.7265625" style="254" customWidth="1"/>
    <col min="5127" max="5376" width="9.1796875" style="254"/>
    <col min="5377" max="5377" width="7.7265625" style="254" customWidth="1"/>
    <col min="5378" max="5378" width="56.7265625" style="254" customWidth="1"/>
    <col min="5379" max="5380" width="8.7265625" style="254" customWidth="1"/>
    <col min="5381" max="5382" width="14.7265625" style="254" customWidth="1"/>
    <col min="5383" max="5632" width="9.1796875" style="254"/>
    <col min="5633" max="5633" width="7.7265625" style="254" customWidth="1"/>
    <col min="5634" max="5634" width="56.7265625" style="254" customWidth="1"/>
    <col min="5635" max="5636" width="8.7265625" style="254" customWidth="1"/>
    <col min="5637" max="5638" width="14.7265625" style="254" customWidth="1"/>
    <col min="5639" max="5888" width="9.1796875" style="254"/>
    <col min="5889" max="5889" width="7.7265625" style="254" customWidth="1"/>
    <col min="5890" max="5890" width="56.7265625" style="254" customWidth="1"/>
    <col min="5891" max="5892" width="8.7265625" style="254" customWidth="1"/>
    <col min="5893" max="5894" width="14.7265625" style="254" customWidth="1"/>
    <col min="5895" max="6144" width="9.1796875" style="254"/>
    <col min="6145" max="6145" width="7.7265625" style="254" customWidth="1"/>
    <col min="6146" max="6146" width="56.7265625" style="254" customWidth="1"/>
    <col min="6147" max="6148" width="8.7265625" style="254" customWidth="1"/>
    <col min="6149" max="6150" width="14.7265625" style="254" customWidth="1"/>
    <col min="6151" max="6400" width="9.1796875" style="254"/>
    <col min="6401" max="6401" width="7.7265625" style="254" customWidth="1"/>
    <col min="6402" max="6402" width="56.7265625" style="254" customWidth="1"/>
    <col min="6403" max="6404" width="8.7265625" style="254" customWidth="1"/>
    <col min="6405" max="6406" width="14.7265625" style="254" customWidth="1"/>
    <col min="6407" max="6656" width="9.1796875" style="254"/>
    <col min="6657" max="6657" width="7.7265625" style="254" customWidth="1"/>
    <col min="6658" max="6658" width="56.7265625" style="254" customWidth="1"/>
    <col min="6659" max="6660" width="8.7265625" style="254" customWidth="1"/>
    <col min="6661" max="6662" width="14.7265625" style="254" customWidth="1"/>
    <col min="6663" max="6912" width="9.1796875" style="254"/>
    <col min="6913" max="6913" width="7.7265625" style="254" customWidth="1"/>
    <col min="6914" max="6914" width="56.7265625" style="254" customWidth="1"/>
    <col min="6915" max="6916" width="8.7265625" style="254" customWidth="1"/>
    <col min="6917" max="6918" width="14.7265625" style="254" customWidth="1"/>
    <col min="6919" max="7168" width="9.1796875" style="254"/>
    <col min="7169" max="7169" width="7.7265625" style="254" customWidth="1"/>
    <col min="7170" max="7170" width="56.7265625" style="254" customWidth="1"/>
    <col min="7171" max="7172" width="8.7265625" style="254" customWidth="1"/>
    <col min="7173" max="7174" width="14.7265625" style="254" customWidth="1"/>
    <col min="7175" max="7424" width="9.1796875" style="254"/>
    <col min="7425" max="7425" width="7.7265625" style="254" customWidth="1"/>
    <col min="7426" max="7426" width="56.7265625" style="254" customWidth="1"/>
    <col min="7427" max="7428" width="8.7265625" style="254" customWidth="1"/>
    <col min="7429" max="7430" width="14.7265625" style="254" customWidth="1"/>
    <col min="7431" max="7680" width="9.1796875" style="254"/>
    <col min="7681" max="7681" width="7.7265625" style="254" customWidth="1"/>
    <col min="7682" max="7682" width="56.7265625" style="254" customWidth="1"/>
    <col min="7683" max="7684" width="8.7265625" style="254" customWidth="1"/>
    <col min="7685" max="7686" width="14.7265625" style="254" customWidth="1"/>
    <col min="7687" max="7936" width="9.1796875" style="254"/>
    <col min="7937" max="7937" width="7.7265625" style="254" customWidth="1"/>
    <col min="7938" max="7938" width="56.7265625" style="254" customWidth="1"/>
    <col min="7939" max="7940" width="8.7265625" style="254" customWidth="1"/>
    <col min="7941" max="7942" width="14.7265625" style="254" customWidth="1"/>
    <col min="7943" max="8192" width="9.1796875" style="254"/>
    <col min="8193" max="8193" width="7.7265625" style="254" customWidth="1"/>
    <col min="8194" max="8194" width="56.7265625" style="254" customWidth="1"/>
    <col min="8195" max="8196" width="8.7265625" style="254" customWidth="1"/>
    <col min="8197" max="8198" width="14.7265625" style="254" customWidth="1"/>
    <col min="8199" max="8448" width="9.1796875" style="254"/>
    <col min="8449" max="8449" width="7.7265625" style="254" customWidth="1"/>
    <col min="8450" max="8450" width="56.7265625" style="254" customWidth="1"/>
    <col min="8451" max="8452" width="8.7265625" style="254" customWidth="1"/>
    <col min="8453" max="8454" width="14.7265625" style="254" customWidth="1"/>
    <col min="8455" max="8704" width="9.1796875" style="254"/>
    <col min="8705" max="8705" width="7.7265625" style="254" customWidth="1"/>
    <col min="8706" max="8706" width="56.7265625" style="254" customWidth="1"/>
    <col min="8707" max="8708" width="8.7265625" style="254" customWidth="1"/>
    <col min="8709" max="8710" width="14.7265625" style="254" customWidth="1"/>
    <col min="8711" max="8960" width="9.1796875" style="254"/>
    <col min="8961" max="8961" width="7.7265625" style="254" customWidth="1"/>
    <col min="8962" max="8962" width="56.7265625" style="254" customWidth="1"/>
    <col min="8963" max="8964" width="8.7265625" style="254" customWidth="1"/>
    <col min="8965" max="8966" width="14.7265625" style="254" customWidth="1"/>
    <col min="8967" max="9216" width="9.1796875" style="254"/>
    <col min="9217" max="9217" width="7.7265625" style="254" customWidth="1"/>
    <col min="9218" max="9218" width="56.7265625" style="254" customWidth="1"/>
    <col min="9219" max="9220" width="8.7265625" style="254" customWidth="1"/>
    <col min="9221" max="9222" width="14.7265625" style="254" customWidth="1"/>
    <col min="9223" max="9472" width="9.1796875" style="254"/>
    <col min="9473" max="9473" width="7.7265625" style="254" customWidth="1"/>
    <col min="9474" max="9474" width="56.7265625" style="254" customWidth="1"/>
    <col min="9475" max="9476" width="8.7265625" style="254" customWidth="1"/>
    <col min="9477" max="9478" width="14.7265625" style="254" customWidth="1"/>
    <col min="9479" max="9728" width="9.1796875" style="254"/>
    <col min="9729" max="9729" width="7.7265625" style="254" customWidth="1"/>
    <col min="9730" max="9730" width="56.7265625" style="254" customWidth="1"/>
    <col min="9731" max="9732" width="8.7265625" style="254" customWidth="1"/>
    <col min="9733" max="9734" width="14.7265625" style="254" customWidth="1"/>
    <col min="9735" max="9984" width="9.1796875" style="254"/>
    <col min="9985" max="9985" width="7.7265625" style="254" customWidth="1"/>
    <col min="9986" max="9986" width="56.7265625" style="254" customWidth="1"/>
    <col min="9987" max="9988" width="8.7265625" style="254" customWidth="1"/>
    <col min="9989" max="9990" width="14.7265625" style="254" customWidth="1"/>
    <col min="9991" max="10240" width="9.1796875" style="254"/>
    <col min="10241" max="10241" width="7.7265625" style="254" customWidth="1"/>
    <col min="10242" max="10242" width="56.7265625" style="254" customWidth="1"/>
    <col min="10243" max="10244" width="8.7265625" style="254" customWidth="1"/>
    <col min="10245" max="10246" width="14.7265625" style="254" customWidth="1"/>
    <col min="10247" max="10496" width="9.1796875" style="254"/>
    <col min="10497" max="10497" width="7.7265625" style="254" customWidth="1"/>
    <col min="10498" max="10498" width="56.7265625" style="254" customWidth="1"/>
    <col min="10499" max="10500" width="8.7265625" style="254" customWidth="1"/>
    <col min="10501" max="10502" width="14.7265625" style="254" customWidth="1"/>
    <col min="10503" max="10752" width="9.1796875" style="254"/>
    <col min="10753" max="10753" width="7.7265625" style="254" customWidth="1"/>
    <col min="10754" max="10754" width="56.7265625" style="254" customWidth="1"/>
    <col min="10755" max="10756" width="8.7265625" style="254" customWidth="1"/>
    <col min="10757" max="10758" width="14.7265625" style="254" customWidth="1"/>
    <col min="10759" max="11008" width="9.1796875" style="254"/>
    <col min="11009" max="11009" width="7.7265625" style="254" customWidth="1"/>
    <col min="11010" max="11010" width="56.7265625" style="254" customWidth="1"/>
    <col min="11011" max="11012" width="8.7265625" style="254" customWidth="1"/>
    <col min="11013" max="11014" width="14.7265625" style="254" customWidth="1"/>
    <col min="11015" max="11264" width="9.1796875" style="254"/>
    <col min="11265" max="11265" width="7.7265625" style="254" customWidth="1"/>
    <col min="11266" max="11266" width="56.7265625" style="254" customWidth="1"/>
    <col min="11267" max="11268" width="8.7265625" style="254" customWidth="1"/>
    <col min="11269" max="11270" width="14.7265625" style="254" customWidth="1"/>
    <col min="11271" max="11520" width="9.1796875" style="254"/>
    <col min="11521" max="11521" width="7.7265625" style="254" customWidth="1"/>
    <col min="11522" max="11522" width="56.7265625" style="254" customWidth="1"/>
    <col min="11523" max="11524" width="8.7265625" style="254" customWidth="1"/>
    <col min="11525" max="11526" width="14.7265625" style="254" customWidth="1"/>
    <col min="11527" max="11776" width="9.1796875" style="254"/>
    <col min="11777" max="11777" width="7.7265625" style="254" customWidth="1"/>
    <col min="11778" max="11778" width="56.7265625" style="254" customWidth="1"/>
    <col min="11779" max="11780" width="8.7265625" style="254" customWidth="1"/>
    <col min="11781" max="11782" width="14.7265625" style="254" customWidth="1"/>
    <col min="11783" max="12032" width="9.1796875" style="254"/>
    <col min="12033" max="12033" width="7.7265625" style="254" customWidth="1"/>
    <col min="12034" max="12034" width="56.7265625" style="254" customWidth="1"/>
    <col min="12035" max="12036" width="8.7265625" style="254" customWidth="1"/>
    <col min="12037" max="12038" width="14.7265625" style="254" customWidth="1"/>
    <col min="12039" max="12288" width="9.1796875" style="254"/>
    <col min="12289" max="12289" width="7.7265625" style="254" customWidth="1"/>
    <col min="12290" max="12290" width="56.7265625" style="254" customWidth="1"/>
    <col min="12291" max="12292" width="8.7265625" style="254" customWidth="1"/>
    <col min="12293" max="12294" width="14.7265625" style="254" customWidth="1"/>
    <col min="12295" max="12544" width="9.1796875" style="254"/>
    <col min="12545" max="12545" width="7.7265625" style="254" customWidth="1"/>
    <col min="12546" max="12546" width="56.7265625" style="254" customWidth="1"/>
    <col min="12547" max="12548" width="8.7265625" style="254" customWidth="1"/>
    <col min="12549" max="12550" width="14.7265625" style="254" customWidth="1"/>
    <col min="12551" max="12800" width="9.1796875" style="254"/>
    <col min="12801" max="12801" width="7.7265625" style="254" customWidth="1"/>
    <col min="12802" max="12802" width="56.7265625" style="254" customWidth="1"/>
    <col min="12803" max="12804" width="8.7265625" style="254" customWidth="1"/>
    <col min="12805" max="12806" width="14.7265625" style="254" customWidth="1"/>
    <col min="12807" max="13056" width="9.1796875" style="254"/>
    <col min="13057" max="13057" width="7.7265625" style="254" customWidth="1"/>
    <col min="13058" max="13058" width="56.7265625" style="254" customWidth="1"/>
    <col min="13059" max="13060" width="8.7265625" style="254" customWidth="1"/>
    <col min="13061" max="13062" width="14.7265625" style="254" customWidth="1"/>
    <col min="13063" max="13312" width="9.1796875" style="254"/>
    <col min="13313" max="13313" width="7.7265625" style="254" customWidth="1"/>
    <col min="13314" max="13314" width="56.7265625" style="254" customWidth="1"/>
    <col min="13315" max="13316" width="8.7265625" style="254" customWidth="1"/>
    <col min="13317" max="13318" width="14.7265625" style="254" customWidth="1"/>
    <col min="13319" max="13568" width="9.1796875" style="254"/>
    <col min="13569" max="13569" width="7.7265625" style="254" customWidth="1"/>
    <col min="13570" max="13570" width="56.7265625" style="254" customWidth="1"/>
    <col min="13571" max="13572" width="8.7265625" style="254" customWidth="1"/>
    <col min="13573" max="13574" width="14.7265625" style="254" customWidth="1"/>
    <col min="13575" max="13824" width="9.1796875" style="254"/>
    <col min="13825" max="13825" width="7.7265625" style="254" customWidth="1"/>
    <col min="13826" max="13826" width="56.7265625" style="254" customWidth="1"/>
    <col min="13827" max="13828" width="8.7265625" style="254" customWidth="1"/>
    <col min="13829" max="13830" width="14.7265625" style="254" customWidth="1"/>
    <col min="13831" max="14080" width="9.1796875" style="254"/>
    <col min="14081" max="14081" width="7.7265625" style="254" customWidth="1"/>
    <col min="14082" max="14082" width="56.7265625" style="254" customWidth="1"/>
    <col min="14083" max="14084" width="8.7265625" style="254" customWidth="1"/>
    <col min="14085" max="14086" width="14.7265625" style="254" customWidth="1"/>
    <col min="14087" max="14336" width="9.1796875" style="254"/>
    <col min="14337" max="14337" width="7.7265625" style="254" customWidth="1"/>
    <col min="14338" max="14338" width="56.7265625" style="254" customWidth="1"/>
    <col min="14339" max="14340" width="8.7265625" style="254" customWidth="1"/>
    <col min="14341" max="14342" width="14.7265625" style="254" customWidth="1"/>
    <col min="14343" max="14592" width="9.1796875" style="254"/>
    <col min="14593" max="14593" width="7.7265625" style="254" customWidth="1"/>
    <col min="14594" max="14594" width="56.7265625" style="254" customWidth="1"/>
    <col min="14595" max="14596" width="8.7265625" style="254" customWidth="1"/>
    <col min="14597" max="14598" width="14.7265625" style="254" customWidth="1"/>
    <col min="14599" max="14848" width="9.1796875" style="254"/>
    <col min="14849" max="14849" width="7.7265625" style="254" customWidth="1"/>
    <col min="14850" max="14850" width="56.7265625" style="254" customWidth="1"/>
    <col min="14851" max="14852" width="8.7265625" style="254" customWidth="1"/>
    <col min="14853" max="14854" width="14.7265625" style="254" customWidth="1"/>
    <col min="14855" max="15104" width="9.1796875" style="254"/>
    <col min="15105" max="15105" width="7.7265625" style="254" customWidth="1"/>
    <col min="15106" max="15106" width="56.7265625" style="254" customWidth="1"/>
    <col min="15107" max="15108" width="8.7265625" style="254" customWidth="1"/>
    <col min="15109" max="15110" width="14.7265625" style="254" customWidth="1"/>
    <col min="15111" max="15360" width="9.1796875" style="254"/>
    <col min="15361" max="15361" width="7.7265625" style="254" customWidth="1"/>
    <col min="15362" max="15362" width="56.7265625" style="254" customWidth="1"/>
    <col min="15363" max="15364" width="8.7265625" style="254" customWidth="1"/>
    <col min="15365" max="15366" width="14.7265625" style="254" customWidth="1"/>
    <col min="15367" max="15616" width="9.1796875" style="254"/>
    <col min="15617" max="15617" width="7.7265625" style="254" customWidth="1"/>
    <col min="15618" max="15618" width="56.7265625" style="254" customWidth="1"/>
    <col min="15619" max="15620" width="8.7265625" style="254" customWidth="1"/>
    <col min="15621" max="15622" width="14.7265625" style="254" customWidth="1"/>
    <col min="15623" max="15872" width="9.1796875" style="254"/>
    <col min="15873" max="15873" width="7.7265625" style="254" customWidth="1"/>
    <col min="15874" max="15874" width="56.7265625" style="254" customWidth="1"/>
    <col min="15875" max="15876" width="8.7265625" style="254" customWidth="1"/>
    <col min="15877" max="15878" width="14.7265625" style="254" customWidth="1"/>
    <col min="15879" max="16128" width="9.1796875" style="254"/>
    <col min="16129" max="16129" width="7.7265625" style="254" customWidth="1"/>
    <col min="16130" max="16130" width="56.7265625" style="254" customWidth="1"/>
    <col min="16131" max="16132" width="8.7265625" style="254" customWidth="1"/>
    <col min="16133" max="16134" width="14.7265625" style="254" customWidth="1"/>
    <col min="16135" max="16384" width="9.1796875" style="254"/>
  </cols>
  <sheetData>
    <row r="1" spans="1:12" ht="14.5" customHeight="1">
      <c r="A1" s="435" t="s">
        <v>234</v>
      </c>
      <c r="B1" s="436"/>
      <c r="C1" s="436"/>
      <c r="D1" s="436"/>
      <c r="E1" s="436"/>
      <c r="F1" s="436"/>
      <c r="G1" s="436"/>
      <c r="H1" s="436"/>
      <c r="I1" s="436"/>
      <c r="J1" s="436"/>
      <c r="K1" s="436"/>
      <c r="L1" s="437"/>
    </row>
    <row r="2" spans="1:12" ht="14.5" customHeight="1" thickBot="1">
      <c r="A2" s="438" t="s">
        <v>308</v>
      </c>
      <c r="B2" s="439"/>
      <c r="C2" s="439"/>
      <c r="D2" s="439"/>
      <c r="E2" s="439"/>
      <c r="F2" s="439"/>
      <c r="G2" s="439"/>
      <c r="H2" s="439"/>
      <c r="I2" s="439"/>
      <c r="J2" s="439"/>
      <c r="K2" s="439"/>
      <c r="L2" s="440"/>
    </row>
    <row r="3" spans="1:12">
      <c r="A3" s="282" t="s">
        <v>2</v>
      </c>
      <c r="B3" s="283" t="s">
        <v>4</v>
      </c>
      <c r="C3" s="284" t="s">
        <v>5</v>
      </c>
      <c r="D3" s="284" t="s">
        <v>235</v>
      </c>
      <c r="E3" s="284" t="s">
        <v>236</v>
      </c>
      <c r="F3" s="284" t="s">
        <v>237</v>
      </c>
      <c r="G3" s="433" t="s">
        <v>230</v>
      </c>
      <c r="H3" s="433"/>
      <c r="I3" s="433"/>
      <c r="J3" s="433" t="s">
        <v>106</v>
      </c>
      <c r="K3" s="433"/>
      <c r="L3" s="434"/>
    </row>
    <row r="4" spans="1:12" ht="13.5" thickBot="1">
      <c r="A4" s="303"/>
      <c r="B4" s="304"/>
      <c r="C4" s="305"/>
      <c r="D4" s="305"/>
      <c r="E4" s="306" t="s">
        <v>238</v>
      </c>
      <c r="F4" s="306" t="s">
        <v>238</v>
      </c>
      <c r="G4" s="305" t="s">
        <v>142</v>
      </c>
      <c r="H4" s="305" t="s">
        <v>133</v>
      </c>
      <c r="I4" s="305" t="s">
        <v>309</v>
      </c>
      <c r="J4" s="305" t="s">
        <v>142</v>
      </c>
      <c r="K4" s="305" t="s">
        <v>133</v>
      </c>
      <c r="L4" s="305" t="s">
        <v>309</v>
      </c>
    </row>
    <row r="5" spans="1:12">
      <c r="A5" s="297">
        <v>1</v>
      </c>
      <c r="B5" s="298" t="s">
        <v>239</v>
      </c>
      <c r="C5" s="299"/>
      <c r="D5" s="299"/>
      <c r="E5" s="299"/>
      <c r="F5" s="300"/>
      <c r="G5" s="301"/>
      <c r="H5" s="301"/>
      <c r="I5" s="301"/>
      <c r="J5" s="301"/>
      <c r="K5" s="301"/>
      <c r="L5" s="302"/>
    </row>
    <row r="6" spans="1:12">
      <c r="A6" s="286"/>
      <c r="B6" s="255"/>
      <c r="C6" s="257"/>
      <c r="D6" s="258"/>
      <c r="E6" s="259"/>
      <c r="F6" s="260"/>
      <c r="G6" s="280"/>
      <c r="H6" s="280"/>
      <c r="I6" s="280"/>
      <c r="J6" s="280"/>
      <c r="K6" s="280"/>
      <c r="L6" s="285"/>
    </row>
    <row r="7" spans="1:12" ht="78">
      <c r="A7" s="287"/>
      <c r="B7" s="261" t="s">
        <v>240</v>
      </c>
      <c r="C7" s="262"/>
      <c r="D7" s="257"/>
      <c r="E7" s="259"/>
      <c r="F7" s="260"/>
      <c r="G7" s="280"/>
      <c r="H7" s="280"/>
      <c r="I7" s="280"/>
      <c r="J7" s="280"/>
      <c r="K7" s="280"/>
      <c r="L7" s="285"/>
    </row>
    <row r="8" spans="1:12">
      <c r="A8" s="287"/>
      <c r="B8" s="261" t="s">
        <v>241</v>
      </c>
      <c r="C8" s="262"/>
      <c r="D8" s="257"/>
      <c r="E8" s="259"/>
      <c r="F8" s="260"/>
      <c r="G8" s="280"/>
      <c r="H8" s="280"/>
      <c r="I8" s="280"/>
      <c r="J8" s="280"/>
      <c r="K8" s="280"/>
      <c r="L8" s="285"/>
    </row>
    <row r="9" spans="1:12">
      <c r="A9" s="287"/>
      <c r="B9" s="261"/>
      <c r="C9" s="257"/>
      <c r="D9" s="262"/>
      <c r="E9" s="263"/>
      <c r="F9" s="263"/>
      <c r="G9" s="280"/>
      <c r="H9" s="280"/>
      <c r="I9" s="280"/>
      <c r="J9" s="280"/>
      <c r="K9" s="280"/>
      <c r="L9" s="285"/>
    </row>
    <row r="10" spans="1:12" s="266" customFormat="1">
      <c r="A10" s="288">
        <v>1.1000000000000001</v>
      </c>
      <c r="B10" s="264" t="s">
        <v>242</v>
      </c>
      <c r="C10" s="262"/>
      <c r="D10" s="257"/>
      <c r="E10" s="263"/>
      <c r="F10" s="265"/>
      <c r="G10" s="281"/>
      <c r="H10" s="281"/>
      <c r="I10" s="281"/>
      <c r="J10" s="281"/>
      <c r="K10" s="281"/>
      <c r="L10" s="289"/>
    </row>
    <row r="11" spans="1:12" s="266" customFormat="1">
      <c r="A11" s="287"/>
      <c r="B11" s="264"/>
      <c r="C11" s="262"/>
      <c r="D11" s="257"/>
      <c r="E11" s="263"/>
      <c r="F11" s="265"/>
      <c r="G11" s="281"/>
      <c r="H11" s="281"/>
      <c r="I11" s="281"/>
      <c r="J11" s="281"/>
      <c r="K11" s="281"/>
      <c r="L11" s="289"/>
    </row>
    <row r="12" spans="1:12" s="266" customFormat="1" ht="26">
      <c r="A12" s="287"/>
      <c r="B12" s="261" t="s">
        <v>243</v>
      </c>
      <c r="C12" s="262">
        <v>1</v>
      </c>
      <c r="D12" s="257" t="s">
        <v>244</v>
      </c>
      <c r="E12" s="263">
        <v>23800</v>
      </c>
      <c r="F12" s="265">
        <f>C12*E12</f>
        <v>23800</v>
      </c>
      <c r="G12" s="281"/>
      <c r="H12" s="281">
        <v>1</v>
      </c>
      <c r="I12" s="281">
        <f>G12+H12</f>
        <v>1</v>
      </c>
      <c r="J12" s="307">
        <f>E12*G12</f>
        <v>0</v>
      </c>
      <c r="K12" s="307">
        <f>E12*H12</f>
        <v>23800</v>
      </c>
      <c r="L12" s="308">
        <f>J12+K12</f>
        <v>23800</v>
      </c>
    </row>
    <row r="13" spans="1:12" s="266" customFormat="1">
      <c r="A13" s="287"/>
      <c r="B13" s="261"/>
      <c r="C13" s="262"/>
      <c r="D13" s="257"/>
      <c r="E13" s="263"/>
      <c r="F13" s="265"/>
      <c r="G13" s="281"/>
      <c r="H13" s="281"/>
      <c r="I13" s="281"/>
      <c r="J13" s="307"/>
      <c r="K13" s="307"/>
      <c r="L13" s="308"/>
    </row>
    <row r="14" spans="1:12" s="266" customFormat="1">
      <c r="A14" s="288">
        <v>1.2</v>
      </c>
      <c r="B14" s="264" t="s">
        <v>245</v>
      </c>
      <c r="C14" s="262"/>
      <c r="D14" s="257"/>
      <c r="E14" s="263"/>
      <c r="F14" s="265"/>
      <c r="G14" s="281"/>
      <c r="H14" s="281"/>
      <c r="I14" s="281"/>
      <c r="J14" s="307"/>
      <c r="K14" s="307"/>
      <c r="L14" s="308"/>
    </row>
    <row r="15" spans="1:12" s="266" customFormat="1">
      <c r="A15" s="287"/>
      <c r="B15" s="264"/>
      <c r="C15" s="262"/>
      <c r="D15" s="257"/>
      <c r="E15" s="263"/>
      <c r="F15" s="265"/>
      <c r="G15" s="281"/>
      <c r="H15" s="281"/>
      <c r="I15" s="281"/>
      <c r="J15" s="307"/>
      <c r="K15" s="307"/>
      <c r="L15" s="308"/>
    </row>
    <row r="16" spans="1:12" s="266" customFormat="1" ht="26">
      <c r="A16" s="287"/>
      <c r="B16" s="261" t="s">
        <v>246</v>
      </c>
      <c r="C16" s="262">
        <v>1</v>
      </c>
      <c r="D16" s="257" t="s">
        <v>244</v>
      </c>
      <c r="E16" s="263">
        <v>18800</v>
      </c>
      <c r="F16" s="265">
        <f>C16*E16</f>
        <v>18800</v>
      </c>
      <c r="G16" s="281"/>
      <c r="H16" s="281">
        <v>1</v>
      </c>
      <c r="I16" s="281">
        <f t="shared" ref="I16:I76" si="0">G16+H16</f>
        <v>1</v>
      </c>
      <c r="J16" s="307">
        <f t="shared" ref="J16:J76" si="1">E16*G16</f>
        <v>0</v>
      </c>
      <c r="K16" s="307">
        <f t="shared" ref="K16:K76" si="2">E16*H16</f>
        <v>18800</v>
      </c>
      <c r="L16" s="308">
        <f t="shared" ref="L16:L76" si="3">J16+K16</f>
        <v>18800</v>
      </c>
    </row>
    <row r="17" spans="1:12" s="266" customFormat="1">
      <c r="A17" s="287"/>
      <c r="B17" s="261"/>
      <c r="C17" s="262"/>
      <c r="D17" s="257"/>
      <c r="E17" s="263"/>
      <c r="F17" s="265"/>
      <c r="G17" s="281"/>
      <c r="H17" s="281"/>
      <c r="I17" s="281"/>
      <c r="J17" s="307"/>
      <c r="K17" s="307"/>
      <c r="L17" s="308"/>
    </row>
    <row r="18" spans="1:12" s="266" customFormat="1">
      <c r="A18" s="288">
        <v>1.3</v>
      </c>
      <c r="B18" s="264" t="s">
        <v>247</v>
      </c>
      <c r="C18" s="262"/>
      <c r="D18" s="257"/>
      <c r="E18" s="263"/>
      <c r="F18" s="265"/>
      <c r="G18" s="281"/>
      <c r="H18" s="281"/>
      <c r="I18" s="281"/>
      <c r="J18" s="307"/>
      <c r="K18" s="307"/>
      <c r="L18" s="308"/>
    </row>
    <row r="19" spans="1:12" s="266" customFormat="1">
      <c r="A19" s="287"/>
      <c r="B19" s="264"/>
      <c r="C19" s="262"/>
      <c r="D19" s="257"/>
      <c r="E19" s="263"/>
      <c r="F19" s="265"/>
      <c r="G19" s="281"/>
      <c r="H19" s="281"/>
      <c r="I19" s="281"/>
      <c r="J19" s="307"/>
      <c r="K19" s="307"/>
      <c r="L19" s="308"/>
    </row>
    <row r="20" spans="1:12" s="266" customFormat="1" ht="26">
      <c r="A20" s="287"/>
      <c r="B20" s="261" t="s">
        <v>248</v>
      </c>
      <c r="C20" s="262">
        <v>1</v>
      </c>
      <c r="D20" s="257" t="s">
        <v>244</v>
      </c>
      <c r="E20" s="263">
        <v>15500</v>
      </c>
      <c r="F20" s="265">
        <f>C20*E20</f>
        <v>15500</v>
      </c>
      <c r="G20" s="281"/>
      <c r="H20" s="281">
        <v>1</v>
      </c>
      <c r="I20" s="281">
        <f t="shared" si="0"/>
        <v>1</v>
      </c>
      <c r="J20" s="307">
        <f t="shared" si="1"/>
        <v>0</v>
      </c>
      <c r="K20" s="307">
        <f t="shared" si="2"/>
        <v>15500</v>
      </c>
      <c r="L20" s="308">
        <f t="shared" si="3"/>
        <v>15500</v>
      </c>
    </row>
    <row r="21" spans="1:12" s="266" customFormat="1">
      <c r="A21" s="287"/>
      <c r="B21" s="261"/>
      <c r="C21" s="262"/>
      <c r="D21" s="257"/>
      <c r="E21" s="263"/>
      <c r="F21" s="265"/>
      <c r="G21" s="281"/>
      <c r="H21" s="281"/>
      <c r="I21" s="281"/>
      <c r="J21" s="307"/>
      <c r="K21" s="307"/>
      <c r="L21" s="308"/>
    </row>
    <row r="22" spans="1:12" ht="39">
      <c r="A22" s="287">
        <v>2</v>
      </c>
      <c r="B22" s="261" t="s">
        <v>249</v>
      </c>
      <c r="C22" s="257">
        <v>1</v>
      </c>
      <c r="D22" s="257" t="s">
        <v>128</v>
      </c>
      <c r="E22" s="263">
        <v>75000</v>
      </c>
      <c r="F22" s="265">
        <f>C22*E22</f>
        <v>75000</v>
      </c>
      <c r="G22" s="280"/>
      <c r="H22" s="280">
        <v>1</v>
      </c>
      <c r="I22" s="281">
        <f t="shared" si="0"/>
        <v>1</v>
      </c>
      <c r="J22" s="307">
        <f t="shared" si="1"/>
        <v>0</v>
      </c>
      <c r="K22" s="307">
        <f t="shared" si="2"/>
        <v>75000</v>
      </c>
      <c r="L22" s="308">
        <f t="shared" si="3"/>
        <v>75000</v>
      </c>
    </row>
    <row r="23" spans="1:12">
      <c r="A23" s="287"/>
      <c r="B23" s="261"/>
      <c r="C23" s="257"/>
      <c r="D23" s="262"/>
      <c r="E23" s="263"/>
      <c r="F23" s="263"/>
      <c r="G23" s="280"/>
      <c r="H23" s="280"/>
      <c r="I23" s="281"/>
      <c r="J23" s="307"/>
      <c r="K23" s="307"/>
      <c r="L23" s="308"/>
    </row>
    <row r="24" spans="1:12" ht="39">
      <c r="A24" s="290">
        <v>3</v>
      </c>
      <c r="B24" s="267" t="s">
        <v>250</v>
      </c>
      <c r="C24" s="257"/>
      <c r="D24" s="268"/>
      <c r="E24" s="268"/>
      <c r="F24" s="269"/>
      <c r="G24" s="280"/>
      <c r="H24" s="280"/>
      <c r="I24" s="281"/>
      <c r="J24" s="307"/>
      <c r="K24" s="307"/>
      <c r="L24" s="308"/>
    </row>
    <row r="25" spans="1:12">
      <c r="A25" s="290"/>
      <c r="B25" s="267"/>
      <c r="C25" s="257"/>
      <c r="D25" s="268"/>
      <c r="E25" s="268"/>
      <c r="F25" s="269"/>
      <c r="G25" s="280"/>
      <c r="H25" s="280"/>
      <c r="I25" s="281"/>
      <c r="J25" s="307"/>
      <c r="K25" s="307"/>
      <c r="L25" s="308"/>
    </row>
    <row r="26" spans="1:12">
      <c r="A26" s="290">
        <v>3.1</v>
      </c>
      <c r="B26" s="267" t="s">
        <v>251</v>
      </c>
      <c r="C26" s="268">
        <v>20</v>
      </c>
      <c r="D26" s="257" t="s">
        <v>252</v>
      </c>
      <c r="E26" s="263">
        <v>1600</v>
      </c>
      <c r="F26" s="265">
        <f>C26*E26</f>
        <v>32000</v>
      </c>
      <c r="G26" s="280"/>
      <c r="H26" s="280">
        <v>19</v>
      </c>
      <c r="I26" s="281">
        <f t="shared" si="0"/>
        <v>19</v>
      </c>
      <c r="J26" s="307">
        <f t="shared" si="1"/>
        <v>0</v>
      </c>
      <c r="K26" s="307">
        <f t="shared" si="2"/>
        <v>30400</v>
      </c>
      <c r="L26" s="308">
        <f t="shared" si="3"/>
        <v>30400</v>
      </c>
    </row>
    <row r="27" spans="1:12">
      <c r="A27" s="290">
        <v>3.2</v>
      </c>
      <c r="B27" s="267" t="s">
        <v>253</v>
      </c>
      <c r="C27" s="268">
        <v>10</v>
      </c>
      <c r="D27" s="257" t="s">
        <v>252</v>
      </c>
      <c r="E27" s="263">
        <v>550</v>
      </c>
      <c r="F27" s="265">
        <f>C27*E27</f>
        <v>5500</v>
      </c>
      <c r="G27" s="280"/>
      <c r="H27" s="280">
        <v>9</v>
      </c>
      <c r="I27" s="281">
        <f t="shared" si="0"/>
        <v>9</v>
      </c>
      <c r="J27" s="307">
        <f t="shared" si="1"/>
        <v>0</v>
      </c>
      <c r="K27" s="307">
        <f t="shared" si="2"/>
        <v>4950</v>
      </c>
      <c r="L27" s="308">
        <f t="shared" si="3"/>
        <v>4950</v>
      </c>
    </row>
    <row r="28" spans="1:12">
      <c r="A28" s="290"/>
      <c r="B28" s="267"/>
      <c r="C28" s="268"/>
      <c r="D28" s="257"/>
      <c r="E28" s="263"/>
      <c r="F28" s="263"/>
      <c r="G28" s="280"/>
      <c r="H28" s="280"/>
      <c r="I28" s="281"/>
      <c r="J28" s="307"/>
      <c r="K28" s="307"/>
      <c r="L28" s="308"/>
    </row>
    <row r="29" spans="1:12">
      <c r="A29" s="287"/>
      <c r="B29" s="261" t="s">
        <v>254</v>
      </c>
      <c r="C29" s="257"/>
      <c r="D29" s="257"/>
      <c r="E29" s="263"/>
      <c r="F29" s="263"/>
      <c r="G29" s="280"/>
      <c r="H29" s="280"/>
      <c r="I29" s="281"/>
      <c r="J29" s="307"/>
      <c r="K29" s="307"/>
      <c r="L29" s="308"/>
    </row>
    <row r="30" spans="1:12">
      <c r="A30" s="287"/>
      <c r="B30" s="261"/>
      <c r="C30" s="257"/>
      <c r="D30" s="257"/>
      <c r="E30" s="263"/>
      <c r="F30" s="263"/>
      <c r="G30" s="280"/>
      <c r="H30" s="280"/>
      <c r="I30" s="281"/>
      <c r="J30" s="307"/>
      <c r="K30" s="307"/>
      <c r="L30" s="308"/>
    </row>
    <row r="31" spans="1:12" ht="26">
      <c r="A31" s="290">
        <v>4</v>
      </c>
      <c r="B31" s="267" t="s">
        <v>255</v>
      </c>
      <c r="C31" s="257"/>
      <c r="D31" s="268"/>
      <c r="E31" s="268"/>
      <c r="F31" s="269"/>
      <c r="G31" s="280"/>
      <c r="H31" s="280"/>
      <c r="I31" s="281"/>
      <c r="J31" s="307"/>
      <c r="K31" s="307"/>
      <c r="L31" s="308"/>
    </row>
    <row r="32" spans="1:12">
      <c r="A32" s="287"/>
      <c r="B32" s="261"/>
      <c r="C32" s="257"/>
      <c r="D32" s="257"/>
      <c r="E32" s="263"/>
      <c r="F32" s="263"/>
      <c r="G32" s="280"/>
      <c r="H32" s="280"/>
      <c r="I32" s="281"/>
      <c r="J32" s="307"/>
      <c r="K32" s="307"/>
      <c r="L32" s="308"/>
    </row>
    <row r="33" spans="1:12">
      <c r="A33" s="290">
        <v>4.0999999999999996</v>
      </c>
      <c r="B33" s="267" t="s">
        <v>256</v>
      </c>
      <c r="C33" s="268">
        <v>2</v>
      </c>
      <c r="D33" s="257" t="s">
        <v>89</v>
      </c>
      <c r="E33" s="263">
        <v>650</v>
      </c>
      <c r="F33" s="265">
        <f t="shared" ref="F33:F96" si="4">C33*E33</f>
        <v>1300</v>
      </c>
      <c r="G33" s="280"/>
      <c r="H33" s="280">
        <v>2</v>
      </c>
      <c r="I33" s="281">
        <f t="shared" si="0"/>
        <v>2</v>
      </c>
      <c r="J33" s="307">
        <f t="shared" si="1"/>
        <v>0</v>
      </c>
      <c r="K33" s="307">
        <f t="shared" si="2"/>
        <v>1300</v>
      </c>
      <c r="L33" s="308">
        <f t="shared" si="3"/>
        <v>1300</v>
      </c>
    </row>
    <row r="34" spans="1:12">
      <c r="A34" s="290">
        <v>4.2</v>
      </c>
      <c r="B34" s="267" t="s">
        <v>253</v>
      </c>
      <c r="C34" s="268">
        <v>2</v>
      </c>
      <c r="D34" s="257" t="s">
        <v>89</v>
      </c>
      <c r="E34" s="263">
        <v>450</v>
      </c>
      <c r="F34" s="265">
        <f t="shared" si="4"/>
        <v>900</v>
      </c>
      <c r="G34" s="280"/>
      <c r="H34" s="280">
        <v>2</v>
      </c>
      <c r="I34" s="281">
        <f t="shared" si="0"/>
        <v>2</v>
      </c>
      <c r="J34" s="307">
        <f t="shared" si="1"/>
        <v>0</v>
      </c>
      <c r="K34" s="307">
        <f t="shared" si="2"/>
        <v>900</v>
      </c>
      <c r="L34" s="308">
        <f t="shared" si="3"/>
        <v>900</v>
      </c>
    </row>
    <row r="35" spans="1:12">
      <c r="A35" s="290"/>
      <c r="B35" s="267"/>
      <c r="C35" s="268"/>
      <c r="D35" s="257"/>
      <c r="E35" s="263"/>
      <c r="F35" s="265">
        <f t="shared" si="4"/>
        <v>0</v>
      </c>
      <c r="G35" s="280"/>
      <c r="H35" s="280"/>
      <c r="I35" s="281"/>
      <c r="J35" s="307"/>
      <c r="K35" s="307"/>
      <c r="L35" s="308"/>
    </row>
    <row r="36" spans="1:12" ht="52">
      <c r="A36" s="291">
        <v>5</v>
      </c>
      <c r="B36" s="261" t="s">
        <v>257</v>
      </c>
      <c r="C36" s="257"/>
      <c r="D36" s="257"/>
      <c r="E36" s="259"/>
      <c r="F36" s="265">
        <f t="shared" si="4"/>
        <v>0</v>
      </c>
      <c r="G36" s="280"/>
      <c r="H36" s="280"/>
      <c r="I36" s="281"/>
      <c r="J36" s="307"/>
      <c r="K36" s="307"/>
      <c r="L36" s="308"/>
    </row>
    <row r="37" spans="1:12">
      <c r="A37" s="291"/>
      <c r="B37" s="261"/>
      <c r="C37" s="257"/>
      <c r="D37" s="257"/>
      <c r="E37" s="259"/>
      <c r="F37" s="265">
        <f t="shared" si="4"/>
        <v>0</v>
      </c>
      <c r="G37" s="280"/>
      <c r="H37" s="280"/>
      <c r="I37" s="281"/>
      <c r="J37" s="307"/>
      <c r="K37" s="307"/>
      <c r="L37" s="308"/>
    </row>
    <row r="38" spans="1:12">
      <c r="A38" s="291">
        <v>5.0999999999999996</v>
      </c>
      <c r="B38" s="261" t="s">
        <v>258</v>
      </c>
      <c r="C38" s="257">
        <v>15</v>
      </c>
      <c r="D38" s="257" t="s">
        <v>252</v>
      </c>
      <c r="E38" s="263">
        <v>320</v>
      </c>
      <c r="F38" s="265">
        <f t="shared" si="4"/>
        <v>4800</v>
      </c>
      <c r="G38" s="280"/>
      <c r="H38" s="280">
        <v>15</v>
      </c>
      <c r="I38" s="281">
        <f t="shared" si="0"/>
        <v>15</v>
      </c>
      <c r="J38" s="307">
        <f t="shared" si="1"/>
        <v>0</v>
      </c>
      <c r="K38" s="307">
        <f t="shared" si="2"/>
        <v>4800</v>
      </c>
      <c r="L38" s="308">
        <f t="shared" si="3"/>
        <v>4800</v>
      </c>
    </row>
    <row r="39" spans="1:12">
      <c r="A39" s="291">
        <v>5.2</v>
      </c>
      <c r="B39" s="261" t="s">
        <v>259</v>
      </c>
      <c r="C39" s="257">
        <v>115</v>
      </c>
      <c r="D39" s="257" t="s">
        <v>252</v>
      </c>
      <c r="E39" s="263">
        <v>330</v>
      </c>
      <c r="F39" s="265">
        <f t="shared" si="4"/>
        <v>37950</v>
      </c>
      <c r="G39" s="280"/>
      <c r="H39" s="280">
        <v>113</v>
      </c>
      <c r="I39" s="281">
        <f t="shared" si="0"/>
        <v>113</v>
      </c>
      <c r="J39" s="307">
        <f t="shared" si="1"/>
        <v>0</v>
      </c>
      <c r="K39" s="307">
        <f t="shared" si="2"/>
        <v>37290</v>
      </c>
      <c r="L39" s="308">
        <f t="shared" si="3"/>
        <v>37290</v>
      </c>
    </row>
    <row r="40" spans="1:12">
      <c r="A40" s="291"/>
      <c r="B40" s="261"/>
      <c r="C40" s="257"/>
      <c r="D40" s="257"/>
      <c r="E40" s="263"/>
      <c r="F40" s="265">
        <f t="shared" si="4"/>
        <v>0</v>
      </c>
      <c r="G40" s="280"/>
      <c r="H40" s="280"/>
      <c r="I40" s="281"/>
      <c r="J40" s="307"/>
      <c r="K40" s="307"/>
      <c r="L40" s="308"/>
    </row>
    <row r="41" spans="1:12" ht="52">
      <c r="A41" s="290">
        <v>6</v>
      </c>
      <c r="B41" s="270" t="s">
        <v>260</v>
      </c>
      <c r="C41" s="271"/>
      <c r="D41" s="256"/>
      <c r="E41" s="263"/>
      <c r="F41" s="265">
        <f t="shared" si="4"/>
        <v>0</v>
      </c>
      <c r="G41" s="280"/>
      <c r="H41" s="280"/>
      <c r="I41" s="281"/>
      <c r="J41" s="307"/>
      <c r="K41" s="307"/>
      <c r="L41" s="308"/>
    </row>
    <row r="42" spans="1:12">
      <c r="A42" s="290"/>
      <c r="B42" s="270"/>
      <c r="C42" s="271"/>
      <c r="D42" s="256"/>
      <c r="E42" s="263"/>
      <c r="F42" s="265">
        <f t="shared" si="4"/>
        <v>0</v>
      </c>
      <c r="G42" s="280"/>
      <c r="H42" s="280"/>
      <c r="I42" s="281"/>
      <c r="J42" s="307"/>
      <c r="K42" s="307"/>
      <c r="L42" s="308"/>
    </row>
    <row r="43" spans="1:12">
      <c r="A43" s="290">
        <v>6.1</v>
      </c>
      <c r="B43" s="270" t="s">
        <v>261</v>
      </c>
      <c r="C43" s="271" t="s">
        <v>262</v>
      </c>
      <c r="D43" s="271" t="s">
        <v>252</v>
      </c>
      <c r="E43" s="263">
        <v>125</v>
      </c>
      <c r="F43" s="265"/>
      <c r="G43" s="280"/>
      <c r="H43" s="280"/>
      <c r="I43" s="281"/>
      <c r="J43" s="307"/>
      <c r="K43" s="307"/>
      <c r="L43" s="308"/>
    </row>
    <row r="44" spans="1:12">
      <c r="A44" s="290">
        <v>6.2</v>
      </c>
      <c r="B44" s="272" t="s">
        <v>263</v>
      </c>
      <c r="C44" s="256">
        <v>20</v>
      </c>
      <c r="D44" s="271" t="s">
        <v>252</v>
      </c>
      <c r="E44" s="263">
        <v>150</v>
      </c>
      <c r="F44" s="265">
        <f t="shared" si="4"/>
        <v>3000</v>
      </c>
      <c r="G44" s="280"/>
      <c r="H44" s="280">
        <v>20</v>
      </c>
      <c r="I44" s="281">
        <f t="shared" si="0"/>
        <v>20</v>
      </c>
      <c r="J44" s="307">
        <f t="shared" si="1"/>
        <v>0</v>
      </c>
      <c r="K44" s="307">
        <f t="shared" si="2"/>
        <v>3000</v>
      </c>
      <c r="L44" s="308">
        <f t="shared" si="3"/>
        <v>3000</v>
      </c>
    </row>
    <row r="45" spans="1:12">
      <c r="A45" s="290">
        <v>6.3</v>
      </c>
      <c r="B45" s="272" t="s">
        <v>264</v>
      </c>
      <c r="C45" s="256">
        <v>50</v>
      </c>
      <c r="D45" s="271" t="s">
        <v>252</v>
      </c>
      <c r="E45" s="263">
        <v>75</v>
      </c>
      <c r="F45" s="265">
        <f t="shared" si="4"/>
        <v>3750</v>
      </c>
      <c r="G45" s="280"/>
      <c r="H45" s="280">
        <v>50</v>
      </c>
      <c r="I45" s="281">
        <f t="shared" si="0"/>
        <v>50</v>
      </c>
      <c r="J45" s="307">
        <f t="shared" si="1"/>
        <v>0</v>
      </c>
      <c r="K45" s="307">
        <f t="shared" si="2"/>
        <v>3750</v>
      </c>
      <c r="L45" s="308">
        <f t="shared" si="3"/>
        <v>3750</v>
      </c>
    </row>
    <row r="46" spans="1:12">
      <c r="A46" s="290">
        <v>6.4</v>
      </c>
      <c r="B46" s="272" t="s">
        <v>265</v>
      </c>
      <c r="C46" s="256">
        <v>25</v>
      </c>
      <c r="D46" s="271" t="s">
        <v>252</v>
      </c>
      <c r="E46" s="263">
        <v>65</v>
      </c>
      <c r="F46" s="265">
        <f t="shared" si="4"/>
        <v>1625</v>
      </c>
      <c r="G46" s="280"/>
      <c r="H46" s="280">
        <v>25</v>
      </c>
      <c r="I46" s="281">
        <f t="shared" si="0"/>
        <v>25</v>
      </c>
      <c r="J46" s="307">
        <f t="shared" si="1"/>
        <v>0</v>
      </c>
      <c r="K46" s="307">
        <f t="shared" si="2"/>
        <v>1625</v>
      </c>
      <c r="L46" s="308">
        <f t="shared" si="3"/>
        <v>1625</v>
      </c>
    </row>
    <row r="47" spans="1:12">
      <c r="A47" s="290"/>
      <c r="B47" s="272"/>
      <c r="C47" s="256"/>
      <c r="D47" s="271"/>
      <c r="E47" s="263"/>
      <c r="F47" s="265">
        <f t="shared" si="4"/>
        <v>0</v>
      </c>
      <c r="G47" s="280"/>
      <c r="H47" s="280"/>
      <c r="I47" s="281"/>
      <c r="J47" s="307"/>
      <c r="K47" s="307"/>
      <c r="L47" s="308"/>
    </row>
    <row r="48" spans="1:12" ht="52">
      <c r="A48" s="290">
        <v>7</v>
      </c>
      <c r="B48" s="272" t="s">
        <v>266</v>
      </c>
      <c r="C48" s="257"/>
      <c r="D48" s="268"/>
      <c r="E48" s="268"/>
      <c r="F48" s="265">
        <f t="shared" si="4"/>
        <v>0</v>
      </c>
      <c r="G48" s="280"/>
      <c r="H48" s="280"/>
      <c r="I48" s="281"/>
      <c r="J48" s="307"/>
      <c r="K48" s="307"/>
      <c r="L48" s="308"/>
    </row>
    <row r="49" spans="1:12">
      <c r="A49" s="290"/>
      <c r="B49" s="267"/>
      <c r="C49" s="257"/>
      <c r="D49" s="268"/>
      <c r="E49" s="268"/>
      <c r="F49" s="265">
        <f t="shared" si="4"/>
        <v>0</v>
      </c>
      <c r="G49" s="280"/>
      <c r="H49" s="280"/>
      <c r="I49" s="281"/>
      <c r="J49" s="307"/>
      <c r="K49" s="307"/>
      <c r="L49" s="308"/>
    </row>
    <row r="50" spans="1:12">
      <c r="A50" s="290">
        <v>7.1</v>
      </c>
      <c r="B50" s="267" t="s">
        <v>267</v>
      </c>
      <c r="C50" s="257" t="s">
        <v>262</v>
      </c>
      <c r="D50" s="268" t="s">
        <v>252</v>
      </c>
      <c r="E50" s="263">
        <v>450</v>
      </c>
      <c r="F50" s="265"/>
      <c r="G50" s="280"/>
      <c r="H50" s="280"/>
      <c r="I50" s="281"/>
      <c r="J50" s="307"/>
      <c r="K50" s="307"/>
      <c r="L50" s="308"/>
    </row>
    <row r="51" spans="1:12">
      <c r="A51" s="291"/>
      <c r="B51" s="261"/>
      <c r="C51" s="257"/>
      <c r="D51" s="257"/>
      <c r="E51" s="263"/>
      <c r="F51" s="265">
        <f t="shared" si="4"/>
        <v>0</v>
      </c>
      <c r="G51" s="280"/>
      <c r="H51" s="280"/>
      <c r="I51" s="281"/>
      <c r="J51" s="307"/>
      <c r="K51" s="307"/>
      <c r="L51" s="308"/>
    </row>
    <row r="52" spans="1:12" ht="78">
      <c r="A52" s="292">
        <v>8</v>
      </c>
      <c r="B52" s="267" t="s">
        <v>268</v>
      </c>
      <c r="C52" s="262">
        <v>8</v>
      </c>
      <c r="D52" s="257" t="s">
        <v>269</v>
      </c>
      <c r="E52" s="263">
        <v>1250</v>
      </c>
      <c r="F52" s="265">
        <f t="shared" si="4"/>
        <v>10000</v>
      </c>
      <c r="G52" s="280"/>
      <c r="H52" s="280">
        <v>8</v>
      </c>
      <c r="I52" s="281">
        <f t="shared" si="0"/>
        <v>8</v>
      </c>
      <c r="J52" s="307">
        <f t="shared" si="1"/>
        <v>0</v>
      </c>
      <c r="K52" s="307">
        <f t="shared" si="2"/>
        <v>10000</v>
      </c>
      <c r="L52" s="308">
        <f t="shared" si="3"/>
        <v>10000</v>
      </c>
    </row>
    <row r="53" spans="1:12">
      <c r="A53" s="292"/>
      <c r="B53" s="273"/>
      <c r="C53" s="262"/>
      <c r="D53" s="257"/>
      <c r="E53" s="263"/>
      <c r="F53" s="265">
        <f t="shared" si="4"/>
        <v>0</v>
      </c>
      <c r="G53" s="280"/>
      <c r="H53" s="280"/>
      <c r="I53" s="281"/>
      <c r="J53" s="307"/>
      <c r="K53" s="307"/>
      <c r="L53" s="308"/>
    </row>
    <row r="54" spans="1:12" ht="78">
      <c r="A54" s="292">
        <v>9</v>
      </c>
      <c r="B54" s="267" t="s">
        <v>270</v>
      </c>
      <c r="C54" s="262">
        <v>35</v>
      </c>
      <c r="D54" s="257" t="s">
        <v>269</v>
      </c>
      <c r="E54" s="263">
        <v>950</v>
      </c>
      <c r="F54" s="265">
        <f t="shared" si="4"/>
        <v>33250</v>
      </c>
      <c r="G54" s="280"/>
      <c r="H54" s="280">
        <v>35</v>
      </c>
      <c r="I54" s="281">
        <f t="shared" si="0"/>
        <v>35</v>
      </c>
      <c r="J54" s="307">
        <f t="shared" si="1"/>
        <v>0</v>
      </c>
      <c r="K54" s="307">
        <f t="shared" si="2"/>
        <v>33250</v>
      </c>
      <c r="L54" s="308">
        <f t="shared" si="3"/>
        <v>33250</v>
      </c>
    </row>
    <row r="55" spans="1:12">
      <c r="A55" s="292"/>
      <c r="B55" s="273"/>
      <c r="C55" s="262"/>
      <c r="D55" s="257"/>
      <c r="E55" s="263"/>
      <c r="F55" s="265">
        <f t="shared" si="4"/>
        <v>0</v>
      </c>
      <c r="G55" s="280"/>
      <c r="H55" s="280"/>
      <c r="I55" s="281"/>
      <c r="J55" s="307"/>
      <c r="K55" s="307"/>
      <c r="L55" s="308"/>
    </row>
    <row r="56" spans="1:12" ht="78">
      <c r="A56" s="292">
        <v>10</v>
      </c>
      <c r="B56" s="267" t="s">
        <v>271</v>
      </c>
      <c r="C56" s="262">
        <v>1</v>
      </c>
      <c r="D56" s="257" t="s">
        <v>269</v>
      </c>
      <c r="E56" s="263">
        <v>1800</v>
      </c>
      <c r="F56" s="265">
        <f t="shared" si="4"/>
        <v>1800</v>
      </c>
      <c r="G56" s="280"/>
      <c r="H56" s="280">
        <v>1</v>
      </c>
      <c r="I56" s="281">
        <f t="shared" si="0"/>
        <v>1</v>
      </c>
      <c r="J56" s="307">
        <f t="shared" si="1"/>
        <v>0</v>
      </c>
      <c r="K56" s="307">
        <f t="shared" si="2"/>
        <v>1800</v>
      </c>
      <c r="L56" s="308">
        <f t="shared" si="3"/>
        <v>1800</v>
      </c>
    </row>
    <row r="57" spans="1:12">
      <c r="A57" s="292"/>
      <c r="B57" s="273"/>
      <c r="C57" s="262"/>
      <c r="D57" s="257"/>
      <c r="E57" s="263"/>
      <c r="F57" s="265">
        <f t="shared" si="4"/>
        <v>0</v>
      </c>
      <c r="G57" s="280"/>
      <c r="H57" s="280"/>
      <c r="I57" s="281"/>
      <c r="J57" s="307"/>
      <c r="K57" s="307"/>
      <c r="L57" s="308"/>
    </row>
    <row r="58" spans="1:12" ht="78">
      <c r="A58" s="292">
        <v>11</v>
      </c>
      <c r="B58" s="267" t="s">
        <v>272</v>
      </c>
      <c r="C58" s="262">
        <v>1</v>
      </c>
      <c r="D58" s="257" t="s">
        <v>269</v>
      </c>
      <c r="E58" s="263">
        <v>2100</v>
      </c>
      <c r="F58" s="265">
        <f t="shared" si="4"/>
        <v>2100</v>
      </c>
      <c r="G58" s="280"/>
      <c r="H58" s="280">
        <v>1</v>
      </c>
      <c r="I58" s="281">
        <f t="shared" si="0"/>
        <v>1</v>
      </c>
      <c r="J58" s="307">
        <f t="shared" si="1"/>
        <v>0</v>
      </c>
      <c r="K58" s="307">
        <f t="shared" si="2"/>
        <v>2100</v>
      </c>
      <c r="L58" s="308">
        <f t="shared" si="3"/>
        <v>2100</v>
      </c>
    </row>
    <row r="59" spans="1:12">
      <c r="A59" s="292"/>
      <c r="B59" s="273"/>
      <c r="C59" s="262"/>
      <c r="D59" s="257"/>
      <c r="E59" s="263"/>
      <c r="F59" s="265">
        <f t="shared" si="4"/>
        <v>0</v>
      </c>
      <c r="G59" s="280"/>
      <c r="H59" s="280"/>
      <c r="I59" s="281"/>
      <c r="J59" s="307"/>
      <c r="K59" s="307"/>
      <c r="L59" s="308"/>
    </row>
    <row r="60" spans="1:12" ht="130">
      <c r="A60" s="292">
        <v>12</v>
      </c>
      <c r="B60" s="273" t="s">
        <v>273</v>
      </c>
      <c r="C60" s="262">
        <v>2</v>
      </c>
      <c r="D60" s="257" t="s">
        <v>274</v>
      </c>
      <c r="E60" s="263">
        <v>950</v>
      </c>
      <c r="F60" s="265">
        <f t="shared" si="4"/>
        <v>1900</v>
      </c>
      <c r="G60" s="280"/>
      <c r="H60" s="280">
        <v>2</v>
      </c>
      <c r="I60" s="281">
        <f t="shared" si="0"/>
        <v>2</v>
      </c>
      <c r="J60" s="307">
        <f t="shared" si="1"/>
        <v>0</v>
      </c>
      <c r="K60" s="307">
        <f t="shared" si="2"/>
        <v>1900</v>
      </c>
      <c r="L60" s="308">
        <f t="shared" si="3"/>
        <v>1900</v>
      </c>
    </row>
    <row r="61" spans="1:12">
      <c r="A61" s="292"/>
      <c r="B61" s="273"/>
      <c r="C61" s="262"/>
      <c r="D61" s="257"/>
      <c r="E61" s="263"/>
      <c r="F61" s="265">
        <f t="shared" si="4"/>
        <v>0</v>
      </c>
      <c r="G61" s="280"/>
      <c r="H61" s="280"/>
      <c r="I61" s="281"/>
      <c r="J61" s="307"/>
      <c r="K61" s="307"/>
      <c r="L61" s="308"/>
    </row>
    <row r="62" spans="1:12" ht="78">
      <c r="A62" s="292">
        <v>13</v>
      </c>
      <c r="B62" s="273" t="s">
        <v>275</v>
      </c>
      <c r="C62" s="262">
        <v>6</v>
      </c>
      <c r="D62" s="257" t="s">
        <v>274</v>
      </c>
      <c r="E62" s="263">
        <v>850</v>
      </c>
      <c r="F62" s="265">
        <f t="shared" si="4"/>
        <v>5100</v>
      </c>
      <c r="G62" s="280"/>
      <c r="H62" s="280">
        <v>6</v>
      </c>
      <c r="I62" s="281">
        <f t="shared" si="0"/>
        <v>6</v>
      </c>
      <c r="J62" s="307">
        <f t="shared" si="1"/>
        <v>0</v>
      </c>
      <c r="K62" s="307">
        <f t="shared" si="2"/>
        <v>5100</v>
      </c>
      <c r="L62" s="308">
        <f t="shared" si="3"/>
        <v>5100</v>
      </c>
    </row>
    <row r="63" spans="1:12">
      <c r="A63" s="292"/>
      <c r="B63" s="273"/>
      <c r="C63" s="262"/>
      <c r="D63" s="257"/>
      <c r="E63" s="263"/>
      <c r="F63" s="265">
        <f t="shared" si="4"/>
        <v>0</v>
      </c>
      <c r="G63" s="280"/>
      <c r="H63" s="280"/>
      <c r="I63" s="281"/>
      <c r="J63" s="307"/>
      <c r="K63" s="307"/>
      <c r="L63" s="308"/>
    </row>
    <row r="64" spans="1:12" ht="26">
      <c r="A64" s="292">
        <v>14</v>
      </c>
      <c r="B64" s="261" t="s">
        <v>276</v>
      </c>
      <c r="C64" s="262" t="s">
        <v>262</v>
      </c>
      <c r="D64" s="257" t="s">
        <v>274</v>
      </c>
      <c r="E64" s="263">
        <v>1500</v>
      </c>
      <c r="F64" s="265">
        <v>0</v>
      </c>
      <c r="G64" s="280"/>
      <c r="H64" s="280"/>
      <c r="I64" s="281"/>
      <c r="J64" s="307"/>
      <c r="K64" s="307"/>
      <c r="L64" s="308"/>
    </row>
    <row r="65" spans="1:12">
      <c r="A65" s="292"/>
      <c r="B65" s="261"/>
      <c r="C65" s="262"/>
      <c r="D65" s="257"/>
      <c r="E65" s="263"/>
      <c r="F65" s="265">
        <f t="shared" si="4"/>
        <v>0</v>
      </c>
      <c r="G65" s="280"/>
      <c r="H65" s="280"/>
      <c r="I65" s="281"/>
      <c r="J65" s="307"/>
      <c r="K65" s="307"/>
      <c r="L65" s="308"/>
    </row>
    <row r="66" spans="1:12" ht="130">
      <c r="A66" s="293">
        <v>15</v>
      </c>
      <c r="B66" s="267" t="s">
        <v>277</v>
      </c>
      <c r="C66" s="262">
        <v>2</v>
      </c>
      <c r="D66" s="257" t="s">
        <v>274</v>
      </c>
      <c r="E66" s="263">
        <v>1250</v>
      </c>
      <c r="F66" s="265">
        <f t="shared" si="4"/>
        <v>2500</v>
      </c>
      <c r="G66" s="280"/>
      <c r="H66" s="280">
        <v>2</v>
      </c>
      <c r="I66" s="281">
        <f t="shared" si="0"/>
        <v>2</v>
      </c>
      <c r="J66" s="307">
        <f t="shared" si="1"/>
        <v>0</v>
      </c>
      <c r="K66" s="307">
        <f t="shared" si="2"/>
        <v>2500</v>
      </c>
      <c r="L66" s="308">
        <f t="shared" si="3"/>
        <v>2500</v>
      </c>
    </row>
    <row r="67" spans="1:12">
      <c r="A67" s="293"/>
      <c r="B67" s="261"/>
      <c r="C67" s="262"/>
      <c r="D67" s="257"/>
      <c r="E67" s="263"/>
      <c r="F67" s="265">
        <f t="shared" si="4"/>
        <v>0</v>
      </c>
      <c r="G67" s="280"/>
      <c r="H67" s="280"/>
      <c r="I67" s="281"/>
      <c r="J67" s="307"/>
      <c r="K67" s="307"/>
      <c r="L67" s="308"/>
    </row>
    <row r="68" spans="1:12" ht="130">
      <c r="A68" s="292">
        <v>16</v>
      </c>
      <c r="B68" s="267" t="s">
        <v>278</v>
      </c>
      <c r="C68" s="262">
        <v>3</v>
      </c>
      <c r="D68" s="257" t="s">
        <v>274</v>
      </c>
      <c r="E68" s="263">
        <v>1700</v>
      </c>
      <c r="F68" s="265">
        <f t="shared" si="4"/>
        <v>5100</v>
      </c>
      <c r="G68" s="280"/>
      <c r="H68" s="280">
        <v>3</v>
      </c>
      <c r="I68" s="281">
        <f t="shared" si="0"/>
        <v>3</v>
      </c>
      <c r="J68" s="307">
        <f t="shared" si="1"/>
        <v>0</v>
      </c>
      <c r="K68" s="307">
        <f t="shared" si="2"/>
        <v>5100</v>
      </c>
      <c r="L68" s="308">
        <f t="shared" si="3"/>
        <v>5100</v>
      </c>
    </row>
    <row r="69" spans="1:12">
      <c r="A69" s="292"/>
      <c r="B69" s="261"/>
      <c r="C69" s="262"/>
      <c r="D69" s="257"/>
      <c r="E69" s="263"/>
      <c r="F69" s="265">
        <f t="shared" si="4"/>
        <v>0</v>
      </c>
      <c r="G69" s="280"/>
      <c r="H69" s="280"/>
      <c r="I69" s="281"/>
      <c r="J69" s="307"/>
      <c r="K69" s="307"/>
      <c r="L69" s="308"/>
    </row>
    <row r="70" spans="1:12" ht="117">
      <c r="A70" s="292">
        <v>17</v>
      </c>
      <c r="B70" s="267" t="s">
        <v>279</v>
      </c>
      <c r="C70" s="262">
        <v>1</v>
      </c>
      <c r="D70" s="257" t="s">
        <v>274</v>
      </c>
      <c r="E70" s="263">
        <v>2200</v>
      </c>
      <c r="F70" s="265">
        <f t="shared" si="4"/>
        <v>2200</v>
      </c>
      <c r="G70" s="280"/>
      <c r="H70" s="280">
        <v>1</v>
      </c>
      <c r="I70" s="281">
        <f t="shared" si="0"/>
        <v>1</v>
      </c>
      <c r="J70" s="307">
        <f t="shared" si="1"/>
        <v>0</v>
      </c>
      <c r="K70" s="307">
        <f t="shared" si="2"/>
        <v>2200</v>
      </c>
      <c r="L70" s="308">
        <f t="shared" si="3"/>
        <v>2200</v>
      </c>
    </row>
    <row r="71" spans="1:12">
      <c r="A71" s="292"/>
      <c r="B71" s="261" t="s">
        <v>117</v>
      </c>
      <c r="C71" s="262"/>
      <c r="D71" s="257"/>
      <c r="E71" s="263"/>
      <c r="F71" s="265">
        <f t="shared" si="4"/>
        <v>0</v>
      </c>
      <c r="G71" s="280"/>
      <c r="H71" s="280"/>
      <c r="I71" s="281"/>
      <c r="J71" s="307"/>
      <c r="K71" s="307"/>
      <c r="L71" s="308"/>
    </row>
    <row r="72" spans="1:12" ht="130">
      <c r="A72" s="292">
        <v>18</v>
      </c>
      <c r="B72" s="267" t="s">
        <v>280</v>
      </c>
      <c r="C72" s="262">
        <v>1</v>
      </c>
      <c r="D72" s="257" t="s">
        <v>274</v>
      </c>
      <c r="E72" s="263">
        <v>3000</v>
      </c>
      <c r="F72" s="265">
        <f t="shared" si="4"/>
        <v>3000</v>
      </c>
      <c r="G72" s="280"/>
      <c r="H72" s="280">
        <v>1</v>
      </c>
      <c r="I72" s="281">
        <f t="shared" si="0"/>
        <v>1</v>
      </c>
      <c r="J72" s="307">
        <f t="shared" si="1"/>
        <v>0</v>
      </c>
      <c r="K72" s="307">
        <f t="shared" si="2"/>
        <v>3000</v>
      </c>
      <c r="L72" s="308">
        <f t="shared" si="3"/>
        <v>3000</v>
      </c>
    </row>
    <row r="73" spans="1:12">
      <c r="A73" s="292"/>
      <c r="B73" s="261"/>
      <c r="C73" s="262"/>
      <c r="D73" s="257"/>
      <c r="E73" s="263"/>
      <c r="F73" s="265">
        <f t="shared" si="4"/>
        <v>0</v>
      </c>
      <c r="G73" s="280"/>
      <c r="H73" s="280"/>
      <c r="I73" s="281"/>
      <c r="J73" s="307"/>
      <c r="K73" s="307"/>
      <c r="L73" s="308"/>
    </row>
    <row r="74" spans="1:12" ht="26">
      <c r="A74" s="292">
        <v>19</v>
      </c>
      <c r="B74" s="261" t="s">
        <v>281</v>
      </c>
      <c r="C74" s="262">
        <v>4</v>
      </c>
      <c r="D74" s="257" t="s">
        <v>89</v>
      </c>
      <c r="E74" s="263">
        <v>4000</v>
      </c>
      <c r="F74" s="265">
        <f t="shared" si="4"/>
        <v>16000</v>
      </c>
      <c r="G74" s="280"/>
      <c r="H74" s="280">
        <v>4</v>
      </c>
      <c r="I74" s="281">
        <f t="shared" si="0"/>
        <v>4</v>
      </c>
      <c r="J74" s="307">
        <f t="shared" si="1"/>
        <v>0</v>
      </c>
      <c r="K74" s="307">
        <f t="shared" si="2"/>
        <v>16000</v>
      </c>
      <c r="L74" s="308">
        <f t="shared" si="3"/>
        <v>16000</v>
      </c>
    </row>
    <row r="75" spans="1:12">
      <c r="A75" s="292"/>
      <c r="B75" s="261"/>
      <c r="C75" s="262"/>
      <c r="D75" s="257"/>
      <c r="E75" s="263"/>
      <c r="F75" s="265">
        <f t="shared" si="4"/>
        <v>0</v>
      </c>
      <c r="G75" s="280"/>
      <c r="H75" s="280"/>
      <c r="I75" s="281"/>
      <c r="J75" s="307"/>
      <c r="K75" s="307"/>
      <c r="L75" s="308"/>
    </row>
    <row r="76" spans="1:12" ht="26">
      <c r="A76" s="292">
        <v>20</v>
      </c>
      <c r="B76" s="261" t="s">
        <v>282</v>
      </c>
      <c r="C76" s="262">
        <v>5</v>
      </c>
      <c r="D76" s="257" t="s">
        <v>89</v>
      </c>
      <c r="E76" s="263">
        <v>4000</v>
      </c>
      <c r="F76" s="265">
        <f t="shared" si="4"/>
        <v>20000</v>
      </c>
      <c r="G76" s="280"/>
      <c r="H76" s="280">
        <v>5</v>
      </c>
      <c r="I76" s="281">
        <f t="shared" si="0"/>
        <v>5</v>
      </c>
      <c r="J76" s="307">
        <f t="shared" si="1"/>
        <v>0</v>
      </c>
      <c r="K76" s="307">
        <f t="shared" si="2"/>
        <v>20000</v>
      </c>
      <c r="L76" s="308">
        <f t="shared" si="3"/>
        <v>20000</v>
      </c>
    </row>
    <row r="77" spans="1:12">
      <c r="A77" s="292"/>
      <c r="B77" s="261"/>
      <c r="C77" s="262"/>
      <c r="D77" s="257"/>
      <c r="E77" s="263"/>
      <c r="F77" s="265">
        <f t="shared" si="4"/>
        <v>0</v>
      </c>
      <c r="G77" s="280"/>
      <c r="H77" s="280"/>
      <c r="I77" s="281"/>
      <c r="J77" s="307"/>
      <c r="K77" s="307"/>
      <c r="L77" s="308"/>
    </row>
    <row r="78" spans="1:12" ht="26">
      <c r="A78" s="292">
        <v>21</v>
      </c>
      <c r="B78" s="261" t="s">
        <v>283</v>
      </c>
      <c r="C78" s="262" t="s">
        <v>262</v>
      </c>
      <c r="D78" s="257" t="s">
        <v>89</v>
      </c>
      <c r="E78" s="263">
        <v>1500</v>
      </c>
      <c r="F78" s="265"/>
      <c r="G78" s="280"/>
      <c r="H78" s="280"/>
      <c r="I78" s="281"/>
      <c r="J78" s="307"/>
      <c r="K78" s="307"/>
      <c r="L78" s="308"/>
    </row>
    <row r="79" spans="1:12">
      <c r="A79" s="292"/>
      <c r="B79" s="261"/>
      <c r="C79" s="262"/>
      <c r="D79" s="257"/>
      <c r="E79" s="263"/>
      <c r="F79" s="265">
        <f t="shared" si="4"/>
        <v>0</v>
      </c>
      <c r="G79" s="280"/>
      <c r="H79" s="280"/>
      <c r="I79" s="281"/>
      <c r="J79" s="307"/>
      <c r="K79" s="307"/>
      <c r="L79" s="308"/>
    </row>
    <row r="80" spans="1:12" ht="39">
      <c r="A80" s="291">
        <v>22</v>
      </c>
      <c r="B80" s="261" t="s">
        <v>284</v>
      </c>
      <c r="C80" s="257"/>
      <c r="D80" s="257"/>
      <c r="E80" s="263"/>
      <c r="F80" s="265">
        <f t="shared" si="4"/>
        <v>0</v>
      </c>
      <c r="G80" s="280"/>
      <c r="H80" s="280"/>
      <c r="I80" s="281"/>
      <c r="J80" s="307"/>
      <c r="K80" s="307"/>
      <c r="L80" s="308"/>
    </row>
    <row r="81" spans="1:12">
      <c r="A81" s="291"/>
      <c r="B81" s="261"/>
      <c r="C81" s="257"/>
      <c r="D81" s="257"/>
      <c r="E81" s="263"/>
      <c r="F81" s="265">
        <f t="shared" si="4"/>
        <v>0</v>
      </c>
      <c r="G81" s="280"/>
      <c r="H81" s="280"/>
      <c r="I81" s="281"/>
      <c r="J81" s="307"/>
      <c r="K81" s="307"/>
      <c r="L81" s="308"/>
    </row>
    <row r="82" spans="1:12">
      <c r="A82" s="291" t="s">
        <v>285</v>
      </c>
      <c r="B82" s="261" t="s">
        <v>286</v>
      </c>
      <c r="C82" s="257">
        <v>25</v>
      </c>
      <c r="D82" s="257" t="s">
        <v>252</v>
      </c>
      <c r="E82" s="263">
        <v>200</v>
      </c>
      <c r="F82" s="265">
        <f t="shared" si="4"/>
        <v>5000</v>
      </c>
      <c r="G82" s="280"/>
      <c r="H82" s="280">
        <v>24</v>
      </c>
      <c r="I82" s="281">
        <f t="shared" ref="I82:I107" si="5">G82+H82</f>
        <v>24</v>
      </c>
      <c r="J82" s="307">
        <f t="shared" ref="J82:J107" si="6">E82*G82</f>
        <v>0</v>
      </c>
      <c r="K82" s="307">
        <f t="shared" ref="K82:K107" si="7">E82*H82</f>
        <v>4800</v>
      </c>
      <c r="L82" s="308">
        <f t="shared" ref="L82:L107" si="8">J82+K82</f>
        <v>4800</v>
      </c>
    </row>
    <row r="83" spans="1:12">
      <c r="A83" s="291" t="s">
        <v>287</v>
      </c>
      <c r="B83" s="261" t="s">
        <v>288</v>
      </c>
      <c r="C83" s="257">
        <v>20</v>
      </c>
      <c r="D83" s="257" t="s">
        <v>252</v>
      </c>
      <c r="E83" s="259">
        <v>120</v>
      </c>
      <c r="F83" s="265">
        <f t="shared" si="4"/>
        <v>2400</v>
      </c>
      <c r="G83" s="280"/>
      <c r="H83" s="280">
        <v>20</v>
      </c>
      <c r="I83" s="281">
        <f t="shared" si="5"/>
        <v>20</v>
      </c>
      <c r="J83" s="307">
        <f t="shared" si="6"/>
        <v>0</v>
      </c>
      <c r="K83" s="307">
        <f t="shared" si="7"/>
        <v>2400</v>
      </c>
      <c r="L83" s="308">
        <f t="shared" si="8"/>
        <v>2400</v>
      </c>
    </row>
    <row r="84" spans="1:12">
      <c r="A84" s="291"/>
      <c r="B84" s="261"/>
      <c r="C84" s="257"/>
      <c r="D84" s="257"/>
      <c r="E84" s="259"/>
      <c r="F84" s="265">
        <f t="shared" si="4"/>
        <v>0</v>
      </c>
      <c r="G84" s="280"/>
      <c r="H84" s="280"/>
      <c r="I84" s="281"/>
      <c r="J84" s="307"/>
      <c r="K84" s="307"/>
      <c r="L84" s="308"/>
    </row>
    <row r="85" spans="1:12" ht="39">
      <c r="A85" s="291">
        <v>23</v>
      </c>
      <c r="B85" s="261" t="s">
        <v>289</v>
      </c>
      <c r="C85" s="257"/>
      <c r="D85" s="257"/>
      <c r="E85" s="263"/>
      <c r="F85" s="265">
        <f t="shared" si="4"/>
        <v>0</v>
      </c>
      <c r="G85" s="280"/>
      <c r="H85" s="280"/>
      <c r="I85" s="281"/>
      <c r="J85" s="307"/>
      <c r="K85" s="307"/>
      <c r="L85" s="308"/>
    </row>
    <row r="86" spans="1:12">
      <c r="A86" s="291"/>
      <c r="B86" s="261"/>
      <c r="C86" s="257"/>
      <c r="D86" s="257"/>
      <c r="E86" s="263"/>
      <c r="F86" s="265">
        <f t="shared" si="4"/>
        <v>0</v>
      </c>
      <c r="G86" s="280"/>
      <c r="H86" s="280"/>
      <c r="I86" s="281"/>
      <c r="J86" s="307"/>
      <c r="K86" s="307"/>
      <c r="L86" s="308"/>
    </row>
    <row r="87" spans="1:12">
      <c r="A87" s="291" t="s">
        <v>285</v>
      </c>
      <c r="B87" s="261" t="s">
        <v>290</v>
      </c>
      <c r="C87" s="257" t="s">
        <v>262</v>
      </c>
      <c r="D87" s="257" t="s">
        <v>252</v>
      </c>
      <c r="E87" s="263">
        <v>110</v>
      </c>
      <c r="F87" s="265"/>
      <c r="G87" s="280"/>
      <c r="H87" s="280"/>
      <c r="I87" s="281"/>
      <c r="J87" s="307"/>
      <c r="K87" s="307"/>
      <c r="L87" s="308"/>
    </row>
    <row r="88" spans="1:12">
      <c r="A88" s="291" t="s">
        <v>287</v>
      </c>
      <c r="B88" s="261" t="s">
        <v>291</v>
      </c>
      <c r="C88" s="257" t="s">
        <v>262</v>
      </c>
      <c r="D88" s="257" t="s">
        <v>252</v>
      </c>
      <c r="E88" s="259">
        <v>90</v>
      </c>
      <c r="F88" s="265"/>
      <c r="G88" s="280"/>
      <c r="H88" s="280"/>
      <c r="I88" s="281"/>
      <c r="J88" s="307"/>
      <c r="K88" s="307"/>
      <c r="L88" s="308"/>
    </row>
    <row r="89" spans="1:12">
      <c r="A89" s="294"/>
      <c r="B89" s="267"/>
      <c r="C89" s="257"/>
      <c r="D89" s="257"/>
      <c r="E89" s="259"/>
      <c r="F89" s="265">
        <f t="shared" si="4"/>
        <v>0</v>
      </c>
      <c r="G89" s="280"/>
      <c r="H89" s="280"/>
      <c r="I89" s="281"/>
      <c r="J89" s="307"/>
      <c r="K89" s="307"/>
      <c r="L89" s="308"/>
    </row>
    <row r="90" spans="1:12" ht="65">
      <c r="A90" s="291">
        <v>24</v>
      </c>
      <c r="B90" s="261" t="s">
        <v>292</v>
      </c>
      <c r="C90" s="257"/>
      <c r="D90" s="257"/>
      <c r="E90" s="263"/>
      <c r="F90" s="265">
        <f t="shared" si="4"/>
        <v>0</v>
      </c>
      <c r="G90" s="280"/>
      <c r="H90" s="280"/>
      <c r="I90" s="281"/>
      <c r="J90" s="307"/>
      <c r="K90" s="307"/>
      <c r="L90" s="308"/>
    </row>
    <row r="91" spans="1:12">
      <c r="A91" s="294" t="s">
        <v>285</v>
      </c>
      <c r="B91" s="261" t="s">
        <v>293</v>
      </c>
      <c r="C91" s="257">
        <v>1</v>
      </c>
      <c r="D91" s="257" t="s">
        <v>89</v>
      </c>
      <c r="E91" s="263">
        <v>740</v>
      </c>
      <c r="F91" s="265">
        <f t="shared" si="4"/>
        <v>740</v>
      </c>
      <c r="G91" s="280"/>
      <c r="H91" s="280">
        <v>1</v>
      </c>
      <c r="I91" s="281">
        <f t="shared" si="5"/>
        <v>1</v>
      </c>
      <c r="J91" s="307">
        <f t="shared" si="6"/>
        <v>0</v>
      </c>
      <c r="K91" s="307">
        <f t="shared" si="7"/>
        <v>740</v>
      </c>
      <c r="L91" s="308">
        <f t="shared" si="8"/>
        <v>740</v>
      </c>
    </row>
    <row r="92" spans="1:12">
      <c r="A92" s="294" t="s">
        <v>287</v>
      </c>
      <c r="B92" s="261" t="s">
        <v>294</v>
      </c>
      <c r="C92" s="257">
        <v>1</v>
      </c>
      <c r="D92" s="257" t="s">
        <v>89</v>
      </c>
      <c r="E92" s="263">
        <v>870</v>
      </c>
      <c r="F92" s="265">
        <f t="shared" si="4"/>
        <v>870</v>
      </c>
      <c r="G92" s="280"/>
      <c r="H92" s="280">
        <v>1</v>
      </c>
      <c r="I92" s="281">
        <f t="shared" si="5"/>
        <v>1</v>
      </c>
      <c r="J92" s="307">
        <f t="shared" si="6"/>
        <v>0</v>
      </c>
      <c r="K92" s="307">
        <f t="shared" si="7"/>
        <v>870</v>
      </c>
      <c r="L92" s="308">
        <f t="shared" si="8"/>
        <v>870</v>
      </c>
    </row>
    <row r="93" spans="1:12">
      <c r="A93" s="287"/>
      <c r="B93" s="274"/>
      <c r="C93" s="257"/>
      <c r="D93" s="257"/>
      <c r="E93" s="263"/>
      <c r="F93" s="265">
        <f t="shared" si="4"/>
        <v>0</v>
      </c>
      <c r="G93" s="280"/>
      <c r="H93" s="280"/>
      <c r="I93" s="281"/>
      <c r="J93" s="307"/>
      <c r="K93" s="307"/>
      <c r="L93" s="308"/>
    </row>
    <row r="94" spans="1:12" ht="26">
      <c r="A94" s="291">
        <v>25</v>
      </c>
      <c r="B94" s="274" t="s">
        <v>295</v>
      </c>
      <c r="C94" s="257">
        <v>40</v>
      </c>
      <c r="D94" s="257" t="s">
        <v>252</v>
      </c>
      <c r="E94" s="263">
        <v>50</v>
      </c>
      <c r="F94" s="265">
        <f t="shared" si="4"/>
        <v>2000</v>
      </c>
      <c r="G94" s="280"/>
      <c r="H94" s="280">
        <v>38</v>
      </c>
      <c r="I94" s="281">
        <f t="shared" si="5"/>
        <v>38</v>
      </c>
      <c r="J94" s="307">
        <f t="shared" si="6"/>
        <v>0</v>
      </c>
      <c r="K94" s="307">
        <f t="shared" si="7"/>
        <v>1900</v>
      </c>
      <c r="L94" s="308">
        <f t="shared" si="8"/>
        <v>1900</v>
      </c>
    </row>
    <row r="95" spans="1:12">
      <c r="A95" s="294"/>
      <c r="B95" s="274"/>
      <c r="C95" s="257"/>
      <c r="D95" s="257"/>
      <c r="E95" s="263"/>
      <c r="F95" s="265">
        <f t="shared" si="4"/>
        <v>0</v>
      </c>
      <c r="G95" s="280"/>
      <c r="H95" s="280"/>
      <c r="I95" s="281"/>
      <c r="J95" s="307"/>
      <c r="K95" s="307"/>
      <c r="L95" s="308"/>
    </row>
    <row r="96" spans="1:12">
      <c r="A96" s="291">
        <v>26</v>
      </c>
      <c r="B96" s="274" t="s">
        <v>296</v>
      </c>
      <c r="C96" s="257">
        <v>3</v>
      </c>
      <c r="D96" s="257" t="s">
        <v>297</v>
      </c>
      <c r="E96" s="275">
        <v>1000</v>
      </c>
      <c r="F96" s="265">
        <f t="shared" si="4"/>
        <v>3000</v>
      </c>
      <c r="G96" s="280"/>
      <c r="H96" s="280">
        <v>3</v>
      </c>
      <c r="I96" s="281">
        <f t="shared" si="5"/>
        <v>3</v>
      </c>
      <c r="J96" s="307">
        <f t="shared" si="6"/>
        <v>0</v>
      </c>
      <c r="K96" s="307">
        <f t="shared" si="7"/>
        <v>3000</v>
      </c>
      <c r="L96" s="308">
        <f t="shared" si="8"/>
        <v>3000</v>
      </c>
    </row>
    <row r="97" spans="1:12">
      <c r="A97" s="294"/>
      <c r="B97" s="274"/>
      <c r="C97" s="257"/>
      <c r="D97" s="257"/>
      <c r="E97" s="276"/>
      <c r="F97" s="265">
        <f t="shared" ref="F97:F107" si="9">C97*E97</f>
        <v>0</v>
      </c>
      <c r="G97" s="280"/>
      <c r="H97" s="280"/>
      <c r="I97" s="281"/>
      <c r="J97" s="307"/>
      <c r="K97" s="307"/>
      <c r="L97" s="308"/>
    </row>
    <row r="98" spans="1:12" s="266" customFormat="1">
      <c r="A98" s="291">
        <v>27</v>
      </c>
      <c r="B98" s="274" t="s">
        <v>298</v>
      </c>
      <c r="C98" s="257">
        <v>3</v>
      </c>
      <c r="D98" s="257" t="s">
        <v>297</v>
      </c>
      <c r="E98" s="275">
        <v>750</v>
      </c>
      <c r="F98" s="265">
        <f t="shared" si="9"/>
        <v>2250</v>
      </c>
      <c r="G98" s="281"/>
      <c r="H98" s="281">
        <v>3</v>
      </c>
      <c r="I98" s="281">
        <f t="shared" si="5"/>
        <v>3</v>
      </c>
      <c r="J98" s="307">
        <f t="shared" si="6"/>
        <v>0</v>
      </c>
      <c r="K98" s="307">
        <f t="shared" si="7"/>
        <v>2250</v>
      </c>
      <c r="L98" s="308">
        <f t="shared" si="8"/>
        <v>2250</v>
      </c>
    </row>
    <row r="99" spans="1:12" s="266" customFormat="1">
      <c r="A99" s="288"/>
      <c r="B99" s="277"/>
      <c r="C99" s="257"/>
      <c r="D99" s="257"/>
      <c r="E99" s="275"/>
      <c r="F99" s="265">
        <f t="shared" si="9"/>
        <v>0</v>
      </c>
      <c r="G99" s="281"/>
      <c r="H99" s="281"/>
      <c r="I99" s="281"/>
      <c r="J99" s="307"/>
      <c r="K99" s="307"/>
      <c r="L99" s="308"/>
    </row>
    <row r="100" spans="1:12" s="266" customFormat="1">
      <c r="A100" s="291">
        <v>28</v>
      </c>
      <c r="B100" s="277" t="s">
        <v>299</v>
      </c>
      <c r="C100" s="257"/>
      <c r="D100" s="257"/>
      <c r="E100" s="275"/>
      <c r="F100" s="265">
        <f t="shared" si="9"/>
        <v>0</v>
      </c>
      <c r="G100" s="281"/>
      <c r="H100" s="281"/>
      <c r="I100" s="281"/>
      <c r="J100" s="307"/>
      <c r="K100" s="307"/>
      <c r="L100" s="308"/>
    </row>
    <row r="101" spans="1:12" s="266" customFormat="1">
      <c r="A101" s="288"/>
      <c r="B101" s="274"/>
      <c r="C101" s="257"/>
      <c r="D101" s="257"/>
      <c r="E101" s="275"/>
      <c r="F101" s="265">
        <f t="shared" si="9"/>
        <v>0</v>
      </c>
      <c r="G101" s="281"/>
      <c r="H101" s="281"/>
      <c r="I101" s="281"/>
      <c r="J101" s="307"/>
      <c r="K101" s="307"/>
      <c r="L101" s="308"/>
    </row>
    <row r="102" spans="1:12" s="266" customFormat="1">
      <c r="A102" s="288" t="s">
        <v>285</v>
      </c>
      <c r="B102" s="274" t="s">
        <v>300</v>
      </c>
      <c r="C102" s="257">
        <v>4</v>
      </c>
      <c r="D102" s="257" t="s">
        <v>128</v>
      </c>
      <c r="E102" s="275">
        <v>900</v>
      </c>
      <c r="F102" s="265">
        <f t="shared" si="9"/>
        <v>3600</v>
      </c>
      <c r="G102" s="281"/>
      <c r="H102" s="281">
        <v>4</v>
      </c>
      <c r="I102" s="281">
        <f t="shared" si="5"/>
        <v>4</v>
      </c>
      <c r="J102" s="307">
        <f t="shared" si="6"/>
        <v>0</v>
      </c>
      <c r="K102" s="307">
        <f t="shared" si="7"/>
        <v>3600</v>
      </c>
      <c r="L102" s="308">
        <f t="shared" si="8"/>
        <v>3600</v>
      </c>
    </row>
    <row r="103" spans="1:12" s="266" customFormat="1">
      <c r="A103" s="288" t="s">
        <v>287</v>
      </c>
      <c r="B103" s="274" t="s">
        <v>301</v>
      </c>
      <c r="C103" s="257">
        <v>27</v>
      </c>
      <c r="D103" s="257" t="s">
        <v>128</v>
      </c>
      <c r="E103" s="275">
        <v>900</v>
      </c>
      <c r="F103" s="265">
        <f t="shared" si="9"/>
        <v>24300</v>
      </c>
      <c r="G103" s="281"/>
      <c r="H103" s="281">
        <v>27</v>
      </c>
      <c r="I103" s="281">
        <f t="shared" si="5"/>
        <v>27</v>
      </c>
      <c r="J103" s="307">
        <f t="shared" si="6"/>
        <v>0</v>
      </c>
      <c r="K103" s="307">
        <f t="shared" si="7"/>
        <v>24300</v>
      </c>
      <c r="L103" s="308">
        <f t="shared" si="8"/>
        <v>24300</v>
      </c>
    </row>
    <row r="104" spans="1:12" s="266" customFormat="1">
      <c r="A104" s="288"/>
      <c r="B104" s="274"/>
      <c r="C104" s="257"/>
      <c r="D104" s="257"/>
      <c r="E104" s="275"/>
      <c r="F104" s="265">
        <f t="shared" si="9"/>
        <v>0</v>
      </c>
      <c r="G104" s="281"/>
      <c r="H104" s="281"/>
      <c r="I104" s="281"/>
      <c r="J104" s="307"/>
      <c r="K104" s="307"/>
      <c r="L104" s="308"/>
    </row>
    <row r="105" spans="1:12" s="266" customFormat="1">
      <c r="A105" s="288" t="s">
        <v>302</v>
      </c>
      <c r="B105" s="274" t="s">
        <v>303</v>
      </c>
      <c r="C105" s="257">
        <v>4</v>
      </c>
      <c r="D105" s="257" t="s">
        <v>128</v>
      </c>
      <c r="E105" s="275">
        <v>150</v>
      </c>
      <c r="F105" s="265">
        <f t="shared" si="9"/>
        <v>600</v>
      </c>
      <c r="G105" s="281"/>
      <c r="H105" s="281">
        <v>4</v>
      </c>
      <c r="I105" s="281">
        <f t="shared" si="5"/>
        <v>4</v>
      </c>
      <c r="J105" s="307">
        <f t="shared" si="6"/>
        <v>0</v>
      </c>
      <c r="K105" s="307">
        <f t="shared" si="7"/>
        <v>600</v>
      </c>
      <c r="L105" s="308">
        <f t="shared" si="8"/>
        <v>600</v>
      </c>
    </row>
    <row r="106" spans="1:12" s="266" customFormat="1">
      <c r="A106" s="288" t="s">
        <v>304</v>
      </c>
      <c r="B106" s="274" t="s">
        <v>305</v>
      </c>
      <c r="C106" s="257">
        <v>17</v>
      </c>
      <c r="D106" s="257" t="s">
        <v>252</v>
      </c>
      <c r="E106" s="275">
        <v>550</v>
      </c>
      <c r="F106" s="265">
        <f t="shared" si="9"/>
        <v>9350</v>
      </c>
      <c r="G106" s="281"/>
      <c r="H106" s="281">
        <v>16</v>
      </c>
      <c r="I106" s="281">
        <f t="shared" si="5"/>
        <v>16</v>
      </c>
      <c r="J106" s="307">
        <f t="shared" si="6"/>
        <v>0</v>
      </c>
      <c r="K106" s="307">
        <f t="shared" si="7"/>
        <v>8800</v>
      </c>
      <c r="L106" s="308">
        <f t="shared" si="8"/>
        <v>8800</v>
      </c>
    </row>
    <row r="107" spans="1:12" s="266" customFormat="1">
      <c r="A107" s="288" t="s">
        <v>304</v>
      </c>
      <c r="B107" s="277" t="s">
        <v>306</v>
      </c>
      <c r="C107" s="257">
        <v>2</v>
      </c>
      <c r="D107" s="257" t="s">
        <v>128</v>
      </c>
      <c r="E107" s="275">
        <v>2000</v>
      </c>
      <c r="F107" s="265">
        <f t="shared" si="9"/>
        <v>4000</v>
      </c>
      <c r="G107" s="281"/>
      <c r="H107" s="281">
        <v>2</v>
      </c>
      <c r="I107" s="281">
        <f t="shared" si="5"/>
        <v>2</v>
      </c>
      <c r="J107" s="307">
        <f t="shared" si="6"/>
        <v>0</v>
      </c>
      <c r="K107" s="307">
        <f t="shared" si="7"/>
        <v>4000</v>
      </c>
      <c r="L107" s="308">
        <f t="shared" si="8"/>
        <v>4000</v>
      </c>
    </row>
    <row r="108" spans="1:12" s="266" customFormat="1">
      <c r="A108" s="288"/>
      <c r="B108" s="277"/>
      <c r="C108" s="257"/>
      <c r="D108" s="257"/>
      <c r="E108" s="275"/>
      <c r="F108" s="275"/>
      <c r="G108" s="281"/>
      <c r="H108" s="281"/>
      <c r="I108" s="281"/>
      <c r="J108" s="281"/>
      <c r="K108" s="281"/>
      <c r="L108" s="289"/>
    </row>
    <row r="109" spans="1:12" s="266" customFormat="1" ht="13.5" thickBot="1">
      <c r="A109" s="431" t="s">
        <v>307</v>
      </c>
      <c r="B109" s="432"/>
      <c r="C109" s="432"/>
      <c r="D109" s="432"/>
      <c r="E109" s="432"/>
      <c r="F109" s="295">
        <f>SUM(F5:F108)</f>
        <v>384985</v>
      </c>
      <c r="G109" s="296"/>
      <c r="H109" s="296"/>
      <c r="I109" s="296"/>
      <c r="J109" s="295">
        <f>SUM(J5:J108)</f>
        <v>0</v>
      </c>
      <c r="K109" s="295">
        <f>SUM(K5:K108)</f>
        <v>381325</v>
      </c>
      <c r="L109" s="295">
        <f>SUM(L5:L108)</f>
        <v>381325</v>
      </c>
    </row>
  </sheetData>
  <mergeCells count="5">
    <mergeCell ref="A109:E109"/>
    <mergeCell ref="G3:I3"/>
    <mergeCell ref="J3:L3"/>
    <mergeCell ref="A1:L1"/>
    <mergeCell ref="A2:L2"/>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N24" sqref="N24"/>
    </sheetView>
  </sheetViews>
  <sheetFormatPr defaultRowHeight="13"/>
  <cols>
    <col min="1" max="1" width="5.26953125" style="309" customWidth="1"/>
    <col min="2" max="2" width="47.26953125" style="309" bestFit="1" customWidth="1"/>
    <col min="3" max="3" width="10.453125" style="309" customWidth="1"/>
    <col min="4" max="4" width="8.81640625" style="309" customWidth="1"/>
    <col min="5" max="5" width="9.7265625" style="309" customWidth="1"/>
    <col min="6" max="6" width="12.453125" style="309" customWidth="1"/>
    <col min="7" max="7" width="7.453125" style="309" customWidth="1"/>
    <col min="8" max="8" width="7.26953125" style="309" customWidth="1"/>
    <col min="9" max="9" width="8.26953125" style="309" customWidth="1"/>
    <col min="10" max="10" width="9.1796875" style="309" customWidth="1"/>
    <col min="11" max="11" width="10.26953125" style="309" customWidth="1"/>
    <col min="12" max="12" width="11.54296875" style="309" customWidth="1"/>
    <col min="13" max="246" width="8.81640625" style="309"/>
    <col min="247" max="247" width="6.1796875" style="309" customWidth="1"/>
    <col min="248" max="248" width="24.1796875" style="309" bestFit="1" customWidth="1"/>
    <col min="249" max="249" width="30.453125" style="309" customWidth="1"/>
    <col min="250" max="250" width="13.453125" style="309" customWidth="1"/>
    <col min="251" max="251" width="15.54296875" style="309" bestFit="1" customWidth="1"/>
    <col min="252" max="252" width="14.81640625" style="309" bestFit="1" customWidth="1"/>
    <col min="253" max="502" width="8.81640625" style="309"/>
    <col min="503" max="503" width="6.1796875" style="309" customWidth="1"/>
    <col min="504" max="504" width="24.1796875" style="309" bestFit="1" customWidth="1"/>
    <col min="505" max="505" width="30.453125" style="309" customWidth="1"/>
    <col min="506" max="506" width="13.453125" style="309" customWidth="1"/>
    <col min="507" max="507" width="15.54296875" style="309" bestFit="1" customWidth="1"/>
    <col min="508" max="508" width="14.81640625" style="309" bestFit="1" customWidth="1"/>
    <col min="509" max="758" width="8.81640625" style="309"/>
    <col min="759" max="759" width="6.1796875" style="309" customWidth="1"/>
    <col min="760" max="760" width="24.1796875" style="309" bestFit="1" customWidth="1"/>
    <col min="761" max="761" width="30.453125" style="309" customWidth="1"/>
    <col min="762" max="762" width="13.453125" style="309" customWidth="1"/>
    <col min="763" max="763" width="15.54296875" style="309" bestFit="1" customWidth="1"/>
    <col min="764" max="764" width="14.81640625" style="309" bestFit="1" customWidth="1"/>
    <col min="765" max="1014" width="8.81640625" style="309"/>
    <col min="1015" max="1015" width="6.1796875" style="309" customWidth="1"/>
    <col min="1016" max="1016" width="24.1796875" style="309" bestFit="1" customWidth="1"/>
    <col min="1017" max="1017" width="30.453125" style="309" customWidth="1"/>
    <col min="1018" max="1018" width="13.453125" style="309" customWidth="1"/>
    <col min="1019" max="1019" width="15.54296875" style="309" bestFit="1" customWidth="1"/>
    <col min="1020" max="1020" width="14.81640625" style="309" bestFit="1" customWidth="1"/>
    <col min="1021" max="1270" width="8.81640625" style="309"/>
    <col min="1271" max="1271" width="6.1796875" style="309" customWidth="1"/>
    <col min="1272" max="1272" width="24.1796875" style="309" bestFit="1" customWidth="1"/>
    <col min="1273" max="1273" width="30.453125" style="309" customWidth="1"/>
    <col min="1274" max="1274" width="13.453125" style="309" customWidth="1"/>
    <col min="1275" max="1275" width="15.54296875" style="309" bestFit="1" customWidth="1"/>
    <col min="1276" max="1276" width="14.81640625" style="309" bestFit="1" customWidth="1"/>
    <col min="1277" max="1526" width="8.81640625" style="309"/>
    <col min="1527" max="1527" width="6.1796875" style="309" customWidth="1"/>
    <col min="1528" max="1528" width="24.1796875" style="309" bestFit="1" customWidth="1"/>
    <col min="1529" max="1529" width="30.453125" style="309" customWidth="1"/>
    <col min="1530" max="1530" width="13.453125" style="309" customWidth="1"/>
    <col min="1531" max="1531" width="15.54296875" style="309" bestFit="1" customWidth="1"/>
    <col min="1532" max="1532" width="14.81640625" style="309" bestFit="1" customWidth="1"/>
    <col min="1533" max="1782" width="8.81640625" style="309"/>
    <col min="1783" max="1783" width="6.1796875" style="309" customWidth="1"/>
    <col min="1784" max="1784" width="24.1796875" style="309" bestFit="1" customWidth="1"/>
    <col min="1785" max="1785" width="30.453125" style="309" customWidth="1"/>
    <col min="1786" max="1786" width="13.453125" style="309" customWidth="1"/>
    <col min="1787" max="1787" width="15.54296875" style="309" bestFit="1" customWidth="1"/>
    <col min="1788" max="1788" width="14.81640625" style="309" bestFit="1" customWidth="1"/>
    <col min="1789" max="2038" width="8.81640625" style="309"/>
    <col min="2039" max="2039" width="6.1796875" style="309" customWidth="1"/>
    <col min="2040" max="2040" width="24.1796875" style="309" bestFit="1" customWidth="1"/>
    <col min="2041" max="2041" width="30.453125" style="309" customWidth="1"/>
    <col min="2042" max="2042" width="13.453125" style="309" customWidth="1"/>
    <col min="2043" max="2043" width="15.54296875" style="309" bestFit="1" customWidth="1"/>
    <col min="2044" max="2044" width="14.81640625" style="309" bestFit="1" customWidth="1"/>
    <col min="2045" max="2294" width="8.81640625" style="309"/>
    <col min="2295" max="2295" width="6.1796875" style="309" customWidth="1"/>
    <col min="2296" max="2296" width="24.1796875" style="309" bestFit="1" customWidth="1"/>
    <col min="2297" max="2297" width="30.453125" style="309" customWidth="1"/>
    <col min="2298" max="2298" width="13.453125" style="309" customWidth="1"/>
    <col min="2299" max="2299" width="15.54296875" style="309" bestFit="1" customWidth="1"/>
    <col min="2300" max="2300" width="14.81640625" style="309" bestFit="1" customWidth="1"/>
    <col min="2301" max="2550" width="8.81640625" style="309"/>
    <col min="2551" max="2551" width="6.1796875" style="309" customWidth="1"/>
    <col min="2552" max="2552" width="24.1796875" style="309" bestFit="1" customWidth="1"/>
    <col min="2553" max="2553" width="30.453125" style="309" customWidth="1"/>
    <col min="2554" max="2554" width="13.453125" style="309" customWidth="1"/>
    <col min="2555" max="2555" width="15.54296875" style="309" bestFit="1" customWidth="1"/>
    <col min="2556" max="2556" width="14.81640625" style="309" bestFit="1" customWidth="1"/>
    <col min="2557" max="2806" width="8.81640625" style="309"/>
    <col min="2807" max="2807" width="6.1796875" style="309" customWidth="1"/>
    <col min="2808" max="2808" width="24.1796875" style="309" bestFit="1" customWidth="1"/>
    <col min="2809" max="2809" width="30.453125" style="309" customWidth="1"/>
    <col min="2810" max="2810" width="13.453125" style="309" customWidth="1"/>
    <col min="2811" max="2811" width="15.54296875" style="309" bestFit="1" customWidth="1"/>
    <col min="2812" max="2812" width="14.81640625" style="309" bestFit="1" customWidth="1"/>
    <col min="2813" max="3062" width="8.81640625" style="309"/>
    <col min="3063" max="3063" width="6.1796875" style="309" customWidth="1"/>
    <col min="3064" max="3064" width="24.1796875" style="309" bestFit="1" customWidth="1"/>
    <col min="3065" max="3065" width="30.453125" style="309" customWidth="1"/>
    <col min="3066" max="3066" width="13.453125" style="309" customWidth="1"/>
    <col min="3067" max="3067" width="15.54296875" style="309" bestFit="1" customWidth="1"/>
    <col min="3068" max="3068" width="14.81640625" style="309" bestFit="1" customWidth="1"/>
    <col min="3069" max="3318" width="8.81640625" style="309"/>
    <col min="3319" max="3319" width="6.1796875" style="309" customWidth="1"/>
    <col min="3320" max="3320" width="24.1796875" style="309" bestFit="1" customWidth="1"/>
    <col min="3321" max="3321" width="30.453125" style="309" customWidth="1"/>
    <col min="3322" max="3322" width="13.453125" style="309" customWidth="1"/>
    <col min="3323" max="3323" width="15.54296875" style="309" bestFit="1" customWidth="1"/>
    <col min="3324" max="3324" width="14.81640625" style="309" bestFit="1" customWidth="1"/>
    <col min="3325" max="3574" width="8.81640625" style="309"/>
    <col min="3575" max="3575" width="6.1796875" style="309" customWidth="1"/>
    <col min="3576" max="3576" width="24.1796875" style="309" bestFit="1" customWidth="1"/>
    <col min="3577" max="3577" width="30.453125" style="309" customWidth="1"/>
    <col min="3578" max="3578" width="13.453125" style="309" customWidth="1"/>
    <col min="3579" max="3579" width="15.54296875" style="309" bestFit="1" customWidth="1"/>
    <col min="3580" max="3580" width="14.81640625" style="309" bestFit="1" customWidth="1"/>
    <col min="3581" max="3830" width="8.81640625" style="309"/>
    <col min="3831" max="3831" width="6.1796875" style="309" customWidth="1"/>
    <col min="3832" max="3832" width="24.1796875" style="309" bestFit="1" customWidth="1"/>
    <col min="3833" max="3833" width="30.453125" style="309" customWidth="1"/>
    <col min="3834" max="3834" width="13.453125" style="309" customWidth="1"/>
    <col min="3835" max="3835" width="15.54296875" style="309" bestFit="1" customWidth="1"/>
    <col min="3836" max="3836" width="14.81640625" style="309" bestFit="1" customWidth="1"/>
    <col min="3837" max="4086" width="8.81640625" style="309"/>
    <col min="4087" max="4087" width="6.1796875" style="309" customWidth="1"/>
    <col min="4088" max="4088" width="24.1796875" style="309" bestFit="1" customWidth="1"/>
    <col min="4089" max="4089" width="30.453125" style="309" customWidth="1"/>
    <col min="4090" max="4090" width="13.453125" style="309" customWidth="1"/>
    <col min="4091" max="4091" width="15.54296875" style="309" bestFit="1" customWidth="1"/>
    <col min="4092" max="4092" width="14.81640625" style="309" bestFit="1" customWidth="1"/>
    <col min="4093" max="4342" width="8.81640625" style="309"/>
    <col min="4343" max="4343" width="6.1796875" style="309" customWidth="1"/>
    <col min="4344" max="4344" width="24.1796875" style="309" bestFit="1" customWidth="1"/>
    <col min="4345" max="4345" width="30.453125" style="309" customWidth="1"/>
    <col min="4346" max="4346" width="13.453125" style="309" customWidth="1"/>
    <col min="4347" max="4347" width="15.54296875" style="309" bestFit="1" customWidth="1"/>
    <col min="4348" max="4348" width="14.81640625" style="309" bestFit="1" customWidth="1"/>
    <col min="4349" max="4598" width="8.81640625" style="309"/>
    <col min="4599" max="4599" width="6.1796875" style="309" customWidth="1"/>
    <col min="4600" max="4600" width="24.1796875" style="309" bestFit="1" customWidth="1"/>
    <col min="4601" max="4601" width="30.453125" style="309" customWidth="1"/>
    <col min="4602" max="4602" width="13.453125" style="309" customWidth="1"/>
    <col min="4603" max="4603" width="15.54296875" style="309" bestFit="1" customWidth="1"/>
    <col min="4604" max="4604" width="14.81640625" style="309" bestFit="1" customWidth="1"/>
    <col min="4605" max="4854" width="8.81640625" style="309"/>
    <col min="4855" max="4855" width="6.1796875" style="309" customWidth="1"/>
    <col min="4856" max="4856" width="24.1796875" style="309" bestFit="1" customWidth="1"/>
    <col min="4857" max="4857" width="30.453125" style="309" customWidth="1"/>
    <col min="4858" max="4858" width="13.453125" style="309" customWidth="1"/>
    <col min="4859" max="4859" width="15.54296875" style="309" bestFit="1" customWidth="1"/>
    <col min="4860" max="4860" width="14.81640625" style="309" bestFit="1" customWidth="1"/>
    <col min="4861" max="5110" width="8.81640625" style="309"/>
    <col min="5111" max="5111" width="6.1796875" style="309" customWidth="1"/>
    <col min="5112" max="5112" width="24.1796875" style="309" bestFit="1" customWidth="1"/>
    <col min="5113" max="5113" width="30.453125" style="309" customWidth="1"/>
    <col min="5114" max="5114" width="13.453125" style="309" customWidth="1"/>
    <col min="5115" max="5115" width="15.54296875" style="309" bestFit="1" customWidth="1"/>
    <col min="5116" max="5116" width="14.81640625" style="309" bestFit="1" customWidth="1"/>
    <col min="5117" max="5366" width="8.81640625" style="309"/>
    <col min="5367" max="5367" width="6.1796875" style="309" customWidth="1"/>
    <col min="5368" max="5368" width="24.1796875" style="309" bestFit="1" customWidth="1"/>
    <col min="5369" max="5369" width="30.453125" style="309" customWidth="1"/>
    <col min="5370" max="5370" width="13.453125" style="309" customWidth="1"/>
    <col min="5371" max="5371" width="15.54296875" style="309" bestFit="1" customWidth="1"/>
    <col min="5372" max="5372" width="14.81640625" style="309" bestFit="1" customWidth="1"/>
    <col min="5373" max="5622" width="8.81640625" style="309"/>
    <col min="5623" max="5623" width="6.1796875" style="309" customWidth="1"/>
    <col min="5624" max="5624" width="24.1796875" style="309" bestFit="1" customWidth="1"/>
    <col min="5625" max="5625" width="30.453125" style="309" customWidth="1"/>
    <col min="5626" max="5626" width="13.453125" style="309" customWidth="1"/>
    <col min="5627" max="5627" width="15.54296875" style="309" bestFit="1" customWidth="1"/>
    <col min="5628" max="5628" width="14.81640625" style="309" bestFit="1" customWidth="1"/>
    <col min="5629" max="5878" width="8.81640625" style="309"/>
    <col min="5879" max="5879" width="6.1796875" style="309" customWidth="1"/>
    <col min="5880" max="5880" width="24.1796875" style="309" bestFit="1" customWidth="1"/>
    <col min="5881" max="5881" width="30.453125" style="309" customWidth="1"/>
    <col min="5882" max="5882" width="13.453125" style="309" customWidth="1"/>
    <col min="5883" max="5883" width="15.54296875" style="309" bestFit="1" customWidth="1"/>
    <col min="5884" max="5884" width="14.81640625" style="309" bestFit="1" customWidth="1"/>
    <col min="5885" max="6134" width="8.81640625" style="309"/>
    <col min="6135" max="6135" width="6.1796875" style="309" customWidth="1"/>
    <col min="6136" max="6136" width="24.1796875" style="309" bestFit="1" customWidth="1"/>
    <col min="6137" max="6137" width="30.453125" style="309" customWidth="1"/>
    <col min="6138" max="6138" width="13.453125" style="309" customWidth="1"/>
    <col min="6139" max="6139" width="15.54296875" style="309" bestFit="1" customWidth="1"/>
    <col min="6140" max="6140" width="14.81640625" style="309" bestFit="1" customWidth="1"/>
    <col min="6141" max="6390" width="8.81640625" style="309"/>
    <col min="6391" max="6391" width="6.1796875" style="309" customWidth="1"/>
    <col min="6392" max="6392" width="24.1796875" style="309" bestFit="1" customWidth="1"/>
    <col min="6393" max="6393" width="30.453125" style="309" customWidth="1"/>
    <col min="6394" max="6394" width="13.453125" style="309" customWidth="1"/>
    <col min="6395" max="6395" width="15.54296875" style="309" bestFit="1" customWidth="1"/>
    <col min="6396" max="6396" width="14.81640625" style="309" bestFit="1" customWidth="1"/>
    <col min="6397" max="6646" width="8.81640625" style="309"/>
    <col min="6647" max="6647" width="6.1796875" style="309" customWidth="1"/>
    <col min="6648" max="6648" width="24.1796875" style="309" bestFit="1" customWidth="1"/>
    <col min="6649" max="6649" width="30.453125" style="309" customWidth="1"/>
    <col min="6650" max="6650" width="13.453125" style="309" customWidth="1"/>
    <col min="6651" max="6651" width="15.54296875" style="309" bestFit="1" customWidth="1"/>
    <col min="6652" max="6652" width="14.81640625" style="309" bestFit="1" customWidth="1"/>
    <col min="6653" max="6902" width="8.81640625" style="309"/>
    <col min="6903" max="6903" width="6.1796875" style="309" customWidth="1"/>
    <col min="6904" max="6904" width="24.1796875" style="309" bestFit="1" customWidth="1"/>
    <col min="6905" max="6905" width="30.453125" style="309" customWidth="1"/>
    <col min="6906" max="6906" width="13.453125" style="309" customWidth="1"/>
    <col min="6907" max="6907" width="15.54296875" style="309" bestFit="1" customWidth="1"/>
    <col min="6908" max="6908" width="14.81640625" style="309" bestFit="1" customWidth="1"/>
    <col min="6909" max="7158" width="8.81640625" style="309"/>
    <col min="7159" max="7159" width="6.1796875" style="309" customWidth="1"/>
    <col min="7160" max="7160" width="24.1796875" style="309" bestFit="1" customWidth="1"/>
    <col min="7161" max="7161" width="30.453125" style="309" customWidth="1"/>
    <col min="7162" max="7162" width="13.453125" style="309" customWidth="1"/>
    <col min="7163" max="7163" width="15.54296875" style="309" bestFit="1" customWidth="1"/>
    <col min="7164" max="7164" width="14.81640625" style="309" bestFit="1" customWidth="1"/>
    <col min="7165" max="7414" width="8.81640625" style="309"/>
    <col min="7415" max="7415" width="6.1796875" style="309" customWidth="1"/>
    <col min="7416" max="7416" width="24.1796875" style="309" bestFit="1" customWidth="1"/>
    <col min="7417" max="7417" width="30.453125" style="309" customWidth="1"/>
    <col min="7418" max="7418" width="13.453125" style="309" customWidth="1"/>
    <col min="7419" max="7419" width="15.54296875" style="309" bestFit="1" customWidth="1"/>
    <col min="7420" max="7420" width="14.81640625" style="309" bestFit="1" customWidth="1"/>
    <col min="7421" max="7670" width="8.81640625" style="309"/>
    <col min="7671" max="7671" width="6.1796875" style="309" customWidth="1"/>
    <col min="7672" max="7672" width="24.1796875" style="309" bestFit="1" customWidth="1"/>
    <col min="7673" max="7673" width="30.453125" style="309" customWidth="1"/>
    <col min="7674" max="7674" width="13.453125" style="309" customWidth="1"/>
    <col min="7675" max="7675" width="15.54296875" style="309" bestFit="1" customWidth="1"/>
    <col min="7676" max="7676" width="14.81640625" style="309" bestFit="1" customWidth="1"/>
    <col min="7677" max="7926" width="8.81640625" style="309"/>
    <col min="7927" max="7927" width="6.1796875" style="309" customWidth="1"/>
    <col min="7928" max="7928" width="24.1796875" style="309" bestFit="1" customWidth="1"/>
    <col min="7929" max="7929" width="30.453125" style="309" customWidth="1"/>
    <col min="7930" max="7930" width="13.453125" style="309" customWidth="1"/>
    <col min="7931" max="7931" width="15.54296875" style="309" bestFit="1" customWidth="1"/>
    <col min="7932" max="7932" width="14.81640625" style="309" bestFit="1" customWidth="1"/>
    <col min="7933" max="8182" width="8.81640625" style="309"/>
    <col min="8183" max="8183" width="6.1796875" style="309" customWidth="1"/>
    <col min="8184" max="8184" width="24.1796875" style="309" bestFit="1" customWidth="1"/>
    <col min="8185" max="8185" width="30.453125" style="309" customWidth="1"/>
    <col min="8186" max="8186" width="13.453125" style="309" customWidth="1"/>
    <col min="8187" max="8187" width="15.54296875" style="309" bestFit="1" customWidth="1"/>
    <col min="8188" max="8188" width="14.81640625" style="309" bestFit="1" customWidth="1"/>
    <col min="8189" max="8438" width="8.81640625" style="309"/>
    <col min="8439" max="8439" width="6.1796875" style="309" customWidth="1"/>
    <col min="8440" max="8440" width="24.1796875" style="309" bestFit="1" customWidth="1"/>
    <col min="8441" max="8441" width="30.453125" style="309" customWidth="1"/>
    <col min="8442" max="8442" width="13.453125" style="309" customWidth="1"/>
    <col min="8443" max="8443" width="15.54296875" style="309" bestFit="1" customWidth="1"/>
    <col min="8444" max="8444" width="14.81640625" style="309" bestFit="1" customWidth="1"/>
    <col min="8445" max="8694" width="8.81640625" style="309"/>
    <col min="8695" max="8695" width="6.1796875" style="309" customWidth="1"/>
    <col min="8696" max="8696" width="24.1796875" style="309" bestFit="1" customWidth="1"/>
    <col min="8697" max="8697" width="30.453125" style="309" customWidth="1"/>
    <col min="8698" max="8698" width="13.453125" style="309" customWidth="1"/>
    <col min="8699" max="8699" width="15.54296875" style="309" bestFit="1" customWidth="1"/>
    <col min="8700" max="8700" width="14.81640625" style="309" bestFit="1" customWidth="1"/>
    <col min="8701" max="8950" width="8.81640625" style="309"/>
    <col min="8951" max="8951" width="6.1796875" style="309" customWidth="1"/>
    <col min="8952" max="8952" width="24.1796875" style="309" bestFit="1" customWidth="1"/>
    <col min="8953" max="8953" width="30.453125" style="309" customWidth="1"/>
    <col min="8954" max="8954" width="13.453125" style="309" customWidth="1"/>
    <col min="8955" max="8955" width="15.54296875" style="309" bestFit="1" customWidth="1"/>
    <col min="8956" max="8956" width="14.81640625" style="309" bestFit="1" customWidth="1"/>
    <col min="8957" max="9206" width="8.81640625" style="309"/>
    <col min="9207" max="9207" width="6.1796875" style="309" customWidth="1"/>
    <col min="9208" max="9208" width="24.1796875" style="309" bestFit="1" customWidth="1"/>
    <col min="9209" max="9209" width="30.453125" style="309" customWidth="1"/>
    <col min="9210" max="9210" width="13.453125" style="309" customWidth="1"/>
    <col min="9211" max="9211" width="15.54296875" style="309" bestFit="1" customWidth="1"/>
    <col min="9212" max="9212" width="14.81640625" style="309" bestFit="1" customWidth="1"/>
    <col min="9213" max="9462" width="8.81640625" style="309"/>
    <col min="9463" max="9463" width="6.1796875" style="309" customWidth="1"/>
    <col min="9464" max="9464" width="24.1796875" style="309" bestFit="1" customWidth="1"/>
    <col min="9465" max="9465" width="30.453125" style="309" customWidth="1"/>
    <col min="9466" max="9466" width="13.453125" style="309" customWidth="1"/>
    <col min="9467" max="9467" width="15.54296875" style="309" bestFit="1" customWidth="1"/>
    <col min="9468" max="9468" width="14.81640625" style="309" bestFit="1" customWidth="1"/>
    <col min="9469" max="9718" width="8.81640625" style="309"/>
    <col min="9719" max="9719" width="6.1796875" style="309" customWidth="1"/>
    <col min="9720" max="9720" width="24.1796875" style="309" bestFit="1" customWidth="1"/>
    <col min="9721" max="9721" width="30.453125" style="309" customWidth="1"/>
    <col min="9722" max="9722" width="13.453125" style="309" customWidth="1"/>
    <col min="9723" max="9723" width="15.54296875" style="309" bestFit="1" customWidth="1"/>
    <col min="9724" max="9724" width="14.81640625" style="309" bestFit="1" customWidth="1"/>
    <col min="9725" max="9974" width="8.81640625" style="309"/>
    <col min="9975" max="9975" width="6.1796875" style="309" customWidth="1"/>
    <col min="9976" max="9976" width="24.1796875" style="309" bestFit="1" customWidth="1"/>
    <col min="9977" max="9977" width="30.453125" style="309" customWidth="1"/>
    <col min="9978" max="9978" width="13.453125" style="309" customWidth="1"/>
    <col min="9979" max="9979" width="15.54296875" style="309" bestFit="1" customWidth="1"/>
    <col min="9980" max="9980" width="14.81640625" style="309" bestFit="1" customWidth="1"/>
    <col min="9981" max="10230" width="8.81640625" style="309"/>
    <col min="10231" max="10231" width="6.1796875" style="309" customWidth="1"/>
    <col min="10232" max="10232" width="24.1796875" style="309" bestFit="1" customWidth="1"/>
    <col min="10233" max="10233" width="30.453125" style="309" customWidth="1"/>
    <col min="10234" max="10234" width="13.453125" style="309" customWidth="1"/>
    <col min="10235" max="10235" width="15.54296875" style="309" bestFit="1" customWidth="1"/>
    <col min="10236" max="10236" width="14.81640625" style="309" bestFit="1" customWidth="1"/>
    <col min="10237" max="10486" width="8.81640625" style="309"/>
    <col min="10487" max="10487" width="6.1796875" style="309" customWidth="1"/>
    <col min="10488" max="10488" width="24.1796875" style="309" bestFit="1" customWidth="1"/>
    <col min="10489" max="10489" width="30.453125" style="309" customWidth="1"/>
    <col min="10490" max="10490" width="13.453125" style="309" customWidth="1"/>
    <col min="10491" max="10491" width="15.54296875" style="309" bestFit="1" customWidth="1"/>
    <col min="10492" max="10492" width="14.81640625" style="309" bestFit="1" customWidth="1"/>
    <col min="10493" max="10742" width="8.81640625" style="309"/>
    <col min="10743" max="10743" width="6.1796875" style="309" customWidth="1"/>
    <col min="10744" max="10744" width="24.1796875" style="309" bestFit="1" customWidth="1"/>
    <col min="10745" max="10745" width="30.453125" style="309" customWidth="1"/>
    <col min="10746" max="10746" width="13.453125" style="309" customWidth="1"/>
    <col min="10747" max="10747" width="15.54296875" style="309" bestFit="1" customWidth="1"/>
    <col min="10748" max="10748" width="14.81640625" style="309" bestFit="1" customWidth="1"/>
    <col min="10749" max="10998" width="8.81640625" style="309"/>
    <col min="10999" max="10999" width="6.1796875" style="309" customWidth="1"/>
    <col min="11000" max="11000" width="24.1796875" style="309" bestFit="1" customWidth="1"/>
    <col min="11001" max="11001" width="30.453125" style="309" customWidth="1"/>
    <col min="11002" max="11002" width="13.453125" style="309" customWidth="1"/>
    <col min="11003" max="11003" width="15.54296875" style="309" bestFit="1" customWidth="1"/>
    <col min="11004" max="11004" width="14.81640625" style="309" bestFit="1" customWidth="1"/>
    <col min="11005" max="11254" width="8.81640625" style="309"/>
    <col min="11255" max="11255" width="6.1796875" style="309" customWidth="1"/>
    <col min="11256" max="11256" width="24.1796875" style="309" bestFit="1" customWidth="1"/>
    <col min="11257" max="11257" width="30.453125" style="309" customWidth="1"/>
    <col min="11258" max="11258" width="13.453125" style="309" customWidth="1"/>
    <col min="11259" max="11259" width="15.54296875" style="309" bestFit="1" customWidth="1"/>
    <col min="11260" max="11260" width="14.81640625" style="309" bestFit="1" customWidth="1"/>
    <col min="11261" max="11510" width="8.81640625" style="309"/>
    <col min="11511" max="11511" width="6.1796875" style="309" customWidth="1"/>
    <col min="11512" max="11512" width="24.1796875" style="309" bestFit="1" customWidth="1"/>
    <col min="11513" max="11513" width="30.453125" style="309" customWidth="1"/>
    <col min="11514" max="11514" width="13.453125" style="309" customWidth="1"/>
    <col min="11515" max="11515" width="15.54296875" style="309" bestFit="1" customWidth="1"/>
    <col min="11516" max="11516" width="14.81640625" style="309" bestFit="1" customWidth="1"/>
    <col min="11517" max="11766" width="8.81640625" style="309"/>
    <col min="11767" max="11767" width="6.1796875" style="309" customWidth="1"/>
    <col min="11768" max="11768" width="24.1796875" style="309" bestFit="1" customWidth="1"/>
    <col min="11769" max="11769" width="30.453125" style="309" customWidth="1"/>
    <col min="11770" max="11770" width="13.453125" style="309" customWidth="1"/>
    <col min="11771" max="11771" width="15.54296875" style="309" bestFit="1" customWidth="1"/>
    <col min="11772" max="11772" width="14.81640625" style="309" bestFit="1" customWidth="1"/>
    <col min="11773" max="12022" width="8.81640625" style="309"/>
    <col min="12023" max="12023" width="6.1796875" style="309" customWidth="1"/>
    <col min="12024" max="12024" width="24.1796875" style="309" bestFit="1" customWidth="1"/>
    <col min="12025" max="12025" width="30.453125" style="309" customWidth="1"/>
    <col min="12026" max="12026" width="13.453125" style="309" customWidth="1"/>
    <col min="12027" max="12027" width="15.54296875" style="309" bestFit="1" customWidth="1"/>
    <col min="12028" max="12028" width="14.81640625" style="309" bestFit="1" customWidth="1"/>
    <col min="12029" max="12278" width="8.81640625" style="309"/>
    <col min="12279" max="12279" width="6.1796875" style="309" customWidth="1"/>
    <col min="12280" max="12280" width="24.1796875" style="309" bestFit="1" customWidth="1"/>
    <col min="12281" max="12281" width="30.453125" style="309" customWidth="1"/>
    <col min="12282" max="12282" width="13.453125" style="309" customWidth="1"/>
    <col min="12283" max="12283" width="15.54296875" style="309" bestFit="1" customWidth="1"/>
    <col min="12284" max="12284" width="14.81640625" style="309" bestFit="1" customWidth="1"/>
    <col min="12285" max="12534" width="8.81640625" style="309"/>
    <col min="12535" max="12535" width="6.1796875" style="309" customWidth="1"/>
    <col min="12536" max="12536" width="24.1796875" style="309" bestFit="1" customWidth="1"/>
    <col min="12537" max="12537" width="30.453125" style="309" customWidth="1"/>
    <col min="12538" max="12538" width="13.453125" style="309" customWidth="1"/>
    <col min="12539" max="12539" width="15.54296875" style="309" bestFit="1" customWidth="1"/>
    <col min="12540" max="12540" width="14.81640625" style="309" bestFit="1" customWidth="1"/>
    <col min="12541" max="12790" width="8.81640625" style="309"/>
    <col min="12791" max="12791" width="6.1796875" style="309" customWidth="1"/>
    <col min="12792" max="12792" width="24.1796875" style="309" bestFit="1" customWidth="1"/>
    <col min="12793" max="12793" width="30.453125" style="309" customWidth="1"/>
    <col min="12794" max="12794" width="13.453125" style="309" customWidth="1"/>
    <col min="12795" max="12795" width="15.54296875" style="309" bestFit="1" customWidth="1"/>
    <col min="12796" max="12796" width="14.81640625" style="309" bestFit="1" customWidth="1"/>
    <col min="12797" max="13046" width="8.81640625" style="309"/>
    <col min="13047" max="13047" width="6.1796875" style="309" customWidth="1"/>
    <col min="13048" max="13048" width="24.1796875" style="309" bestFit="1" customWidth="1"/>
    <col min="13049" max="13049" width="30.453125" style="309" customWidth="1"/>
    <col min="13050" max="13050" width="13.453125" style="309" customWidth="1"/>
    <col min="13051" max="13051" width="15.54296875" style="309" bestFit="1" customWidth="1"/>
    <col min="13052" max="13052" width="14.81640625" style="309" bestFit="1" customWidth="1"/>
    <col min="13053" max="13302" width="8.81640625" style="309"/>
    <col min="13303" max="13303" width="6.1796875" style="309" customWidth="1"/>
    <col min="13304" max="13304" width="24.1796875" style="309" bestFit="1" customWidth="1"/>
    <col min="13305" max="13305" width="30.453125" style="309" customWidth="1"/>
    <col min="13306" max="13306" width="13.453125" style="309" customWidth="1"/>
    <col min="13307" max="13307" width="15.54296875" style="309" bestFit="1" customWidth="1"/>
    <col min="13308" max="13308" width="14.81640625" style="309" bestFit="1" customWidth="1"/>
    <col min="13309" max="13558" width="8.81640625" style="309"/>
    <col min="13559" max="13559" width="6.1796875" style="309" customWidth="1"/>
    <col min="13560" max="13560" width="24.1796875" style="309" bestFit="1" customWidth="1"/>
    <col min="13561" max="13561" width="30.453125" style="309" customWidth="1"/>
    <col min="13562" max="13562" width="13.453125" style="309" customWidth="1"/>
    <col min="13563" max="13563" width="15.54296875" style="309" bestFit="1" customWidth="1"/>
    <col min="13564" max="13564" width="14.81640625" style="309" bestFit="1" customWidth="1"/>
    <col min="13565" max="13814" width="8.81640625" style="309"/>
    <col min="13815" max="13815" width="6.1796875" style="309" customWidth="1"/>
    <col min="13816" max="13816" width="24.1796875" style="309" bestFit="1" customWidth="1"/>
    <col min="13817" max="13817" width="30.453125" style="309" customWidth="1"/>
    <col min="13818" max="13818" width="13.453125" style="309" customWidth="1"/>
    <col min="13819" max="13819" width="15.54296875" style="309" bestFit="1" customWidth="1"/>
    <col min="13820" max="13820" width="14.81640625" style="309" bestFit="1" customWidth="1"/>
    <col min="13821" max="14070" width="8.81640625" style="309"/>
    <col min="14071" max="14071" width="6.1796875" style="309" customWidth="1"/>
    <col min="14072" max="14072" width="24.1796875" style="309" bestFit="1" customWidth="1"/>
    <col min="14073" max="14073" width="30.453125" style="309" customWidth="1"/>
    <col min="14074" max="14074" width="13.453125" style="309" customWidth="1"/>
    <col min="14075" max="14075" width="15.54296875" style="309" bestFit="1" customWidth="1"/>
    <col min="14076" max="14076" width="14.81640625" style="309" bestFit="1" customWidth="1"/>
    <col min="14077" max="14326" width="8.81640625" style="309"/>
    <col min="14327" max="14327" width="6.1796875" style="309" customWidth="1"/>
    <col min="14328" max="14328" width="24.1796875" style="309" bestFit="1" customWidth="1"/>
    <col min="14329" max="14329" width="30.453125" style="309" customWidth="1"/>
    <col min="14330" max="14330" width="13.453125" style="309" customWidth="1"/>
    <col min="14331" max="14331" width="15.54296875" style="309" bestFit="1" customWidth="1"/>
    <col min="14332" max="14332" width="14.81640625" style="309" bestFit="1" customWidth="1"/>
    <col min="14333" max="14582" width="8.81640625" style="309"/>
    <col min="14583" max="14583" width="6.1796875" style="309" customWidth="1"/>
    <col min="14584" max="14584" width="24.1796875" style="309" bestFit="1" customWidth="1"/>
    <col min="14585" max="14585" width="30.453125" style="309" customWidth="1"/>
    <col min="14586" max="14586" width="13.453125" style="309" customWidth="1"/>
    <col min="14587" max="14587" width="15.54296875" style="309" bestFit="1" customWidth="1"/>
    <col min="14588" max="14588" width="14.81640625" style="309" bestFit="1" customWidth="1"/>
    <col min="14589" max="14838" width="8.81640625" style="309"/>
    <col min="14839" max="14839" width="6.1796875" style="309" customWidth="1"/>
    <col min="14840" max="14840" width="24.1796875" style="309" bestFit="1" customWidth="1"/>
    <col min="14841" max="14841" width="30.453125" style="309" customWidth="1"/>
    <col min="14842" max="14842" width="13.453125" style="309" customWidth="1"/>
    <col min="14843" max="14843" width="15.54296875" style="309" bestFit="1" customWidth="1"/>
    <col min="14844" max="14844" width="14.81640625" style="309" bestFit="1" customWidth="1"/>
    <col min="14845" max="15094" width="8.81640625" style="309"/>
    <col min="15095" max="15095" width="6.1796875" style="309" customWidth="1"/>
    <col min="15096" max="15096" width="24.1796875" style="309" bestFit="1" customWidth="1"/>
    <col min="15097" max="15097" width="30.453125" style="309" customWidth="1"/>
    <col min="15098" max="15098" width="13.453125" style="309" customWidth="1"/>
    <col min="15099" max="15099" width="15.54296875" style="309" bestFit="1" customWidth="1"/>
    <col min="15100" max="15100" width="14.81640625" style="309" bestFit="1" customWidth="1"/>
    <col min="15101" max="15350" width="8.81640625" style="309"/>
    <col min="15351" max="15351" width="6.1796875" style="309" customWidth="1"/>
    <col min="15352" max="15352" width="24.1796875" style="309" bestFit="1" customWidth="1"/>
    <col min="15353" max="15353" width="30.453125" style="309" customWidth="1"/>
    <col min="15354" max="15354" width="13.453125" style="309" customWidth="1"/>
    <col min="15355" max="15355" width="15.54296875" style="309" bestFit="1" customWidth="1"/>
    <col min="15356" max="15356" width="14.81640625" style="309" bestFit="1" customWidth="1"/>
    <col min="15357" max="15606" width="8.81640625" style="309"/>
    <col min="15607" max="15607" width="6.1796875" style="309" customWidth="1"/>
    <col min="15608" max="15608" width="24.1796875" style="309" bestFit="1" customWidth="1"/>
    <col min="15609" max="15609" width="30.453125" style="309" customWidth="1"/>
    <col min="15610" max="15610" width="13.453125" style="309" customWidth="1"/>
    <col min="15611" max="15611" width="15.54296875" style="309" bestFit="1" customWidth="1"/>
    <col min="15612" max="15612" width="14.81640625" style="309" bestFit="1" customWidth="1"/>
    <col min="15613" max="15862" width="8.81640625" style="309"/>
    <col min="15863" max="15863" width="6.1796875" style="309" customWidth="1"/>
    <col min="15864" max="15864" width="24.1796875" style="309" bestFit="1" customWidth="1"/>
    <col min="15865" max="15865" width="30.453125" style="309" customWidth="1"/>
    <col min="15866" max="15866" width="13.453125" style="309" customWidth="1"/>
    <col min="15867" max="15867" width="15.54296875" style="309" bestFit="1" customWidth="1"/>
    <col min="15868" max="15868" width="14.81640625" style="309" bestFit="1" customWidth="1"/>
    <col min="15869" max="16118" width="8.81640625" style="309"/>
    <col min="16119" max="16119" width="6.1796875" style="309" customWidth="1"/>
    <col min="16120" max="16120" width="24.1796875" style="309" bestFit="1" customWidth="1"/>
    <col min="16121" max="16121" width="30.453125" style="309" customWidth="1"/>
    <col min="16122" max="16122" width="13.453125" style="309" customWidth="1"/>
    <col min="16123" max="16123" width="15.54296875" style="309" bestFit="1" customWidth="1"/>
    <col min="16124" max="16124" width="14.81640625" style="309" bestFit="1" customWidth="1"/>
    <col min="16125" max="16384" width="8.81640625" style="309"/>
  </cols>
  <sheetData>
    <row r="1" spans="1:12" ht="16" thickBot="1">
      <c r="A1" s="320"/>
      <c r="B1" s="441" t="s">
        <v>310</v>
      </c>
      <c r="C1" s="442"/>
      <c r="D1" s="442"/>
      <c r="E1" s="442"/>
      <c r="F1" s="442"/>
      <c r="G1" s="445" t="s">
        <v>230</v>
      </c>
      <c r="H1" s="446"/>
      <c r="I1" s="446"/>
      <c r="J1" s="446" t="s">
        <v>106</v>
      </c>
      <c r="K1" s="446"/>
      <c r="L1" s="447"/>
    </row>
    <row r="2" spans="1:12" ht="16" thickBot="1">
      <c r="A2" s="321" t="s">
        <v>311</v>
      </c>
      <c r="B2" s="327" t="s">
        <v>312</v>
      </c>
      <c r="C2" s="328" t="s">
        <v>6</v>
      </c>
      <c r="D2" s="328" t="s">
        <v>5</v>
      </c>
      <c r="E2" s="329" t="s">
        <v>7</v>
      </c>
      <c r="F2" s="330" t="s">
        <v>8</v>
      </c>
      <c r="G2" s="345" t="s">
        <v>107</v>
      </c>
      <c r="H2" s="331" t="s">
        <v>108</v>
      </c>
      <c r="I2" s="331" t="s">
        <v>330</v>
      </c>
      <c r="J2" s="331" t="s">
        <v>107</v>
      </c>
      <c r="K2" s="331" t="s">
        <v>108</v>
      </c>
      <c r="L2" s="332" t="s">
        <v>330</v>
      </c>
    </row>
    <row r="3" spans="1:12">
      <c r="A3" s="310">
        <v>1</v>
      </c>
      <c r="B3" s="322" t="s">
        <v>313</v>
      </c>
      <c r="C3" s="322">
        <v>3</v>
      </c>
      <c r="D3" s="322" t="s">
        <v>89</v>
      </c>
      <c r="E3" s="323">
        <v>4500</v>
      </c>
      <c r="F3" s="324">
        <f t="shared" ref="F3:F17" si="0">C3*E3</f>
        <v>13500</v>
      </c>
      <c r="G3" s="346">
        <v>0</v>
      </c>
      <c r="H3" s="326">
        <v>3</v>
      </c>
      <c r="I3" s="325">
        <f>G3+H3</f>
        <v>3</v>
      </c>
      <c r="J3" s="350">
        <f>E3*G3</f>
        <v>0</v>
      </c>
      <c r="K3" s="350">
        <f>E3*H3</f>
        <v>13500</v>
      </c>
      <c r="L3" s="351">
        <f>J3+K3</f>
        <v>13500</v>
      </c>
    </row>
    <row r="4" spans="1:12">
      <c r="A4" s="310">
        <v>2</v>
      </c>
      <c r="B4" s="312" t="s">
        <v>314</v>
      </c>
      <c r="C4" s="310">
        <v>0</v>
      </c>
      <c r="D4" s="310" t="s">
        <v>89</v>
      </c>
      <c r="E4" s="311">
        <v>4500</v>
      </c>
      <c r="F4" s="318">
        <f t="shared" si="0"/>
        <v>0</v>
      </c>
      <c r="G4" s="347"/>
      <c r="H4" s="319"/>
      <c r="I4" s="325"/>
      <c r="J4" s="350"/>
      <c r="K4" s="350"/>
      <c r="L4" s="351"/>
    </row>
    <row r="5" spans="1:12">
      <c r="A5" s="310">
        <v>3</v>
      </c>
      <c r="B5" s="312" t="s">
        <v>315</v>
      </c>
      <c r="C5" s="310">
        <v>1</v>
      </c>
      <c r="D5" s="310" t="s">
        <v>89</v>
      </c>
      <c r="E5" s="311">
        <v>14000</v>
      </c>
      <c r="F5" s="318">
        <f t="shared" si="0"/>
        <v>14000</v>
      </c>
      <c r="G5" s="347">
        <v>0</v>
      </c>
      <c r="H5" s="319">
        <v>1</v>
      </c>
      <c r="I5" s="325">
        <f>G5+H5</f>
        <v>1</v>
      </c>
      <c r="J5" s="350">
        <f t="shared" ref="J5:J13" si="1">E5*G5</f>
        <v>0</v>
      </c>
      <c r="K5" s="350">
        <f t="shared" ref="K5:K13" si="2">E5*H5</f>
        <v>14000</v>
      </c>
      <c r="L5" s="351">
        <f t="shared" ref="L5:L13" si="3">J5+K5</f>
        <v>14000</v>
      </c>
    </row>
    <row r="6" spans="1:12">
      <c r="A6" s="310">
        <v>4</v>
      </c>
      <c r="B6" s="312" t="s">
        <v>316</v>
      </c>
      <c r="C6" s="310">
        <f>C4</f>
        <v>0</v>
      </c>
      <c r="D6" s="310" t="s">
        <v>89</v>
      </c>
      <c r="E6" s="311">
        <v>1000</v>
      </c>
      <c r="F6" s="318">
        <f t="shared" si="0"/>
        <v>0</v>
      </c>
      <c r="G6" s="347"/>
      <c r="H6" s="319"/>
      <c r="I6" s="325"/>
      <c r="J6" s="350"/>
      <c r="K6" s="350"/>
      <c r="L6" s="351"/>
    </row>
    <row r="7" spans="1:12">
      <c r="A7" s="310">
        <v>5</v>
      </c>
      <c r="B7" s="313" t="s">
        <v>317</v>
      </c>
      <c r="C7" s="314">
        <v>1</v>
      </c>
      <c r="D7" s="310" t="s">
        <v>89</v>
      </c>
      <c r="E7" s="311">
        <v>10000</v>
      </c>
      <c r="F7" s="318">
        <f t="shared" si="0"/>
        <v>10000</v>
      </c>
      <c r="G7" s="347">
        <v>0</v>
      </c>
      <c r="H7" s="319">
        <v>1</v>
      </c>
      <c r="I7" s="325">
        <f>G7+H7</f>
        <v>1</v>
      </c>
      <c r="J7" s="350">
        <f t="shared" si="1"/>
        <v>0</v>
      </c>
      <c r="K7" s="350">
        <f t="shared" si="2"/>
        <v>10000</v>
      </c>
      <c r="L7" s="351">
        <f t="shared" si="3"/>
        <v>10000</v>
      </c>
    </row>
    <row r="8" spans="1:12">
      <c r="A8" s="310">
        <v>6</v>
      </c>
      <c r="B8" s="313" t="s">
        <v>318</v>
      </c>
      <c r="C8" s="312">
        <v>1</v>
      </c>
      <c r="D8" s="310" t="s">
        <v>89</v>
      </c>
      <c r="E8" s="311">
        <v>15000</v>
      </c>
      <c r="F8" s="318">
        <f t="shared" si="0"/>
        <v>15000</v>
      </c>
      <c r="G8" s="347">
        <v>0</v>
      </c>
      <c r="H8" s="319">
        <v>1</v>
      </c>
      <c r="I8" s="325">
        <f>G8+H8</f>
        <v>1</v>
      </c>
      <c r="J8" s="350">
        <f t="shared" si="1"/>
        <v>0</v>
      </c>
      <c r="K8" s="350">
        <f t="shared" si="2"/>
        <v>15000</v>
      </c>
      <c r="L8" s="351">
        <f t="shared" si="3"/>
        <v>15000</v>
      </c>
    </row>
    <row r="9" spans="1:12">
      <c r="A9" s="310">
        <v>7</v>
      </c>
      <c r="B9" s="313" t="s">
        <v>319</v>
      </c>
      <c r="C9" s="312"/>
      <c r="D9" s="310" t="s">
        <v>89</v>
      </c>
      <c r="E9" s="311">
        <v>550</v>
      </c>
      <c r="F9" s="318">
        <f t="shared" si="0"/>
        <v>0</v>
      </c>
      <c r="G9" s="347"/>
      <c r="H9" s="319"/>
      <c r="I9" s="325"/>
      <c r="J9" s="350"/>
      <c r="K9" s="350"/>
      <c r="L9" s="351"/>
    </row>
    <row r="10" spans="1:12">
      <c r="A10" s="310">
        <v>8</v>
      </c>
      <c r="B10" s="313" t="s">
        <v>320</v>
      </c>
      <c r="C10" s="312"/>
      <c r="D10" s="310" t="s">
        <v>89</v>
      </c>
      <c r="E10" s="311">
        <v>550</v>
      </c>
      <c r="F10" s="318">
        <f t="shared" si="0"/>
        <v>0</v>
      </c>
      <c r="G10" s="347"/>
      <c r="H10" s="319"/>
      <c r="I10" s="325"/>
      <c r="J10" s="350"/>
      <c r="K10" s="350"/>
      <c r="L10" s="351"/>
    </row>
    <row r="11" spans="1:12">
      <c r="A11" s="310">
        <v>9</v>
      </c>
      <c r="B11" s="310" t="s">
        <v>321</v>
      </c>
      <c r="C11" s="312">
        <v>1</v>
      </c>
      <c r="D11" s="310" t="s">
        <v>89</v>
      </c>
      <c r="E11" s="311">
        <v>4000</v>
      </c>
      <c r="F11" s="318">
        <f t="shared" si="0"/>
        <v>4000</v>
      </c>
      <c r="G11" s="347">
        <v>0</v>
      </c>
      <c r="H11" s="319">
        <v>1</v>
      </c>
      <c r="I11" s="325">
        <f>G11+H11</f>
        <v>1</v>
      </c>
      <c r="J11" s="350">
        <f t="shared" si="1"/>
        <v>0</v>
      </c>
      <c r="K11" s="350">
        <f t="shared" si="2"/>
        <v>4000</v>
      </c>
      <c r="L11" s="351">
        <f t="shared" si="3"/>
        <v>4000</v>
      </c>
    </row>
    <row r="12" spans="1:12">
      <c r="A12" s="310">
        <v>10</v>
      </c>
      <c r="B12" s="313" t="s">
        <v>322</v>
      </c>
      <c r="C12" s="312">
        <v>1</v>
      </c>
      <c r="D12" s="310" t="s">
        <v>323</v>
      </c>
      <c r="E12" s="311">
        <v>1000</v>
      </c>
      <c r="F12" s="318">
        <f t="shared" si="0"/>
        <v>1000</v>
      </c>
      <c r="G12" s="347">
        <v>0</v>
      </c>
      <c r="H12" s="319">
        <v>1</v>
      </c>
      <c r="I12" s="325">
        <f>G12+H12</f>
        <v>1</v>
      </c>
      <c r="J12" s="350">
        <f t="shared" si="1"/>
        <v>0</v>
      </c>
      <c r="K12" s="350">
        <f t="shared" si="2"/>
        <v>1000</v>
      </c>
      <c r="L12" s="351">
        <f t="shared" si="3"/>
        <v>1000</v>
      </c>
    </row>
    <row r="13" spans="1:12">
      <c r="A13" s="310">
        <v>11</v>
      </c>
      <c r="B13" s="315" t="s">
        <v>324</v>
      </c>
      <c r="C13" s="316">
        <v>1</v>
      </c>
      <c r="D13" s="310" t="s">
        <v>89</v>
      </c>
      <c r="E13" s="311">
        <v>14500</v>
      </c>
      <c r="F13" s="318">
        <f t="shared" si="0"/>
        <v>14500</v>
      </c>
      <c r="G13" s="347">
        <v>0</v>
      </c>
      <c r="H13" s="319">
        <v>1</v>
      </c>
      <c r="I13" s="325">
        <f>G13+H13</f>
        <v>1</v>
      </c>
      <c r="J13" s="350">
        <f t="shared" si="1"/>
        <v>0</v>
      </c>
      <c r="K13" s="350">
        <f t="shared" si="2"/>
        <v>14500</v>
      </c>
      <c r="L13" s="351">
        <f t="shared" si="3"/>
        <v>14500</v>
      </c>
    </row>
    <row r="14" spans="1:12">
      <c r="A14" s="310">
        <v>12</v>
      </c>
      <c r="B14" s="315" t="s">
        <v>325</v>
      </c>
      <c r="C14" s="317">
        <v>0</v>
      </c>
      <c r="D14" s="310" t="s">
        <v>89</v>
      </c>
      <c r="E14" s="311">
        <v>25000</v>
      </c>
      <c r="F14" s="318">
        <f t="shared" si="0"/>
        <v>0</v>
      </c>
      <c r="G14" s="347"/>
      <c r="H14" s="319"/>
      <c r="I14" s="319"/>
      <c r="J14" s="350"/>
      <c r="K14" s="350"/>
      <c r="L14" s="351"/>
    </row>
    <row r="15" spans="1:12">
      <c r="A15" s="310">
        <v>13</v>
      </c>
      <c r="B15" s="315" t="s">
        <v>326</v>
      </c>
      <c r="C15" s="317">
        <v>0</v>
      </c>
      <c r="D15" s="310" t="s">
        <v>89</v>
      </c>
      <c r="E15" s="311">
        <v>4500</v>
      </c>
      <c r="F15" s="318">
        <f t="shared" si="0"/>
        <v>0</v>
      </c>
      <c r="G15" s="347"/>
      <c r="H15" s="319"/>
      <c r="I15" s="319"/>
      <c r="J15" s="350"/>
      <c r="K15" s="350"/>
      <c r="L15" s="351"/>
    </row>
    <row r="16" spans="1:12">
      <c r="A16" s="310">
        <v>14</v>
      </c>
      <c r="B16" s="315" t="s">
        <v>327</v>
      </c>
      <c r="C16" s="317">
        <v>0</v>
      </c>
      <c r="D16" s="310" t="s">
        <v>89</v>
      </c>
      <c r="E16" s="311">
        <v>7500</v>
      </c>
      <c r="F16" s="318">
        <f t="shared" si="0"/>
        <v>0</v>
      </c>
      <c r="G16" s="347"/>
      <c r="H16" s="319"/>
      <c r="I16" s="319"/>
      <c r="J16" s="350"/>
      <c r="K16" s="350"/>
      <c r="L16" s="351"/>
    </row>
    <row r="17" spans="1:12" ht="13.5" thickBot="1">
      <c r="A17" s="333">
        <v>14</v>
      </c>
      <c r="B17" s="334" t="s">
        <v>328</v>
      </c>
      <c r="C17" s="335">
        <v>0</v>
      </c>
      <c r="D17" s="333" t="s">
        <v>89</v>
      </c>
      <c r="E17" s="336">
        <v>3500</v>
      </c>
      <c r="F17" s="337">
        <f t="shared" si="0"/>
        <v>0</v>
      </c>
      <c r="G17" s="348"/>
      <c r="H17" s="338"/>
      <c r="I17" s="338"/>
      <c r="J17" s="350"/>
      <c r="K17" s="350"/>
      <c r="L17" s="351"/>
    </row>
    <row r="18" spans="1:12" ht="15" thickBot="1">
      <c r="A18" s="443" t="s">
        <v>329</v>
      </c>
      <c r="B18" s="444"/>
      <c r="C18" s="339"/>
      <c r="D18" s="339"/>
      <c r="E18" s="340"/>
      <c r="F18" s="341">
        <f>SUM(F3:F17)</f>
        <v>72000</v>
      </c>
      <c r="G18" s="349"/>
      <c r="H18" s="342"/>
      <c r="I18" s="342"/>
      <c r="J18" s="343">
        <f>SUM(J3:J17)</f>
        <v>0</v>
      </c>
      <c r="K18" s="343">
        <f>SUM(K3:K17)</f>
        <v>72000</v>
      </c>
      <c r="L18" s="344">
        <f>SUM(L3:L17)</f>
        <v>72000</v>
      </c>
    </row>
  </sheetData>
  <mergeCells count="4">
    <mergeCell ref="B1:F1"/>
    <mergeCell ref="A18:B18"/>
    <mergeCell ref="G1:I1"/>
    <mergeCell ref="J1:L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75" zoomScaleNormal="75" zoomScaleSheetLayoutView="75" workbookViewId="0">
      <pane xSplit="8" ySplit="3" topLeftCell="I4" activePane="bottomRight" state="frozenSplit"/>
      <selection pane="topRight" activeCell="J1" sqref="J1"/>
      <selection pane="bottomLeft" activeCell="A6" sqref="A6"/>
      <selection pane="bottomRight" activeCell="Q8" sqref="Q8"/>
    </sheetView>
  </sheetViews>
  <sheetFormatPr defaultRowHeight="15.5"/>
  <cols>
    <col min="1" max="1" width="9" style="230" customWidth="1"/>
    <col min="2" max="2" width="64.7265625" style="231" customWidth="1"/>
    <col min="3" max="3" width="21.54296875" style="225" customWidth="1"/>
    <col min="4" max="4" width="9.7265625" style="230" customWidth="1"/>
    <col min="5" max="5" width="6.81640625" style="230" customWidth="1"/>
    <col min="6" max="6" width="10.26953125" style="225" bestFit="1" customWidth="1"/>
    <col min="7" max="7" width="14.7265625" style="232" customWidth="1"/>
    <col min="8" max="8" width="8.81640625" style="227" customWidth="1"/>
    <col min="9" max="9" width="13.1796875" style="227" customWidth="1"/>
    <col min="10" max="257" width="8.81640625" style="227"/>
    <col min="258" max="258" width="8" style="227" customWidth="1"/>
    <col min="259" max="259" width="63.1796875" style="227" customWidth="1"/>
    <col min="260" max="260" width="10.7265625" style="227" customWidth="1"/>
    <col min="261" max="261" width="9.26953125" style="227" customWidth="1"/>
    <col min="262" max="262" width="22" style="227" customWidth="1"/>
    <col min="263" max="263" width="14.26953125" style="227" customWidth="1"/>
    <col min="264" max="264" width="8.81640625" style="227"/>
    <col min="265" max="265" width="13.1796875" style="227" customWidth="1"/>
    <col min="266" max="513" width="8.81640625" style="227"/>
    <col min="514" max="514" width="8" style="227" customWidth="1"/>
    <col min="515" max="515" width="63.1796875" style="227" customWidth="1"/>
    <col min="516" max="516" width="10.7265625" style="227" customWidth="1"/>
    <col min="517" max="517" width="9.26953125" style="227" customWidth="1"/>
    <col min="518" max="518" width="22" style="227" customWidth="1"/>
    <col min="519" max="519" width="14.26953125" style="227" customWidth="1"/>
    <col min="520" max="520" width="8.81640625" style="227"/>
    <col min="521" max="521" width="13.1796875" style="227" customWidth="1"/>
    <col min="522" max="769" width="8.81640625" style="227"/>
    <col min="770" max="770" width="8" style="227" customWidth="1"/>
    <col min="771" max="771" width="63.1796875" style="227" customWidth="1"/>
    <col min="772" max="772" width="10.7265625" style="227" customWidth="1"/>
    <col min="773" max="773" width="9.26953125" style="227" customWidth="1"/>
    <col min="774" max="774" width="22" style="227" customWidth="1"/>
    <col min="775" max="775" width="14.26953125" style="227" customWidth="1"/>
    <col min="776" max="776" width="8.81640625" style="227"/>
    <col min="777" max="777" width="13.1796875" style="227" customWidth="1"/>
    <col min="778" max="1025" width="8.81640625" style="227"/>
    <col min="1026" max="1026" width="8" style="227" customWidth="1"/>
    <col min="1027" max="1027" width="63.1796875" style="227" customWidth="1"/>
    <col min="1028" max="1028" width="10.7265625" style="227" customWidth="1"/>
    <col min="1029" max="1029" width="9.26953125" style="227" customWidth="1"/>
    <col min="1030" max="1030" width="22" style="227" customWidth="1"/>
    <col min="1031" max="1031" width="14.26953125" style="227" customWidth="1"/>
    <col min="1032" max="1032" width="8.81640625" style="227"/>
    <col min="1033" max="1033" width="13.1796875" style="227" customWidth="1"/>
    <col min="1034" max="1281" width="8.81640625" style="227"/>
    <col min="1282" max="1282" width="8" style="227" customWidth="1"/>
    <col min="1283" max="1283" width="63.1796875" style="227" customWidth="1"/>
    <col min="1284" max="1284" width="10.7265625" style="227" customWidth="1"/>
    <col min="1285" max="1285" width="9.26953125" style="227" customWidth="1"/>
    <col min="1286" max="1286" width="22" style="227" customWidth="1"/>
    <col min="1287" max="1287" width="14.26953125" style="227" customWidth="1"/>
    <col min="1288" max="1288" width="8.81640625" style="227"/>
    <col min="1289" max="1289" width="13.1796875" style="227" customWidth="1"/>
    <col min="1290" max="1537" width="8.81640625" style="227"/>
    <col min="1538" max="1538" width="8" style="227" customWidth="1"/>
    <col min="1539" max="1539" width="63.1796875" style="227" customWidth="1"/>
    <col min="1540" max="1540" width="10.7265625" style="227" customWidth="1"/>
    <col min="1541" max="1541" width="9.26953125" style="227" customWidth="1"/>
    <col min="1542" max="1542" width="22" style="227" customWidth="1"/>
    <col min="1543" max="1543" width="14.26953125" style="227" customWidth="1"/>
    <col min="1544" max="1544" width="8.81640625" style="227"/>
    <col min="1545" max="1545" width="13.1796875" style="227" customWidth="1"/>
    <col min="1546" max="1793" width="8.81640625" style="227"/>
    <col min="1794" max="1794" width="8" style="227" customWidth="1"/>
    <col min="1795" max="1795" width="63.1796875" style="227" customWidth="1"/>
    <col min="1796" max="1796" width="10.7265625" style="227" customWidth="1"/>
    <col min="1797" max="1797" width="9.26953125" style="227" customWidth="1"/>
    <col min="1798" max="1798" width="22" style="227" customWidth="1"/>
    <col min="1799" max="1799" width="14.26953125" style="227" customWidth="1"/>
    <col min="1800" max="1800" width="8.81640625" style="227"/>
    <col min="1801" max="1801" width="13.1796875" style="227" customWidth="1"/>
    <col min="1802" max="2049" width="8.81640625" style="227"/>
    <col min="2050" max="2050" width="8" style="227" customWidth="1"/>
    <col min="2051" max="2051" width="63.1796875" style="227" customWidth="1"/>
    <col min="2052" max="2052" width="10.7265625" style="227" customWidth="1"/>
    <col min="2053" max="2053" width="9.26953125" style="227" customWidth="1"/>
    <col min="2054" max="2054" width="22" style="227" customWidth="1"/>
    <col min="2055" max="2055" width="14.26953125" style="227" customWidth="1"/>
    <col min="2056" max="2056" width="8.81640625" style="227"/>
    <col min="2057" max="2057" width="13.1796875" style="227" customWidth="1"/>
    <col min="2058" max="2305" width="8.81640625" style="227"/>
    <col min="2306" max="2306" width="8" style="227" customWidth="1"/>
    <col min="2307" max="2307" width="63.1796875" style="227" customWidth="1"/>
    <col min="2308" max="2308" width="10.7265625" style="227" customWidth="1"/>
    <col min="2309" max="2309" width="9.26953125" style="227" customWidth="1"/>
    <col min="2310" max="2310" width="22" style="227" customWidth="1"/>
    <col min="2311" max="2311" width="14.26953125" style="227" customWidth="1"/>
    <col min="2312" max="2312" width="8.81640625" style="227"/>
    <col min="2313" max="2313" width="13.1796875" style="227" customWidth="1"/>
    <col min="2314" max="2561" width="8.81640625" style="227"/>
    <col min="2562" max="2562" width="8" style="227" customWidth="1"/>
    <col min="2563" max="2563" width="63.1796875" style="227" customWidth="1"/>
    <col min="2564" max="2564" width="10.7265625" style="227" customWidth="1"/>
    <col min="2565" max="2565" width="9.26953125" style="227" customWidth="1"/>
    <col min="2566" max="2566" width="22" style="227" customWidth="1"/>
    <col min="2567" max="2567" width="14.26953125" style="227" customWidth="1"/>
    <col min="2568" max="2568" width="8.81640625" style="227"/>
    <col min="2569" max="2569" width="13.1796875" style="227" customWidth="1"/>
    <col min="2570" max="2817" width="8.81640625" style="227"/>
    <col min="2818" max="2818" width="8" style="227" customWidth="1"/>
    <col min="2819" max="2819" width="63.1796875" style="227" customWidth="1"/>
    <col min="2820" max="2820" width="10.7265625" style="227" customWidth="1"/>
    <col min="2821" max="2821" width="9.26953125" style="227" customWidth="1"/>
    <col min="2822" max="2822" width="22" style="227" customWidth="1"/>
    <col min="2823" max="2823" width="14.26953125" style="227" customWidth="1"/>
    <col min="2824" max="2824" width="8.81640625" style="227"/>
    <col min="2825" max="2825" width="13.1796875" style="227" customWidth="1"/>
    <col min="2826" max="3073" width="8.81640625" style="227"/>
    <col min="3074" max="3074" width="8" style="227" customWidth="1"/>
    <col min="3075" max="3075" width="63.1796875" style="227" customWidth="1"/>
    <col min="3076" max="3076" width="10.7265625" style="227" customWidth="1"/>
    <col min="3077" max="3077" width="9.26953125" style="227" customWidth="1"/>
    <col min="3078" max="3078" width="22" style="227" customWidth="1"/>
    <col min="3079" max="3079" width="14.26953125" style="227" customWidth="1"/>
    <col min="3080" max="3080" width="8.81640625" style="227"/>
    <col min="3081" max="3081" width="13.1796875" style="227" customWidth="1"/>
    <col min="3082" max="3329" width="8.81640625" style="227"/>
    <col min="3330" max="3330" width="8" style="227" customWidth="1"/>
    <col min="3331" max="3331" width="63.1796875" style="227" customWidth="1"/>
    <col min="3332" max="3332" width="10.7265625" style="227" customWidth="1"/>
    <col min="3333" max="3333" width="9.26953125" style="227" customWidth="1"/>
    <col min="3334" max="3334" width="22" style="227" customWidth="1"/>
    <col min="3335" max="3335" width="14.26953125" style="227" customWidth="1"/>
    <col min="3336" max="3336" width="8.81640625" style="227"/>
    <col min="3337" max="3337" width="13.1796875" style="227" customWidth="1"/>
    <col min="3338" max="3585" width="8.81640625" style="227"/>
    <col min="3586" max="3586" width="8" style="227" customWidth="1"/>
    <col min="3587" max="3587" width="63.1796875" style="227" customWidth="1"/>
    <col min="3588" max="3588" width="10.7265625" style="227" customWidth="1"/>
    <col min="3589" max="3589" width="9.26953125" style="227" customWidth="1"/>
    <col min="3590" max="3590" width="22" style="227" customWidth="1"/>
    <col min="3591" max="3591" width="14.26953125" style="227" customWidth="1"/>
    <col min="3592" max="3592" width="8.81640625" style="227"/>
    <col min="3593" max="3593" width="13.1796875" style="227" customWidth="1"/>
    <col min="3594" max="3841" width="8.81640625" style="227"/>
    <col min="3842" max="3842" width="8" style="227" customWidth="1"/>
    <col min="3843" max="3843" width="63.1796875" style="227" customWidth="1"/>
    <col min="3844" max="3844" width="10.7265625" style="227" customWidth="1"/>
    <col min="3845" max="3845" width="9.26953125" style="227" customWidth="1"/>
    <col min="3846" max="3846" width="22" style="227" customWidth="1"/>
    <col min="3847" max="3847" width="14.26953125" style="227" customWidth="1"/>
    <col min="3848" max="3848" width="8.81640625" style="227"/>
    <col min="3849" max="3849" width="13.1796875" style="227" customWidth="1"/>
    <col min="3850" max="4097" width="8.81640625" style="227"/>
    <col min="4098" max="4098" width="8" style="227" customWidth="1"/>
    <col min="4099" max="4099" width="63.1796875" style="227" customWidth="1"/>
    <col min="4100" max="4100" width="10.7265625" style="227" customWidth="1"/>
    <col min="4101" max="4101" width="9.26953125" style="227" customWidth="1"/>
    <col min="4102" max="4102" width="22" style="227" customWidth="1"/>
    <col min="4103" max="4103" width="14.26953125" style="227" customWidth="1"/>
    <col min="4104" max="4104" width="8.81640625" style="227"/>
    <col min="4105" max="4105" width="13.1796875" style="227" customWidth="1"/>
    <col min="4106" max="4353" width="8.81640625" style="227"/>
    <col min="4354" max="4354" width="8" style="227" customWidth="1"/>
    <col min="4355" max="4355" width="63.1796875" style="227" customWidth="1"/>
    <col min="4356" max="4356" width="10.7265625" style="227" customWidth="1"/>
    <col min="4357" max="4357" width="9.26953125" style="227" customWidth="1"/>
    <col min="4358" max="4358" width="22" style="227" customWidth="1"/>
    <col min="4359" max="4359" width="14.26953125" style="227" customWidth="1"/>
    <col min="4360" max="4360" width="8.81640625" style="227"/>
    <col min="4361" max="4361" width="13.1796875" style="227" customWidth="1"/>
    <col min="4362" max="4609" width="8.81640625" style="227"/>
    <col min="4610" max="4610" width="8" style="227" customWidth="1"/>
    <col min="4611" max="4611" width="63.1796875" style="227" customWidth="1"/>
    <col min="4612" max="4612" width="10.7265625" style="227" customWidth="1"/>
    <col min="4613" max="4613" width="9.26953125" style="227" customWidth="1"/>
    <col min="4614" max="4614" width="22" style="227" customWidth="1"/>
    <col min="4615" max="4615" width="14.26953125" style="227" customWidth="1"/>
    <col min="4616" max="4616" width="8.81640625" style="227"/>
    <col min="4617" max="4617" width="13.1796875" style="227" customWidth="1"/>
    <col min="4618" max="4865" width="8.81640625" style="227"/>
    <col min="4866" max="4866" width="8" style="227" customWidth="1"/>
    <col min="4867" max="4867" width="63.1796875" style="227" customWidth="1"/>
    <col min="4868" max="4868" width="10.7265625" style="227" customWidth="1"/>
    <col min="4869" max="4869" width="9.26953125" style="227" customWidth="1"/>
    <col min="4870" max="4870" width="22" style="227" customWidth="1"/>
    <col min="4871" max="4871" width="14.26953125" style="227" customWidth="1"/>
    <col min="4872" max="4872" width="8.81640625" style="227"/>
    <col min="4873" max="4873" width="13.1796875" style="227" customWidth="1"/>
    <col min="4874" max="5121" width="8.81640625" style="227"/>
    <col min="5122" max="5122" width="8" style="227" customWidth="1"/>
    <col min="5123" max="5123" width="63.1796875" style="227" customWidth="1"/>
    <col min="5124" max="5124" width="10.7265625" style="227" customWidth="1"/>
    <col min="5125" max="5125" width="9.26953125" style="227" customWidth="1"/>
    <col min="5126" max="5126" width="22" style="227" customWidth="1"/>
    <col min="5127" max="5127" width="14.26953125" style="227" customWidth="1"/>
    <col min="5128" max="5128" width="8.81640625" style="227"/>
    <col min="5129" max="5129" width="13.1796875" style="227" customWidth="1"/>
    <col min="5130" max="5377" width="8.81640625" style="227"/>
    <col min="5378" max="5378" width="8" style="227" customWidth="1"/>
    <col min="5379" max="5379" width="63.1796875" style="227" customWidth="1"/>
    <col min="5380" max="5380" width="10.7265625" style="227" customWidth="1"/>
    <col min="5381" max="5381" width="9.26953125" style="227" customWidth="1"/>
    <col min="5382" max="5382" width="22" style="227" customWidth="1"/>
    <col min="5383" max="5383" width="14.26953125" style="227" customWidth="1"/>
    <col min="5384" max="5384" width="8.81640625" style="227"/>
    <col min="5385" max="5385" width="13.1796875" style="227" customWidth="1"/>
    <col min="5386" max="5633" width="8.81640625" style="227"/>
    <col min="5634" max="5634" width="8" style="227" customWidth="1"/>
    <col min="5635" max="5635" width="63.1796875" style="227" customWidth="1"/>
    <col min="5636" max="5636" width="10.7265625" style="227" customWidth="1"/>
    <col min="5637" max="5637" width="9.26953125" style="227" customWidth="1"/>
    <col min="5638" max="5638" width="22" style="227" customWidth="1"/>
    <col min="5639" max="5639" width="14.26953125" style="227" customWidth="1"/>
    <col min="5640" max="5640" width="8.81640625" style="227"/>
    <col min="5641" max="5641" width="13.1796875" style="227" customWidth="1"/>
    <col min="5642" max="5889" width="8.81640625" style="227"/>
    <col min="5890" max="5890" width="8" style="227" customWidth="1"/>
    <col min="5891" max="5891" width="63.1796875" style="227" customWidth="1"/>
    <col min="5892" max="5892" width="10.7265625" style="227" customWidth="1"/>
    <col min="5893" max="5893" width="9.26953125" style="227" customWidth="1"/>
    <col min="5894" max="5894" width="22" style="227" customWidth="1"/>
    <col min="5895" max="5895" width="14.26953125" style="227" customWidth="1"/>
    <col min="5896" max="5896" width="8.81640625" style="227"/>
    <col min="5897" max="5897" width="13.1796875" style="227" customWidth="1"/>
    <col min="5898" max="6145" width="8.81640625" style="227"/>
    <col min="6146" max="6146" width="8" style="227" customWidth="1"/>
    <col min="6147" max="6147" width="63.1796875" style="227" customWidth="1"/>
    <col min="6148" max="6148" width="10.7265625" style="227" customWidth="1"/>
    <col min="6149" max="6149" width="9.26953125" style="227" customWidth="1"/>
    <col min="6150" max="6150" width="22" style="227" customWidth="1"/>
    <col min="6151" max="6151" width="14.26953125" style="227" customWidth="1"/>
    <col min="6152" max="6152" width="8.81640625" style="227"/>
    <col min="6153" max="6153" width="13.1796875" style="227" customWidth="1"/>
    <col min="6154" max="6401" width="8.81640625" style="227"/>
    <col min="6402" max="6402" width="8" style="227" customWidth="1"/>
    <col min="6403" max="6403" width="63.1796875" style="227" customWidth="1"/>
    <col min="6404" max="6404" width="10.7265625" style="227" customWidth="1"/>
    <col min="6405" max="6405" width="9.26953125" style="227" customWidth="1"/>
    <col min="6406" max="6406" width="22" style="227" customWidth="1"/>
    <col min="6407" max="6407" width="14.26953125" style="227" customWidth="1"/>
    <col min="6408" max="6408" width="8.81640625" style="227"/>
    <col min="6409" max="6409" width="13.1796875" style="227" customWidth="1"/>
    <col min="6410" max="6657" width="8.81640625" style="227"/>
    <col min="6658" max="6658" width="8" style="227" customWidth="1"/>
    <col min="6659" max="6659" width="63.1796875" style="227" customWidth="1"/>
    <col min="6660" max="6660" width="10.7265625" style="227" customWidth="1"/>
    <col min="6661" max="6661" width="9.26953125" style="227" customWidth="1"/>
    <col min="6662" max="6662" width="22" style="227" customWidth="1"/>
    <col min="6663" max="6663" width="14.26953125" style="227" customWidth="1"/>
    <col min="6664" max="6664" width="8.81640625" style="227"/>
    <col min="6665" max="6665" width="13.1796875" style="227" customWidth="1"/>
    <col min="6666" max="6913" width="8.81640625" style="227"/>
    <col min="6914" max="6914" width="8" style="227" customWidth="1"/>
    <col min="6915" max="6915" width="63.1796875" style="227" customWidth="1"/>
    <col min="6916" max="6916" width="10.7265625" style="227" customWidth="1"/>
    <col min="6917" max="6917" width="9.26953125" style="227" customWidth="1"/>
    <col min="6918" max="6918" width="22" style="227" customWidth="1"/>
    <col min="6919" max="6919" width="14.26953125" style="227" customWidth="1"/>
    <col min="6920" max="6920" width="8.81640625" style="227"/>
    <col min="6921" max="6921" width="13.1796875" style="227" customWidth="1"/>
    <col min="6922" max="7169" width="8.81640625" style="227"/>
    <col min="7170" max="7170" width="8" style="227" customWidth="1"/>
    <col min="7171" max="7171" width="63.1796875" style="227" customWidth="1"/>
    <col min="7172" max="7172" width="10.7265625" style="227" customWidth="1"/>
    <col min="7173" max="7173" width="9.26953125" style="227" customWidth="1"/>
    <col min="7174" max="7174" width="22" style="227" customWidth="1"/>
    <col min="7175" max="7175" width="14.26953125" style="227" customWidth="1"/>
    <col min="7176" max="7176" width="8.81640625" style="227"/>
    <col min="7177" max="7177" width="13.1796875" style="227" customWidth="1"/>
    <col min="7178" max="7425" width="8.81640625" style="227"/>
    <col min="7426" max="7426" width="8" style="227" customWidth="1"/>
    <col min="7427" max="7427" width="63.1796875" style="227" customWidth="1"/>
    <col min="7428" max="7428" width="10.7265625" style="227" customWidth="1"/>
    <col min="7429" max="7429" width="9.26953125" style="227" customWidth="1"/>
    <col min="7430" max="7430" width="22" style="227" customWidth="1"/>
    <col min="7431" max="7431" width="14.26953125" style="227" customWidth="1"/>
    <col min="7432" max="7432" width="8.81640625" style="227"/>
    <col min="7433" max="7433" width="13.1796875" style="227" customWidth="1"/>
    <col min="7434" max="7681" width="8.81640625" style="227"/>
    <col min="7682" max="7682" width="8" style="227" customWidth="1"/>
    <col min="7683" max="7683" width="63.1796875" style="227" customWidth="1"/>
    <col min="7684" max="7684" width="10.7265625" style="227" customWidth="1"/>
    <col min="7685" max="7685" width="9.26953125" style="227" customWidth="1"/>
    <col min="7686" max="7686" width="22" style="227" customWidth="1"/>
    <col min="7687" max="7687" width="14.26953125" style="227" customWidth="1"/>
    <col min="7688" max="7688" width="8.81640625" style="227"/>
    <col min="7689" max="7689" width="13.1796875" style="227" customWidth="1"/>
    <col min="7690" max="7937" width="8.81640625" style="227"/>
    <col min="7938" max="7938" width="8" style="227" customWidth="1"/>
    <col min="7939" max="7939" width="63.1796875" style="227" customWidth="1"/>
    <col min="7940" max="7940" width="10.7265625" style="227" customWidth="1"/>
    <col min="7941" max="7941" width="9.26953125" style="227" customWidth="1"/>
    <col min="7942" max="7942" width="22" style="227" customWidth="1"/>
    <col min="7943" max="7943" width="14.26953125" style="227" customWidth="1"/>
    <col min="7944" max="7944" width="8.81640625" style="227"/>
    <col min="7945" max="7945" width="13.1796875" style="227" customWidth="1"/>
    <col min="7946" max="8193" width="8.81640625" style="227"/>
    <col min="8194" max="8194" width="8" style="227" customWidth="1"/>
    <col min="8195" max="8195" width="63.1796875" style="227" customWidth="1"/>
    <col min="8196" max="8196" width="10.7265625" style="227" customWidth="1"/>
    <col min="8197" max="8197" width="9.26953125" style="227" customWidth="1"/>
    <col min="8198" max="8198" width="22" style="227" customWidth="1"/>
    <col min="8199" max="8199" width="14.26953125" style="227" customWidth="1"/>
    <col min="8200" max="8200" width="8.81640625" style="227"/>
    <col min="8201" max="8201" width="13.1796875" style="227" customWidth="1"/>
    <col min="8202" max="8449" width="8.81640625" style="227"/>
    <col min="8450" max="8450" width="8" style="227" customWidth="1"/>
    <col min="8451" max="8451" width="63.1796875" style="227" customWidth="1"/>
    <col min="8452" max="8452" width="10.7265625" style="227" customWidth="1"/>
    <col min="8453" max="8453" width="9.26953125" style="227" customWidth="1"/>
    <col min="8454" max="8454" width="22" style="227" customWidth="1"/>
    <col min="8455" max="8455" width="14.26953125" style="227" customWidth="1"/>
    <col min="8456" max="8456" width="8.81640625" style="227"/>
    <col min="8457" max="8457" width="13.1796875" style="227" customWidth="1"/>
    <col min="8458" max="8705" width="8.81640625" style="227"/>
    <col min="8706" max="8706" width="8" style="227" customWidth="1"/>
    <col min="8707" max="8707" width="63.1796875" style="227" customWidth="1"/>
    <col min="8708" max="8708" width="10.7265625" style="227" customWidth="1"/>
    <col min="8709" max="8709" width="9.26953125" style="227" customWidth="1"/>
    <col min="8710" max="8710" width="22" style="227" customWidth="1"/>
    <col min="8711" max="8711" width="14.26953125" style="227" customWidth="1"/>
    <col min="8712" max="8712" width="8.81640625" style="227"/>
    <col min="8713" max="8713" width="13.1796875" style="227" customWidth="1"/>
    <col min="8714" max="8961" width="8.81640625" style="227"/>
    <col min="8962" max="8962" width="8" style="227" customWidth="1"/>
    <col min="8963" max="8963" width="63.1796875" style="227" customWidth="1"/>
    <col min="8964" max="8964" width="10.7265625" style="227" customWidth="1"/>
    <col min="8965" max="8965" width="9.26953125" style="227" customWidth="1"/>
    <col min="8966" max="8966" width="22" style="227" customWidth="1"/>
    <col min="8967" max="8967" width="14.26953125" style="227" customWidth="1"/>
    <col min="8968" max="8968" width="8.81640625" style="227"/>
    <col min="8969" max="8969" width="13.1796875" style="227" customWidth="1"/>
    <col min="8970" max="9217" width="8.81640625" style="227"/>
    <col min="9218" max="9218" width="8" style="227" customWidth="1"/>
    <col min="9219" max="9219" width="63.1796875" style="227" customWidth="1"/>
    <col min="9220" max="9220" width="10.7265625" style="227" customWidth="1"/>
    <col min="9221" max="9221" width="9.26953125" style="227" customWidth="1"/>
    <col min="9222" max="9222" width="22" style="227" customWidth="1"/>
    <col min="9223" max="9223" width="14.26953125" style="227" customWidth="1"/>
    <col min="9224" max="9224" width="8.81640625" style="227"/>
    <col min="9225" max="9225" width="13.1796875" style="227" customWidth="1"/>
    <col min="9226" max="9473" width="8.81640625" style="227"/>
    <col min="9474" max="9474" width="8" style="227" customWidth="1"/>
    <col min="9475" max="9475" width="63.1796875" style="227" customWidth="1"/>
    <col min="9476" max="9476" width="10.7265625" style="227" customWidth="1"/>
    <col min="9477" max="9477" width="9.26953125" style="227" customWidth="1"/>
    <col min="9478" max="9478" width="22" style="227" customWidth="1"/>
    <col min="9479" max="9479" width="14.26953125" style="227" customWidth="1"/>
    <col min="9480" max="9480" width="8.81640625" style="227"/>
    <col min="9481" max="9481" width="13.1796875" style="227" customWidth="1"/>
    <col min="9482" max="9729" width="8.81640625" style="227"/>
    <col min="9730" max="9730" width="8" style="227" customWidth="1"/>
    <col min="9731" max="9731" width="63.1796875" style="227" customWidth="1"/>
    <col min="9732" max="9732" width="10.7265625" style="227" customWidth="1"/>
    <col min="9733" max="9733" width="9.26953125" style="227" customWidth="1"/>
    <col min="9734" max="9734" width="22" style="227" customWidth="1"/>
    <col min="9735" max="9735" width="14.26953125" style="227" customWidth="1"/>
    <col min="9736" max="9736" width="8.81640625" style="227"/>
    <col min="9737" max="9737" width="13.1796875" style="227" customWidth="1"/>
    <col min="9738" max="9985" width="8.81640625" style="227"/>
    <col min="9986" max="9986" width="8" style="227" customWidth="1"/>
    <col min="9987" max="9987" width="63.1796875" style="227" customWidth="1"/>
    <col min="9988" max="9988" width="10.7265625" style="227" customWidth="1"/>
    <col min="9989" max="9989" width="9.26953125" style="227" customWidth="1"/>
    <col min="9990" max="9990" width="22" style="227" customWidth="1"/>
    <col min="9991" max="9991" width="14.26953125" style="227" customWidth="1"/>
    <col min="9992" max="9992" width="8.81640625" style="227"/>
    <col min="9993" max="9993" width="13.1796875" style="227" customWidth="1"/>
    <col min="9994" max="10241" width="8.81640625" style="227"/>
    <col min="10242" max="10242" width="8" style="227" customWidth="1"/>
    <col min="10243" max="10243" width="63.1796875" style="227" customWidth="1"/>
    <col min="10244" max="10244" width="10.7265625" style="227" customWidth="1"/>
    <col min="10245" max="10245" width="9.26953125" style="227" customWidth="1"/>
    <col min="10246" max="10246" width="22" style="227" customWidth="1"/>
    <col min="10247" max="10247" width="14.26953125" style="227" customWidth="1"/>
    <col min="10248" max="10248" width="8.81640625" style="227"/>
    <col min="10249" max="10249" width="13.1796875" style="227" customWidth="1"/>
    <col min="10250" max="10497" width="8.81640625" style="227"/>
    <col min="10498" max="10498" width="8" style="227" customWidth="1"/>
    <col min="10499" max="10499" width="63.1796875" style="227" customWidth="1"/>
    <col min="10500" max="10500" width="10.7265625" style="227" customWidth="1"/>
    <col min="10501" max="10501" width="9.26953125" style="227" customWidth="1"/>
    <col min="10502" max="10502" width="22" style="227" customWidth="1"/>
    <col min="10503" max="10503" width="14.26953125" style="227" customWidth="1"/>
    <col min="10504" max="10504" width="8.81640625" style="227"/>
    <col min="10505" max="10505" width="13.1796875" style="227" customWidth="1"/>
    <col min="10506" max="10753" width="8.81640625" style="227"/>
    <col min="10754" max="10754" width="8" style="227" customWidth="1"/>
    <col min="10755" max="10755" width="63.1796875" style="227" customWidth="1"/>
    <col min="10756" max="10756" width="10.7265625" style="227" customWidth="1"/>
    <col min="10757" max="10757" width="9.26953125" style="227" customWidth="1"/>
    <col min="10758" max="10758" width="22" style="227" customWidth="1"/>
    <col min="10759" max="10759" width="14.26953125" style="227" customWidth="1"/>
    <col min="10760" max="10760" width="8.81640625" style="227"/>
    <col min="10761" max="10761" width="13.1796875" style="227" customWidth="1"/>
    <col min="10762" max="11009" width="8.81640625" style="227"/>
    <col min="11010" max="11010" width="8" style="227" customWidth="1"/>
    <col min="11011" max="11011" width="63.1796875" style="227" customWidth="1"/>
    <col min="11012" max="11012" width="10.7265625" style="227" customWidth="1"/>
    <col min="11013" max="11013" width="9.26953125" style="227" customWidth="1"/>
    <col min="11014" max="11014" width="22" style="227" customWidth="1"/>
    <col min="11015" max="11015" width="14.26953125" style="227" customWidth="1"/>
    <col min="11016" max="11016" width="8.81640625" style="227"/>
    <col min="11017" max="11017" width="13.1796875" style="227" customWidth="1"/>
    <col min="11018" max="11265" width="8.81640625" style="227"/>
    <col min="11266" max="11266" width="8" style="227" customWidth="1"/>
    <col min="11267" max="11267" width="63.1796875" style="227" customWidth="1"/>
    <col min="11268" max="11268" width="10.7265625" style="227" customWidth="1"/>
    <col min="11269" max="11269" width="9.26953125" style="227" customWidth="1"/>
    <col min="11270" max="11270" width="22" style="227" customWidth="1"/>
    <col min="11271" max="11271" width="14.26953125" style="227" customWidth="1"/>
    <col min="11272" max="11272" width="8.81640625" style="227"/>
    <col min="11273" max="11273" width="13.1796875" style="227" customWidth="1"/>
    <col min="11274" max="11521" width="8.81640625" style="227"/>
    <col min="11522" max="11522" width="8" style="227" customWidth="1"/>
    <col min="11523" max="11523" width="63.1796875" style="227" customWidth="1"/>
    <col min="11524" max="11524" width="10.7265625" style="227" customWidth="1"/>
    <col min="11525" max="11525" width="9.26953125" style="227" customWidth="1"/>
    <col min="11526" max="11526" width="22" style="227" customWidth="1"/>
    <col min="11527" max="11527" width="14.26953125" style="227" customWidth="1"/>
    <col min="11528" max="11528" width="8.81640625" style="227"/>
    <col min="11529" max="11529" width="13.1796875" style="227" customWidth="1"/>
    <col min="11530" max="11777" width="8.81640625" style="227"/>
    <col min="11778" max="11778" width="8" style="227" customWidth="1"/>
    <col min="11779" max="11779" width="63.1796875" style="227" customWidth="1"/>
    <col min="11780" max="11780" width="10.7265625" style="227" customWidth="1"/>
    <col min="11781" max="11781" width="9.26953125" style="227" customWidth="1"/>
    <col min="11782" max="11782" width="22" style="227" customWidth="1"/>
    <col min="11783" max="11783" width="14.26953125" style="227" customWidth="1"/>
    <col min="11784" max="11784" width="8.81640625" style="227"/>
    <col min="11785" max="11785" width="13.1796875" style="227" customWidth="1"/>
    <col min="11786" max="12033" width="8.81640625" style="227"/>
    <col min="12034" max="12034" width="8" style="227" customWidth="1"/>
    <col min="12035" max="12035" width="63.1796875" style="227" customWidth="1"/>
    <col min="12036" max="12036" width="10.7265625" style="227" customWidth="1"/>
    <col min="12037" max="12037" width="9.26953125" style="227" customWidth="1"/>
    <col min="12038" max="12038" width="22" style="227" customWidth="1"/>
    <col min="12039" max="12039" width="14.26953125" style="227" customWidth="1"/>
    <col min="12040" max="12040" width="8.81640625" style="227"/>
    <col min="12041" max="12041" width="13.1796875" style="227" customWidth="1"/>
    <col min="12042" max="12289" width="8.81640625" style="227"/>
    <col min="12290" max="12290" width="8" style="227" customWidth="1"/>
    <col min="12291" max="12291" width="63.1796875" style="227" customWidth="1"/>
    <col min="12292" max="12292" width="10.7265625" style="227" customWidth="1"/>
    <col min="12293" max="12293" width="9.26953125" style="227" customWidth="1"/>
    <col min="12294" max="12294" width="22" style="227" customWidth="1"/>
    <col min="12295" max="12295" width="14.26953125" style="227" customWidth="1"/>
    <col min="12296" max="12296" width="8.81640625" style="227"/>
    <col min="12297" max="12297" width="13.1796875" style="227" customWidth="1"/>
    <col min="12298" max="12545" width="8.81640625" style="227"/>
    <col min="12546" max="12546" width="8" style="227" customWidth="1"/>
    <col min="12547" max="12547" width="63.1796875" style="227" customWidth="1"/>
    <col min="12548" max="12548" width="10.7265625" style="227" customWidth="1"/>
    <col min="12549" max="12549" width="9.26953125" style="227" customWidth="1"/>
    <col min="12550" max="12550" width="22" style="227" customWidth="1"/>
    <col min="12551" max="12551" width="14.26953125" style="227" customWidth="1"/>
    <col min="12552" max="12552" width="8.81640625" style="227"/>
    <col min="12553" max="12553" width="13.1796875" style="227" customWidth="1"/>
    <col min="12554" max="12801" width="8.81640625" style="227"/>
    <col min="12802" max="12802" width="8" style="227" customWidth="1"/>
    <col min="12803" max="12803" width="63.1796875" style="227" customWidth="1"/>
    <col min="12804" max="12804" width="10.7265625" style="227" customWidth="1"/>
    <col min="12805" max="12805" width="9.26953125" style="227" customWidth="1"/>
    <col min="12806" max="12806" width="22" style="227" customWidth="1"/>
    <col min="12807" max="12807" width="14.26953125" style="227" customWidth="1"/>
    <col min="12808" max="12808" width="8.81640625" style="227"/>
    <col min="12809" max="12809" width="13.1796875" style="227" customWidth="1"/>
    <col min="12810" max="13057" width="8.81640625" style="227"/>
    <col min="13058" max="13058" width="8" style="227" customWidth="1"/>
    <col min="13059" max="13059" width="63.1796875" style="227" customWidth="1"/>
    <col min="13060" max="13060" width="10.7265625" style="227" customWidth="1"/>
    <col min="13061" max="13061" width="9.26953125" style="227" customWidth="1"/>
    <col min="13062" max="13062" width="22" style="227" customWidth="1"/>
    <col min="13063" max="13063" width="14.26953125" style="227" customWidth="1"/>
    <col min="13064" max="13064" width="8.81640625" style="227"/>
    <col min="13065" max="13065" width="13.1796875" style="227" customWidth="1"/>
    <col min="13066" max="13313" width="8.81640625" style="227"/>
    <col min="13314" max="13314" width="8" style="227" customWidth="1"/>
    <col min="13315" max="13315" width="63.1796875" style="227" customWidth="1"/>
    <col min="13316" max="13316" width="10.7265625" style="227" customWidth="1"/>
    <col min="13317" max="13317" width="9.26953125" style="227" customWidth="1"/>
    <col min="13318" max="13318" width="22" style="227" customWidth="1"/>
    <col min="13319" max="13319" width="14.26953125" style="227" customWidth="1"/>
    <col min="13320" max="13320" width="8.81640625" style="227"/>
    <col min="13321" max="13321" width="13.1796875" style="227" customWidth="1"/>
    <col min="13322" max="13569" width="8.81640625" style="227"/>
    <col min="13570" max="13570" width="8" style="227" customWidth="1"/>
    <col min="13571" max="13571" width="63.1796875" style="227" customWidth="1"/>
    <col min="13572" max="13572" width="10.7265625" style="227" customWidth="1"/>
    <col min="13573" max="13573" width="9.26953125" style="227" customWidth="1"/>
    <col min="13574" max="13574" width="22" style="227" customWidth="1"/>
    <col min="13575" max="13575" width="14.26953125" style="227" customWidth="1"/>
    <col min="13576" max="13576" width="8.81640625" style="227"/>
    <col min="13577" max="13577" width="13.1796875" style="227" customWidth="1"/>
    <col min="13578" max="13825" width="8.81640625" style="227"/>
    <col min="13826" max="13826" width="8" style="227" customWidth="1"/>
    <col min="13827" max="13827" width="63.1796875" style="227" customWidth="1"/>
    <col min="13828" max="13828" width="10.7265625" style="227" customWidth="1"/>
    <col min="13829" max="13829" width="9.26953125" style="227" customWidth="1"/>
    <col min="13830" max="13830" width="22" style="227" customWidth="1"/>
    <col min="13831" max="13831" width="14.26953125" style="227" customWidth="1"/>
    <col min="13832" max="13832" width="8.81640625" style="227"/>
    <col min="13833" max="13833" width="13.1796875" style="227" customWidth="1"/>
    <col min="13834" max="14081" width="8.81640625" style="227"/>
    <col min="14082" max="14082" width="8" style="227" customWidth="1"/>
    <col min="14083" max="14083" width="63.1796875" style="227" customWidth="1"/>
    <col min="14084" max="14084" width="10.7265625" style="227" customWidth="1"/>
    <col min="14085" max="14085" width="9.26953125" style="227" customWidth="1"/>
    <col min="14086" max="14086" width="22" style="227" customWidth="1"/>
    <col min="14087" max="14087" width="14.26953125" style="227" customWidth="1"/>
    <col min="14088" max="14088" width="8.81640625" style="227"/>
    <col min="14089" max="14089" width="13.1796875" style="227" customWidth="1"/>
    <col min="14090" max="14337" width="8.81640625" style="227"/>
    <col min="14338" max="14338" width="8" style="227" customWidth="1"/>
    <col min="14339" max="14339" width="63.1796875" style="227" customWidth="1"/>
    <col min="14340" max="14340" width="10.7265625" style="227" customWidth="1"/>
    <col min="14341" max="14341" width="9.26953125" style="227" customWidth="1"/>
    <col min="14342" max="14342" width="22" style="227" customWidth="1"/>
    <col min="14343" max="14343" width="14.26953125" style="227" customWidth="1"/>
    <col min="14344" max="14344" width="8.81640625" style="227"/>
    <col min="14345" max="14345" width="13.1796875" style="227" customWidth="1"/>
    <col min="14346" max="14593" width="8.81640625" style="227"/>
    <col min="14594" max="14594" width="8" style="227" customWidth="1"/>
    <col min="14595" max="14595" width="63.1796875" style="227" customWidth="1"/>
    <col min="14596" max="14596" width="10.7265625" style="227" customWidth="1"/>
    <col min="14597" max="14597" width="9.26953125" style="227" customWidth="1"/>
    <col min="14598" max="14598" width="22" style="227" customWidth="1"/>
    <col min="14599" max="14599" width="14.26953125" style="227" customWidth="1"/>
    <col min="14600" max="14600" width="8.81640625" style="227"/>
    <col min="14601" max="14601" width="13.1796875" style="227" customWidth="1"/>
    <col min="14602" max="14849" width="8.81640625" style="227"/>
    <col min="14850" max="14850" width="8" style="227" customWidth="1"/>
    <col min="14851" max="14851" width="63.1796875" style="227" customWidth="1"/>
    <col min="14852" max="14852" width="10.7265625" style="227" customWidth="1"/>
    <col min="14853" max="14853" width="9.26953125" style="227" customWidth="1"/>
    <col min="14854" max="14854" width="22" style="227" customWidth="1"/>
    <col min="14855" max="14855" width="14.26953125" style="227" customWidth="1"/>
    <col min="14856" max="14856" width="8.81640625" style="227"/>
    <col min="14857" max="14857" width="13.1796875" style="227" customWidth="1"/>
    <col min="14858" max="15105" width="8.81640625" style="227"/>
    <col min="15106" max="15106" width="8" style="227" customWidth="1"/>
    <col min="15107" max="15107" width="63.1796875" style="227" customWidth="1"/>
    <col min="15108" max="15108" width="10.7265625" style="227" customWidth="1"/>
    <col min="15109" max="15109" width="9.26953125" style="227" customWidth="1"/>
    <col min="15110" max="15110" width="22" style="227" customWidth="1"/>
    <col min="15111" max="15111" width="14.26953125" style="227" customWidth="1"/>
    <col min="15112" max="15112" width="8.81640625" style="227"/>
    <col min="15113" max="15113" width="13.1796875" style="227" customWidth="1"/>
    <col min="15114" max="15361" width="8.81640625" style="227"/>
    <col min="15362" max="15362" width="8" style="227" customWidth="1"/>
    <col min="15363" max="15363" width="63.1796875" style="227" customWidth="1"/>
    <col min="15364" max="15364" width="10.7265625" style="227" customWidth="1"/>
    <col min="15365" max="15365" width="9.26953125" style="227" customWidth="1"/>
    <col min="15366" max="15366" width="22" style="227" customWidth="1"/>
    <col min="15367" max="15367" width="14.26953125" style="227" customWidth="1"/>
    <col min="15368" max="15368" width="8.81640625" style="227"/>
    <col min="15369" max="15369" width="13.1796875" style="227" customWidth="1"/>
    <col min="15370" max="15617" width="8.81640625" style="227"/>
    <col min="15618" max="15618" width="8" style="227" customWidth="1"/>
    <col min="15619" max="15619" width="63.1796875" style="227" customWidth="1"/>
    <col min="15620" max="15620" width="10.7265625" style="227" customWidth="1"/>
    <col min="15621" max="15621" width="9.26953125" style="227" customWidth="1"/>
    <col min="15622" max="15622" width="22" style="227" customWidth="1"/>
    <col min="15623" max="15623" width="14.26953125" style="227" customWidth="1"/>
    <col min="15624" max="15624" width="8.81640625" style="227"/>
    <col min="15625" max="15625" width="13.1796875" style="227" customWidth="1"/>
    <col min="15626" max="15873" width="8.81640625" style="227"/>
    <col min="15874" max="15874" width="8" style="227" customWidth="1"/>
    <col min="15875" max="15875" width="63.1796875" style="227" customWidth="1"/>
    <col min="15876" max="15876" width="10.7265625" style="227" customWidth="1"/>
    <col min="15877" max="15877" width="9.26953125" style="227" customWidth="1"/>
    <col min="15878" max="15878" width="22" style="227" customWidth="1"/>
    <col min="15879" max="15879" width="14.26953125" style="227" customWidth="1"/>
    <col min="15880" max="15880" width="8.81640625" style="227"/>
    <col min="15881" max="15881" width="13.1796875" style="227" customWidth="1"/>
    <col min="15882" max="16129" width="8.81640625" style="227"/>
    <col min="16130" max="16130" width="8" style="227" customWidth="1"/>
    <col min="16131" max="16131" width="63.1796875" style="227" customWidth="1"/>
    <col min="16132" max="16132" width="10.7265625" style="227" customWidth="1"/>
    <col min="16133" max="16133" width="9.26953125" style="227" customWidth="1"/>
    <col min="16134" max="16134" width="22" style="227" customWidth="1"/>
    <col min="16135" max="16135" width="14.26953125" style="227" customWidth="1"/>
    <col min="16136" max="16136" width="8.81640625" style="227"/>
    <col min="16137" max="16137" width="13.1796875" style="227" customWidth="1"/>
    <col min="16138" max="16384" width="8.81640625" style="227"/>
  </cols>
  <sheetData>
    <row r="1" spans="1:13" s="220" customFormat="1" ht="53.25" customHeight="1">
      <c r="A1" s="450" t="s">
        <v>351</v>
      </c>
      <c r="B1" s="451"/>
      <c r="C1" s="451"/>
      <c r="D1" s="451"/>
      <c r="E1" s="451"/>
      <c r="F1" s="451"/>
      <c r="G1" s="451"/>
      <c r="H1" s="451"/>
      <c r="I1" s="451"/>
      <c r="J1" s="451"/>
      <c r="K1" s="451"/>
      <c r="L1" s="451"/>
      <c r="M1" s="451"/>
    </row>
    <row r="2" spans="1:13" customFormat="1" ht="12" customHeight="1">
      <c r="A2" s="448"/>
      <c r="B2" s="448"/>
      <c r="C2" s="448"/>
      <c r="D2" s="448"/>
      <c r="E2" s="448"/>
      <c r="F2" s="448"/>
      <c r="G2" s="448"/>
      <c r="H2" s="424" t="s">
        <v>230</v>
      </c>
      <c r="I2" s="424"/>
      <c r="J2" s="424"/>
      <c r="K2" s="424" t="s">
        <v>106</v>
      </c>
      <c r="L2" s="424"/>
      <c r="M2" s="424"/>
    </row>
    <row r="3" spans="1:13" customFormat="1">
      <c r="A3" s="367" t="s">
        <v>135</v>
      </c>
      <c r="B3" s="233" t="s">
        <v>221</v>
      </c>
      <c r="C3" s="233" t="s">
        <v>331</v>
      </c>
      <c r="D3" s="233" t="s">
        <v>350</v>
      </c>
      <c r="E3" s="233" t="s">
        <v>208</v>
      </c>
      <c r="F3" s="368" t="s">
        <v>207</v>
      </c>
      <c r="G3" s="233" t="s">
        <v>106</v>
      </c>
      <c r="H3" s="244" t="s">
        <v>107</v>
      </c>
      <c r="I3" s="244" t="s">
        <v>108</v>
      </c>
      <c r="J3" s="244" t="s">
        <v>309</v>
      </c>
      <c r="K3" s="244" t="s">
        <v>107</v>
      </c>
      <c r="L3" s="244" t="s">
        <v>108</v>
      </c>
      <c r="M3" s="244" t="s">
        <v>309</v>
      </c>
    </row>
    <row r="4" spans="1:13" ht="6.75" customHeight="1">
      <c r="A4" s="352"/>
      <c r="B4" s="353"/>
      <c r="C4" s="354"/>
      <c r="D4" s="352"/>
      <c r="E4" s="352"/>
      <c r="F4" s="354"/>
      <c r="G4" s="355"/>
      <c r="H4" s="365"/>
      <c r="I4" s="365"/>
      <c r="J4" s="365"/>
      <c r="K4" s="365"/>
      <c r="L4" s="365"/>
      <c r="M4" s="365"/>
    </row>
    <row r="5" spans="1:13" customFormat="1" ht="15.75" customHeight="1">
      <c r="A5" s="356">
        <v>1</v>
      </c>
      <c r="B5" s="357" t="s">
        <v>332</v>
      </c>
      <c r="C5" s="357"/>
      <c r="D5" s="357"/>
      <c r="E5" s="357"/>
      <c r="F5" s="357"/>
      <c r="G5" s="358"/>
      <c r="H5" s="366"/>
      <c r="I5" s="366"/>
      <c r="J5" s="366"/>
      <c r="K5" s="366"/>
      <c r="L5" s="366"/>
      <c r="M5" s="366"/>
    </row>
    <row r="6" spans="1:13" ht="111.75" customHeight="1">
      <c r="A6" s="359">
        <v>1.01</v>
      </c>
      <c r="B6" s="222" t="s">
        <v>333</v>
      </c>
      <c r="C6" s="360"/>
      <c r="D6" s="223" t="s">
        <v>297</v>
      </c>
      <c r="E6" s="224">
        <v>0</v>
      </c>
      <c r="F6" s="360">
        <v>3500</v>
      </c>
      <c r="G6" s="361">
        <f>E6*F6</f>
        <v>0</v>
      </c>
      <c r="H6" s="365">
        <v>0</v>
      </c>
      <c r="I6" s="365"/>
      <c r="J6" s="365"/>
      <c r="K6" s="365"/>
      <c r="L6" s="365"/>
      <c r="M6" s="365"/>
    </row>
    <row r="7" spans="1:13" customFormat="1" ht="15.75" customHeight="1">
      <c r="A7" s="356">
        <v>2</v>
      </c>
      <c r="B7" s="357" t="s">
        <v>334</v>
      </c>
      <c r="C7" s="357"/>
      <c r="D7" s="357"/>
      <c r="E7" s="357"/>
      <c r="F7" s="357"/>
      <c r="G7" s="358"/>
      <c r="H7" s="366">
        <v>0</v>
      </c>
      <c r="I7" s="366"/>
      <c r="J7" s="366"/>
      <c r="K7" s="366"/>
      <c r="L7" s="366"/>
      <c r="M7" s="366"/>
    </row>
    <row r="8" spans="1:13" ht="111.75" customHeight="1">
      <c r="A8" s="359">
        <v>2.0099999999999998</v>
      </c>
      <c r="B8" s="222" t="s">
        <v>335</v>
      </c>
      <c r="C8" s="360"/>
      <c r="D8" s="223" t="s">
        <v>297</v>
      </c>
      <c r="E8" s="224">
        <v>0</v>
      </c>
      <c r="F8" s="360">
        <v>4500</v>
      </c>
      <c r="G8" s="361">
        <f>E8*F8</f>
        <v>0</v>
      </c>
      <c r="H8" s="365">
        <v>0</v>
      </c>
      <c r="I8" s="365"/>
      <c r="J8" s="365"/>
      <c r="K8" s="365"/>
      <c r="L8" s="365"/>
      <c r="M8" s="365"/>
    </row>
    <row r="9" spans="1:13" customFormat="1" ht="15.75" customHeight="1">
      <c r="A9" s="356">
        <v>3</v>
      </c>
      <c r="B9" s="357" t="s">
        <v>336</v>
      </c>
      <c r="C9" s="357"/>
      <c r="D9" s="357"/>
      <c r="E9" s="357"/>
      <c r="F9" s="357"/>
      <c r="G9" s="358"/>
      <c r="H9" s="366"/>
      <c r="I9" s="366"/>
      <c r="J9" s="366"/>
      <c r="K9" s="366"/>
      <c r="L9" s="366"/>
      <c r="M9" s="366"/>
    </row>
    <row r="10" spans="1:13" ht="72.5">
      <c r="A10" s="359">
        <v>3.01</v>
      </c>
      <c r="B10" s="222" t="s">
        <v>337</v>
      </c>
      <c r="C10" s="360"/>
      <c r="D10" s="223" t="s">
        <v>297</v>
      </c>
      <c r="E10" s="224">
        <v>0</v>
      </c>
      <c r="F10" s="360">
        <v>2500</v>
      </c>
      <c r="G10" s="361">
        <f>E10*F10</f>
        <v>0</v>
      </c>
      <c r="H10" s="365"/>
      <c r="I10" s="365"/>
      <c r="J10" s="365"/>
      <c r="K10" s="365"/>
      <c r="L10" s="365"/>
      <c r="M10" s="365"/>
    </row>
    <row r="11" spans="1:13" customFormat="1" ht="15.75" customHeight="1">
      <c r="A11" s="356">
        <v>4</v>
      </c>
      <c r="B11" s="357" t="s">
        <v>338</v>
      </c>
      <c r="C11" s="357"/>
      <c r="D11" s="357"/>
      <c r="E11" s="357"/>
      <c r="F11" s="357"/>
      <c r="G11" s="358"/>
      <c r="H11" s="366"/>
      <c r="I11" s="366"/>
      <c r="J11" s="366"/>
      <c r="K11" s="366"/>
      <c r="L11" s="366"/>
      <c r="M11" s="366"/>
    </row>
    <row r="12" spans="1:13" ht="116">
      <c r="A12" s="359">
        <v>4.01</v>
      </c>
      <c r="B12" s="222" t="s">
        <v>339</v>
      </c>
      <c r="C12" s="360"/>
      <c r="D12" s="223" t="s">
        <v>297</v>
      </c>
      <c r="E12" s="224">
        <v>0</v>
      </c>
      <c r="F12" s="360">
        <v>99000</v>
      </c>
      <c r="G12" s="361"/>
      <c r="H12" s="365"/>
      <c r="I12" s="365"/>
      <c r="J12" s="365"/>
      <c r="K12" s="365"/>
      <c r="L12" s="365"/>
      <c r="M12" s="365"/>
    </row>
    <row r="13" spans="1:13" customFormat="1" ht="15.75" customHeight="1">
      <c r="A13" s="356">
        <v>5</v>
      </c>
      <c r="B13" s="357" t="s">
        <v>340</v>
      </c>
      <c r="C13" s="357"/>
      <c r="D13" s="357"/>
      <c r="E13" s="357"/>
      <c r="F13" s="357"/>
      <c r="G13" s="358"/>
      <c r="H13" s="366"/>
      <c r="I13" s="366"/>
      <c r="J13" s="366"/>
      <c r="K13" s="366"/>
      <c r="L13" s="366"/>
      <c r="M13" s="366"/>
    </row>
    <row r="14" spans="1:13" ht="111.75" customHeight="1">
      <c r="A14" s="359">
        <v>5.01</v>
      </c>
      <c r="B14" s="222" t="s">
        <v>341</v>
      </c>
      <c r="C14" s="360"/>
      <c r="D14" s="223" t="s">
        <v>297</v>
      </c>
      <c r="E14" s="224">
        <v>0</v>
      </c>
      <c r="F14" s="360">
        <v>5000</v>
      </c>
      <c r="G14" s="361">
        <f>E14*F14</f>
        <v>0</v>
      </c>
      <c r="H14" s="365"/>
      <c r="I14" s="365"/>
      <c r="J14" s="365"/>
      <c r="K14" s="365"/>
      <c r="L14" s="365"/>
      <c r="M14" s="365"/>
    </row>
    <row r="15" spans="1:13" customFormat="1" ht="15.75" customHeight="1">
      <c r="A15" s="356">
        <f>A13+1</f>
        <v>6</v>
      </c>
      <c r="B15" s="362" t="s">
        <v>342</v>
      </c>
      <c r="C15" s="357"/>
      <c r="D15" s="357"/>
      <c r="E15" s="357"/>
      <c r="F15" s="357"/>
      <c r="G15" s="358"/>
      <c r="H15" s="366"/>
      <c r="I15" s="366"/>
      <c r="J15" s="366"/>
      <c r="K15" s="366"/>
      <c r="L15" s="366"/>
      <c r="M15" s="366"/>
    </row>
    <row r="16" spans="1:13" ht="94.5" customHeight="1">
      <c r="A16" s="359">
        <v>5.01</v>
      </c>
      <c r="B16" s="222" t="s">
        <v>343</v>
      </c>
      <c r="C16" s="360"/>
      <c r="D16" s="223" t="s">
        <v>344</v>
      </c>
      <c r="E16" s="224">
        <v>0</v>
      </c>
      <c r="F16" s="228">
        <v>1800</v>
      </c>
      <c r="G16" s="361">
        <f>E16*F16</f>
        <v>0</v>
      </c>
      <c r="H16" s="365"/>
      <c r="I16" s="365"/>
      <c r="J16" s="365"/>
      <c r="K16" s="365"/>
      <c r="L16" s="365"/>
      <c r="M16" s="365"/>
    </row>
    <row r="17" spans="1:13" ht="94.5" customHeight="1">
      <c r="A17" s="359">
        <v>5.0199999999999996</v>
      </c>
      <c r="B17" s="222" t="s">
        <v>345</v>
      </c>
      <c r="C17" s="360"/>
      <c r="D17" s="223" t="s">
        <v>344</v>
      </c>
      <c r="E17" s="224">
        <v>0</v>
      </c>
      <c r="F17" s="228">
        <v>1800</v>
      </c>
      <c r="G17" s="361">
        <f>E17*F17</f>
        <v>0</v>
      </c>
      <c r="H17" s="365"/>
      <c r="I17" s="365"/>
      <c r="J17" s="365"/>
      <c r="K17" s="365"/>
      <c r="L17" s="365"/>
      <c r="M17" s="365"/>
    </row>
    <row r="18" spans="1:13" ht="51" customHeight="1">
      <c r="A18" s="359">
        <v>5.03</v>
      </c>
      <c r="B18" s="222" t="s">
        <v>346</v>
      </c>
      <c r="C18" s="355"/>
      <c r="D18" s="223" t="s">
        <v>344</v>
      </c>
      <c r="E18" s="224">
        <v>1</v>
      </c>
      <c r="F18" s="363">
        <v>8850</v>
      </c>
      <c r="G18" s="361">
        <f t="shared" ref="G18:G21" si="0">E18*F18</f>
        <v>8850</v>
      </c>
      <c r="H18" s="365">
        <v>0</v>
      </c>
      <c r="I18" s="365">
        <v>0</v>
      </c>
      <c r="J18" s="365">
        <f>H18+I18</f>
        <v>0</v>
      </c>
      <c r="K18" s="365">
        <f>E18*H18</f>
        <v>0</v>
      </c>
      <c r="L18" s="365">
        <f>F18*I18</f>
        <v>0</v>
      </c>
      <c r="M18" s="365">
        <f>K18+L18</f>
        <v>0</v>
      </c>
    </row>
    <row r="19" spans="1:13" ht="44.25" customHeight="1">
      <c r="A19" s="359">
        <v>5.04</v>
      </c>
      <c r="B19" s="222" t="s">
        <v>347</v>
      </c>
      <c r="C19" s="355"/>
      <c r="D19" s="223" t="s">
        <v>344</v>
      </c>
      <c r="E19" s="224">
        <v>1</v>
      </c>
      <c r="F19" s="363">
        <v>4800</v>
      </c>
      <c r="G19" s="361">
        <f t="shared" si="0"/>
        <v>4800</v>
      </c>
      <c r="H19" s="365">
        <v>0</v>
      </c>
      <c r="I19" s="365">
        <v>0</v>
      </c>
      <c r="J19" s="365">
        <f t="shared" ref="J19:J21" si="1">H19+I19</f>
        <v>0</v>
      </c>
      <c r="K19" s="365">
        <f t="shared" ref="K19:K21" si="2">E19*H19</f>
        <v>0</v>
      </c>
      <c r="L19" s="365">
        <f t="shared" ref="L19:L21" si="3">F19*I19</f>
        <v>0</v>
      </c>
      <c r="M19" s="365">
        <f t="shared" ref="M19:M21" si="4">K19+L19</f>
        <v>0</v>
      </c>
    </row>
    <row r="20" spans="1:13" ht="60" customHeight="1">
      <c r="A20" s="359">
        <v>5.05</v>
      </c>
      <c r="B20" s="222" t="s">
        <v>348</v>
      </c>
      <c r="C20"/>
      <c r="D20" s="223" t="s">
        <v>344</v>
      </c>
      <c r="E20" s="224">
        <v>1</v>
      </c>
      <c r="F20" s="363">
        <v>4800</v>
      </c>
      <c r="G20" s="361">
        <f t="shared" si="0"/>
        <v>4800</v>
      </c>
      <c r="H20" s="365">
        <v>0</v>
      </c>
      <c r="I20" s="365">
        <v>0</v>
      </c>
      <c r="J20" s="365">
        <f t="shared" si="1"/>
        <v>0</v>
      </c>
      <c r="K20" s="365">
        <f t="shared" si="2"/>
        <v>0</v>
      </c>
      <c r="L20" s="365">
        <f t="shared" si="3"/>
        <v>0</v>
      </c>
      <c r="M20" s="365">
        <f t="shared" si="4"/>
        <v>0</v>
      </c>
    </row>
    <row r="21" spans="1:13" ht="61.5" customHeight="1">
      <c r="A21" s="359">
        <v>5.0599999999999996</v>
      </c>
      <c r="B21" s="222" t="s">
        <v>349</v>
      </c>
      <c r="C21"/>
      <c r="D21" s="223" t="s">
        <v>344</v>
      </c>
      <c r="E21" s="224">
        <v>1</v>
      </c>
      <c r="F21" s="363">
        <v>1500</v>
      </c>
      <c r="G21" s="361">
        <f t="shared" si="0"/>
        <v>1500</v>
      </c>
      <c r="H21" s="365">
        <v>0</v>
      </c>
      <c r="I21" s="365">
        <v>0</v>
      </c>
      <c r="J21" s="365">
        <f t="shared" si="1"/>
        <v>0</v>
      </c>
      <c r="K21" s="365">
        <f t="shared" si="2"/>
        <v>0</v>
      </c>
      <c r="L21" s="365">
        <f t="shared" si="3"/>
        <v>0</v>
      </c>
      <c r="M21" s="365">
        <f t="shared" si="4"/>
        <v>0</v>
      </c>
    </row>
    <row r="22" spans="1:13" customFormat="1" ht="15.75" customHeight="1">
      <c r="A22" s="356"/>
      <c r="B22" s="449" t="s">
        <v>147</v>
      </c>
      <c r="C22" s="449"/>
      <c r="D22" s="449"/>
      <c r="E22" s="449"/>
      <c r="F22" s="449"/>
      <c r="G22" s="364">
        <f>SUM(G3:G21)</f>
        <v>19950</v>
      </c>
      <c r="H22" s="366"/>
      <c r="I22" s="366"/>
      <c r="J22" s="366"/>
      <c r="K22" s="364">
        <f>SUM(K3:K21)</f>
        <v>0</v>
      </c>
      <c r="L22" s="364">
        <f>SUM(L3:L21)</f>
        <v>0</v>
      </c>
      <c r="M22" s="364">
        <f>SUM(M3:M21)</f>
        <v>0</v>
      </c>
    </row>
  </sheetData>
  <sheetProtection selectLockedCells="1" selectUnlockedCells="1"/>
  <mergeCells count="5">
    <mergeCell ref="A2:G2"/>
    <mergeCell ref="B22:F22"/>
    <mergeCell ref="H2:J2"/>
    <mergeCell ref="K2:M2"/>
    <mergeCell ref="A1:M1"/>
  </mergeCells>
  <printOptions horizontalCentered="1"/>
  <pageMargins left="0.43333333333333335" right="0.55138888888888893" top="0.79236111111111107" bottom="0.47499999999999998" header="0.2361111111111111" footer="0.2361111111111111"/>
  <pageSetup paperSize="9" scale="36" firstPageNumber="0" orientation="portrait" r:id="rId1"/>
  <headerFooter alignWithMargins="0">
    <oddHeader>&amp;C&amp;"Arial,Bold"&amp;12&amp;UPH AT MALDIVES&amp;11&amp;UBILL OF QUANTITIES -  FIRE FIGHTING WORKS</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D99165-3FC1-44EA-ADD8-26337A5EB538}"/>
</file>

<file path=customXml/itemProps2.xml><?xml version="1.0" encoding="utf-8"?>
<ds:datastoreItem xmlns:ds="http://schemas.openxmlformats.org/officeDocument/2006/customXml" ds:itemID="{B725EBAC-2F26-4FDF-8691-B155E279333A}">
  <ds:schemaRefs>
    <ds:schemaRef ds:uri="http://schemas.microsoft.com/sharepoint/v3/contenttype/forms"/>
  </ds:schemaRefs>
</ds:datastoreItem>
</file>

<file path=customXml/itemProps3.xml><?xml version="1.0" encoding="utf-8"?>
<ds:datastoreItem xmlns:ds="http://schemas.openxmlformats.org/officeDocument/2006/customXml" ds:itemID="{16521B80-664D-4F07-A302-AF3DD3A40E12}">
  <ds:schemaRefs>
    <ds:schemaRef ds:uri="http://schemas.openxmlformats.org/package/2006/metadata/core-properties"/>
    <ds:schemaRef ds:uri="http://purl.org/dc/elements/1.1/"/>
    <ds:schemaRef ds:uri="http://purl.org/dc/terms/"/>
    <ds:schemaRef ds:uri="http://schemas.microsoft.com/office/2006/documentManagement/types"/>
    <ds:schemaRef ds:uri="72b43016-16a7-42f7-bc1a-063c27e5d515"/>
    <ds:schemaRef ds:uri="http://purl.org/dc/dcmitype/"/>
    <ds:schemaRef ds:uri="7326994b-23a0-4b5e-a973-7b87443abe0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Summary of Cost</vt:lpstr>
      <vt:lpstr>RA-2 Abstract - C&amp;I </vt:lpstr>
      <vt:lpstr>RA-2 C&amp;I Measurement sheet </vt:lpstr>
      <vt:lpstr>RA-02 Plumbing </vt:lpstr>
      <vt:lpstr>RA-02 Lighting </vt:lpstr>
      <vt:lpstr>RA-02 Electrical </vt:lpstr>
      <vt:lpstr>RA-02 CCTV </vt:lpstr>
      <vt:lpstr>RA-02 Fire </vt:lpstr>
      <vt:lpstr>'RA-02 Fire '!Excel_BuiltIn_Print_Area</vt:lpstr>
      <vt:lpstr>'RA-02 Fire '!Print_Area</vt:lpstr>
      <vt:lpstr>'RA-02 Lighting '!Print_Area</vt:lpstr>
      <vt:lpstr>'RA-02 Plumbing '!Print_Area</vt:lpstr>
      <vt:lpstr>'RA-2 Abstract - C&amp;I '!Print_Area</vt:lpstr>
      <vt:lpstr>'RA-2 C&amp;I Measurement sheet '!Print_Area</vt:lpstr>
      <vt:lpstr>'Summary of Cost'!Print_Area</vt:lpstr>
      <vt:lpstr>'RA-02 Fire '!Print_Titles</vt:lpstr>
      <vt:lpstr>'RA-2 Abstract - C&amp;I '!Print_Titles</vt:lpstr>
      <vt:lpstr>'RA-2 C&amp;I Measurement sheet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dc:creator>
  <cp:lastModifiedBy>Urmila Jadhav</cp:lastModifiedBy>
  <cp:lastPrinted>2024-02-01T07:29:03Z</cp:lastPrinted>
  <dcterms:created xsi:type="dcterms:W3CDTF">2024-01-27T11:01:10Z</dcterms:created>
  <dcterms:modified xsi:type="dcterms:W3CDTF">2024-03-30T12:30:14Z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ContentTypeId">
    <vt:lpwstr>0x010100537A43EC52BEE34C898FAD69A0A90781</vt:lpwstr>
  </property>
</Properties>
</file>