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2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18.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E:\FDT Acc\DESKTOP 106\TFS\Swami\Billing\Final RA 2\Swamy\"/>
    </mc:Choice>
  </mc:AlternateContent>
  <xr:revisionPtr revIDLastSave="0" documentId="13_ncr:1_{5D5C23AE-938C-4295-8B32-42EA318BFC4B}" xr6:coauthVersionLast="36" xr6:coauthVersionMax="47" xr10:uidLastSave="{00000000-0000-0000-0000-000000000000}"/>
  <bookViews>
    <workbookView xWindow="0" yWindow="0" windowWidth="28800" windowHeight="11610" xr2:uid="{78E83A86-B1FA-475E-97AF-752AF4B684A5}"/>
  </bookViews>
  <sheets>
    <sheet name="Summary of Cost" sheetId="4" r:id="rId1"/>
    <sheet name="RA-2 Abstract - C&amp;I " sheetId="1" r:id="rId2"/>
    <sheet name="RA-2 C&amp;I Measurement sheet " sheetId="11" r:id="rId3"/>
    <sheet name="RA-02 Plumbing " sheetId="5" r:id="rId4"/>
    <sheet name="RA-02 Lighting " sheetId="6" r:id="rId5"/>
    <sheet name="RA-02 Electrical " sheetId="7" r:id="rId6"/>
    <sheet name="RA-02 CCTV " sheetId="8" r:id="rId7"/>
    <sheet name="RA-02 Fire "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l" localSheetId="7">#REF!</definedName>
    <definedName name="\l">#REF!</definedName>
    <definedName name="\p" localSheetId="7">#REF!</definedName>
    <definedName name="\p">#REF!</definedName>
    <definedName name="_">#N/A</definedName>
    <definedName name="____aac178" localSheetId="6">#REF!</definedName>
    <definedName name="____aac178" localSheetId="5">#REF!</definedName>
    <definedName name="____aac178" localSheetId="3">#REF!</definedName>
    <definedName name="____aac178" localSheetId="2">#REF!</definedName>
    <definedName name="____aac178" localSheetId="0">#REF!</definedName>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 localSheetId="6">#REF!</definedName>
    <definedName name="___aac178" localSheetId="5">#REF!</definedName>
    <definedName name="___aac178" localSheetId="3">#REF!</definedName>
    <definedName name="___aac178" localSheetId="2">#REF!</definedName>
    <definedName name="___aac178" localSheetId="0">#REF!</definedName>
    <definedName name="___aac178">#REF!</definedName>
    <definedName name="___B98518">NA()</definedName>
    <definedName name="___dim4" localSheetId="7">#REF!</definedName>
    <definedName name="___dim4">#REF!</definedName>
    <definedName name="___dim4_1">#N/A</definedName>
    <definedName name="___dim4_1_5" localSheetId="7">#REF!</definedName>
    <definedName name="___dim4_1_5">#REF!</definedName>
    <definedName name="___dim4_5" localSheetId="7">#REF!</definedName>
    <definedName name="___dim4_5">#REF!</definedName>
    <definedName name="___hsd3">NA()</definedName>
    <definedName name="___iv100000">NA()</definedName>
    <definedName name="___IV66000">NA()</definedName>
    <definedName name="___iv70000">NA()</definedName>
    <definedName name="___iv99999">NA()</definedName>
    <definedName name="___MRS1">NA()</definedName>
    <definedName name="___rm4" localSheetId="7">#REF!</definedName>
    <definedName name="___rm4">#REF!</definedName>
    <definedName name="___rm4_1">#N/A</definedName>
    <definedName name="___rm4_1_5" localSheetId="7">#REF!</definedName>
    <definedName name="___rm4_1_5">#REF!</definedName>
    <definedName name="___rm4_5" localSheetId="7">#REF!</definedName>
    <definedName name="___rm4_5">#REF!</definedName>
    <definedName name="___sep05">NA()</definedName>
    <definedName name="___sep3">NA()</definedName>
    <definedName name="___snd1">NA()</definedName>
    <definedName name="___ugt3">NA()</definedName>
    <definedName name="___utl3">NA()</definedName>
    <definedName name="___xlnm_Print_Area">NA()</definedName>
    <definedName name="__123Graph_X" localSheetId="7" hidden="1">#REF!</definedName>
    <definedName name="__123Graph_X" hidden="1">#REF!</definedName>
    <definedName name="__5" localSheetId="7">#REF!</definedName>
    <definedName name="__5">#REF!</definedName>
    <definedName name="__aac178" localSheetId="6">#REF!</definedName>
    <definedName name="__aac178" localSheetId="5">#REF!</definedName>
    <definedName name="__aac178" localSheetId="3">#REF!</definedName>
    <definedName name="__aac178" localSheetId="2">#REF!</definedName>
    <definedName name="__aac178" localSheetId="0">#REF!</definedName>
    <definedName name="__aac178">#REF!</definedName>
    <definedName name="__B98518">NA()</definedName>
    <definedName name="__dim4" localSheetId="7">#REF!</definedName>
    <definedName name="__dim4">#REF!</definedName>
    <definedName name="__dim4_5" localSheetId="7">#REF!</definedName>
    <definedName name="__dim4_5">#REF!</definedName>
    <definedName name="__hsd3">NA()</definedName>
    <definedName name="__iv100000">NA()</definedName>
    <definedName name="__IV66000">NA()</definedName>
    <definedName name="__iv70000">NA()</definedName>
    <definedName name="__iv99999">NA()</definedName>
    <definedName name="__MRS1">NA()</definedName>
    <definedName name="__rm4" localSheetId="7">#REF!</definedName>
    <definedName name="__rm4">#REF!</definedName>
    <definedName name="__rm4_5" localSheetId="7">#REF!</definedName>
    <definedName name="__rm4_5">#REF!</definedName>
    <definedName name="__sep05">NA()</definedName>
    <definedName name="__sep3">NA()</definedName>
    <definedName name="__snd1">NA()</definedName>
    <definedName name="__ugt3">NA()</definedName>
    <definedName name="__utl3">NA()</definedName>
    <definedName name="__xlnm.Print_Area_1" localSheetId="7">#REF!</definedName>
    <definedName name="__xlnm.Print_Area_1">#REF!</definedName>
    <definedName name="__xlnm.Print_Titles_1" localSheetId="7">#REF!</definedName>
    <definedName name="__xlnm.Print_Titles_1">#REF!</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#N/A</definedName>
    <definedName name="_a_1">#N/A</definedName>
    <definedName name="_a_1_1">#N/A</definedName>
    <definedName name="_a_1_1_1">#N/A</definedName>
    <definedName name="_a_1_1_1_1">#N/A</definedName>
    <definedName name="_a_1_1_1_1_1" localSheetId="7">#REF!</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1">NA()</definedName>
    <definedName name="_a2">NA()</definedName>
    <definedName name="_a3">NA()</definedName>
    <definedName name="_aaa5">#N/A</definedName>
    <definedName name="_aaa5_5">#REF!</definedName>
    <definedName name="_aac178" localSheetId="6">#REF!</definedName>
    <definedName name="_aac178" localSheetId="5">#REF!</definedName>
    <definedName name="_aac178" localSheetId="3">#REF!</definedName>
    <definedName name="_aac178" localSheetId="2">#REF!</definedName>
    <definedName name="_aac178" localSheetId="0">#REF!</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l1">#N/A</definedName>
    <definedName name="_bol1_5" localSheetId="7">#REF!</definedName>
    <definedName name="_bol1_5">#REF!</definedName>
    <definedName name="_BOQ1">"city"&amp;" "&amp;"state"</definedName>
    <definedName name="_con3">NA()</definedName>
    <definedName name="_DIA1" localSheetId="7">#REF!</definedName>
    <definedName name="_DIA1">#REF!</definedName>
    <definedName name="_DIA2" localSheetId="7">#REF!</definedName>
    <definedName name="_DIA2">#REF!</definedName>
    <definedName name="_dim4" localSheetId="7">#REF!</definedName>
    <definedName name="_dim4">#REF!</definedName>
    <definedName name="_dim4_1">#N/A</definedName>
    <definedName name="_dim4_1_5">#REF!</definedName>
    <definedName name="_dim4_5">#REF!</definedName>
    <definedName name="_Fill">NA()</definedName>
    <definedName name="_FIT1">NA()</definedName>
    <definedName name="_FIT2">NA()</definedName>
    <definedName name="_HDD1">#N/A</definedName>
    <definedName name="_HDD1_5">#REF!</definedName>
    <definedName name="_hsd3">NA()</definedName>
    <definedName name="_iv100000">NA()</definedName>
    <definedName name="_IV66000">NA()</definedName>
    <definedName name="_iv70000">NA()</definedName>
    <definedName name="_iv99999">NA()</definedName>
    <definedName name="_Key1">NA()</definedName>
    <definedName name="_l">#N/A</definedName>
    <definedName name="_l_1">#N/A</definedName>
    <definedName name="_l_1_1">#N/A</definedName>
    <definedName name="_l_1_1_1">#N/A</definedName>
    <definedName name="_l_1_1_1_1">#N/A</definedName>
    <definedName name="_l_1_1_1_1_1" localSheetId="7">#REF!</definedName>
    <definedName name="_l_1_1_1_1_1">#REF!</definedName>
    <definedName name="_l_1_1_1_1_1_1">#N/A</definedName>
    <definedName name="_l_1_1_1_1_1_5" localSheetId="7">#REF!</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MRS1">NA()</definedName>
    <definedName name="_MS2">NA()</definedName>
    <definedName name="_Order1">255</definedName>
    <definedName name="_Order2">255</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Parse_Out">NA()</definedName>
    <definedName name="_q1">"city"&amp;" "&amp;"state"</definedName>
    <definedName name="_qtr02">NA()</definedName>
    <definedName name="_qtr4">NA()</definedName>
    <definedName name="_RAF1">NA()</definedName>
    <definedName name="_Regression_Int">1</definedName>
    <definedName name="_rim4">#N/A</definedName>
    <definedName name="_rim4_5" localSheetId="7">#REF!</definedName>
    <definedName name="_rim4_5">#REF!</definedName>
    <definedName name="_rm4">#REF!</definedName>
    <definedName name="_rm4_1">#N/A</definedName>
    <definedName name="_rm4_1_5">#REF!</definedName>
    <definedName name="_rm4_5">#REF!</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Toc458400507_2">#N/A</definedName>
    <definedName name="_Toc458400507_2_5" localSheetId="7">[1]Version!#REF!</definedName>
    <definedName name="_Toc458400507_2_5">[1]Version!#REF!</definedName>
    <definedName name="_ugt3">NA()</definedName>
    <definedName name="_utl3">NA()</definedName>
    <definedName name="_wrn1">NA()</definedName>
    <definedName name="_wrn2">NA()</definedName>
    <definedName name="_wrn3">NA()</definedName>
    <definedName name="A" localSheetId="7">'[2]PRECAST lightconc-II'!$J$19</definedName>
    <definedName name="A" localSheetId="4">'[2]PRECAST lightconc-II'!$J$19</definedName>
    <definedName name="a">NA()</definedName>
    <definedName name="a_1">NA()</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_NOS">NA()</definedName>
    <definedName name="A1_">#N/A</definedName>
    <definedName name="A1__5" localSheetId="7">#REF!</definedName>
    <definedName name="A1__5">#REF!</definedName>
    <definedName name="A10_">#N/A</definedName>
    <definedName name="A10__5" localSheetId="7">#REF!</definedName>
    <definedName name="A10__5">#REF!</definedName>
    <definedName name="A13_">#N/A</definedName>
    <definedName name="A13__1">#N/A</definedName>
    <definedName name="A13__1_5">#REF!</definedName>
    <definedName name="A13__5">#REF!</definedName>
    <definedName name="A19504583">NA()</definedName>
    <definedName name="a1m72">NA()</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ab" localSheetId="7">#REF!</definedName>
    <definedName name="acab">#REF!</definedName>
    <definedName name="acab_5" localSheetId="7">#REF!</definedName>
    <definedName name="acab_5">#REF!</definedName>
    <definedName name="acabl">#N/A</definedName>
    <definedName name="acabl_5" localSheetId="7">#REF!</definedName>
    <definedName name="acabl_5">#REF!</definedName>
    <definedName name="accab">#REF!</definedName>
    <definedName name="accab_5">#REF!</definedName>
    <definedName name="AccessDatabase" localSheetId="7" hidden="1">"C:\My Documents\VARUN\VARUN1\CHILLERS-RCP.mdb"</definedName>
    <definedName name="AccessDatabase" localSheetId="4" hidden="1">"C:\My Documents\VARUN\VARUN1\CHILLERS-RCP.mdb"</definedName>
    <definedName name="AccessDatabase">"D:\VOLTAGE DROP FOR THREE PHASE.mdb"</definedName>
    <definedName name="AcctName">#N/A</definedName>
    <definedName name="AcctName_1">#N/A</definedName>
    <definedName name="AcctName_1_3">#N/A</definedName>
    <definedName name="AcctName_1_3_5" localSheetId="7">#REF!</definedName>
    <definedName name="AcctName_1_3_5">#REF!</definedName>
    <definedName name="AcctName_1_5" localSheetId="7">#REF!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ppliance_discount">#N/A</definedName>
    <definedName name="Appliance_discount_1">#N/A</definedName>
    <definedName name="Appliance_discount_1_5" localSheetId="7">'[3]Works - Quote Sheet'!#REF!</definedName>
    <definedName name="Appliance_discount_1_5">'[3]Works - Quote Sheet'!#REF!</definedName>
    <definedName name="Appliance_discount_5" localSheetId="7">'[3]Works - Quote Sheet'!#REF!</definedName>
    <definedName name="Appliance_discount_5">'[3]Works - Quote Sheet'!#REF!</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sf">#N/A</definedName>
    <definedName name="asf_1">#N/A</definedName>
    <definedName name="asf_1_5" localSheetId="7">#REF!</definedName>
    <definedName name="asf_1_5">#REF!</definedName>
    <definedName name="asf_5">#REF!</definedName>
    <definedName name="Ausbuchung">NA()</definedName>
    <definedName name="auxlp" localSheetId="7">#REF!</definedName>
    <definedName name="auxlp">#REF!</definedName>
    <definedName name="auxlp_18">#N/A</definedName>
    <definedName name="auxlp_18_1">#N/A</definedName>
    <definedName name="auxlp_18_1_5" localSheetId="7">#REF!</definedName>
    <definedName name="auxlp_18_1_5">#REF!</definedName>
    <definedName name="auxlp_18_5" localSheetId="7">#REF!</definedName>
    <definedName name="auxlp_18_5">#REF!</definedName>
    <definedName name="auxlp_21">#N/A</definedName>
    <definedName name="auxlp_21_5">#REF!</definedName>
    <definedName name="auxlp_5">#REF!</definedName>
    <definedName name="az">NA()</definedName>
    <definedName name="B" localSheetId="7">'[2]PRECAST lightconc-II'!$K$19</definedName>
    <definedName name="B" localSheetId="4">'[2]PRECAST lightconc-II'!$K$19</definedName>
    <definedName name="B">NA()</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_nos">NA()</definedName>
    <definedName name="b6fv6fd">#N/A</definedName>
    <definedName name="b6fv6fd_5" localSheetId="7">#REF!</definedName>
    <definedName name="b6fv6fd_5">#REF!</definedName>
    <definedName name="bal">NA()</definedName>
    <definedName name="Bal_Sheet">"[5]pointno.5!#ref!"</definedName>
    <definedName name="Band" localSheetId="7">#N/A</definedName>
    <definedName name="Band" localSheetId="4">#N/A</definedName>
    <definedName name="BAND">NA()</definedName>
    <definedName name="Band_5">[4]Labels!$E$3:$E$9</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dClass">#N/A</definedName>
    <definedName name="BidClass_1">#N/A</definedName>
    <definedName name="BidClass_1_3">#N/A</definedName>
    <definedName name="BidClass_1_3_5" localSheetId="7">#REF!</definedName>
    <definedName name="BidClass_1_3_5">#REF!</definedName>
    <definedName name="BidClass_1_5" localSheetId="7">#REF!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anzielle_Betrachtung">NA()</definedName>
    <definedName name="bill">NA()</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localSheetId="7" hidden="1">{#N/A,#N/A,TRUE,"Front";#N/A,#N/A,TRUE,"Simple Letter";#N/A,#N/A,TRUE,"Inside";#N/A,#N/A,TRUE,"Contents";#N/A,#N/A,TRUE,"Basis";#N/A,#N/A,TRUE,"Inclusions";#N/A,#N/A,TRUE,"Exclusions";#N/A,#N/A,TRUE,"Areas";#N/A,#N/A,TRUE,"Summary";#N/A,#N/A,TRUE,"Detail"}</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nus_E">NA()</definedName>
    <definedName name="BOQ">"city"&amp;" "&amp;"state"</definedName>
    <definedName name="BORDER">"[14]precalculation!#ref!"</definedName>
    <definedName name="BORDERKostenstelle">NA()</definedName>
    <definedName name="botl" localSheetId="7">#REF!</definedName>
    <definedName name="botl">#REF!</definedName>
    <definedName name="botl_10">#N/A</definedName>
    <definedName name="botl_10_3">#N/A</definedName>
    <definedName name="botl_10_3_5" localSheetId="7">#REF!</definedName>
    <definedName name="botl_10_3_5">#REF!</definedName>
    <definedName name="botl_10_5" localSheetId="7">#REF!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p">NA()</definedName>
    <definedName name="Breakup">#N/A</definedName>
    <definedName name="Breakup_1">#N/A</definedName>
    <definedName name="Breakup_1_5">#REF!</definedName>
    <definedName name="Breakup_5">#REF!</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a" localSheetId="7">#REF!</definedName>
    <definedName name="bua">#REF!</definedName>
    <definedName name="bua_10">#N/A</definedName>
    <definedName name="bua_10_5" localSheetId="7">#REF!</definedName>
    <definedName name="bua_10_5">#REF!</definedName>
    <definedName name="bua_12">#N/A</definedName>
    <definedName name="bua_12_5" localSheetId="7">#REF!</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iltIn_Print_Area___0">NA()</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utton_1">"VOLTAGE_DROP_FOR_THREE_PHASE_Sheet2_List"</definedName>
    <definedName name="BVA">NA()</definedName>
    <definedName name="bxevxed">#N/A</definedName>
    <definedName name="bxevxed_5" localSheetId="7">#REF!</definedName>
    <definedName name="bxevxed_5">#REF!</definedName>
    <definedName name="bxn">#N/A</definedName>
    <definedName name="bxn_5" localSheetId="7">#REF!</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_nos">NA()</definedName>
    <definedName name="C_order">NA()</definedName>
    <definedName name="cab" localSheetId="7">#REF!</definedName>
    <definedName name="cab">#REF!</definedName>
    <definedName name="cab_10">#N/A</definedName>
    <definedName name="cab_10_5" localSheetId="7">#REF!</definedName>
    <definedName name="cab_10_5">#REF!</definedName>
    <definedName name="cab_12">#N/A</definedName>
    <definedName name="cab_12_5" localSheetId="7">#REF!</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 localSheetId="7">'[3]Works - Quote Sheet'!#REF!</definedName>
    <definedName name="Calibration_Rate_1_5">'[3]Works - Quote Sheet'!#REF!</definedName>
    <definedName name="Calibration_Rate_5" localSheetId="7">'[3]Works - Quote Sheet'!#REF!</definedName>
    <definedName name="Calibration_Rate_5">'[3]Works - Quote Sheet'!#REF!</definedName>
    <definedName name="CALIMP" localSheetId="7">[5]factors!#REF!</definedName>
    <definedName name="CALIMP">[5]factors!#REF!</definedName>
    <definedName name="CALIMP_5" localSheetId="7">[5]factors!#REF!</definedName>
    <definedName name="CALIMP_5">[5]factors!#REF!</definedName>
    <definedName name="cant">#N/A</definedName>
    <definedName name="cant_1">#N/A</definedName>
    <definedName name="cant_1_5" localSheetId="7">'[6]Staff Acco.'!#REF!</definedName>
    <definedName name="cant_1_5">'[6]Staff Acco.'!#REF!</definedName>
    <definedName name="cant_10">#N/A</definedName>
    <definedName name="cant_10_3">#N/A</definedName>
    <definedName name="cant_10_3_5" localSheetId="7">'[6]Staff Acco_'!#REF!</definedName>
    <definedName name="cant_10_3_5">'[6]Staff Acco_'!#REF!</definedName>
    <definedName name="cant_10_5" localSheetId="7">'[6]Staff Acco_'!#REF!</definedName>
    <definedName name="cant_10_5">'[6]Staff Acco_'!#REF!</definedName>
    <definedName name="cant_12">#N/A</definedName>
    <definedName name="cant_12_3">#N/A</definedName>
    <definedName name="cant_12_3_5" localSheetId="7">'[6]Staff Acco_'!#REF!</definedName>
    <definedName name="cant_12_3_5">'[6]Staff Acco_'!#REF!</definedName>
    <definedName name="cant_12_5" localSheetId="7">'[6]Staff Acco_'!#REF!</definedName>
    <definedName name="cant_12_5">'[6]Staff Acco_'!#REF!</definedName>
    <definedName name="cant_13">#N/A</definedName>
    <definedName name="cant_13_3">#N/A</definedName>
    <definedName name="cant_13_3_5" localSheetId="7">'[6]Staff Acco_'!#REF!</definedName>
    <definedName name="cant_13_3_5">'[6]Staff Acco_'!#REF!</definedName>
    <definedName name="cant_13_5" localSheetId="7">'[6]Staff Acco_'!#REF!</definedName>
    <definedName name="cant_13_5">'[6]Staff Acco_'!#REF!</definedName>
    <definedName name="cant_14">#N/A</definedName>
    <definedName name="cant_14_3">#N/A</definedName>
    <definedName name="cant_14_3_5" localSheetId="7">'[6]Staff Acco_'!#REF!</definedName>
    <definedName name="cant_14_3_5">'[6]Staff Acco_'!#REF!</definedName>
    <definedName name="cant_14_5" localSheetId="7">'[6]Staff Acco_'!#REF!</definedName>
    <definedName name="cant_14_5">'[6]Staff Acco_'!#REF!</definedName>
    <definedName name="cant_15">#N/A</definedName>
    <definedName name="cant_15_3">#N/A</definedName>
    <definedName name="cant_15_3_5" localSheetId="7">'[6]Staff Acco_'!#REF!</definedName>
    <definedName name="cant_15_3_5">'[6]Staff Acco_'!#REF!</definedName>
    <definedName name="cant_15_5" localSheetId="7">'[6]Staff Acco_'!#REF!</definedName>
    <definedName name="cant_15_5">'[6]Staff Acco_'!#REF!</definedName>
    <definedName name="cant_16">#N/A</definedName>
    <definedName name="cant_16_3">#N/A</definedName>
    <definedName name="cant_16_3_5" localSheetId="7">'[6]Staff Acco_'!#REF!</definedName>
    <definedName name="cant_16_3_5">'[6]Staff Acco_'!#REF!</definedName>
    <definedName name="cant_16_5" localSheetId="7">'[6]Staff Acco_'!#REF!</definedName>
    <definedName name="cant_16_5">'[6]Staff Acco_'!#REF!</definedName>
    <definedName name="cant_17">#N/A</definedName>
    <definedName name="cant_17_3">#N/A</definedName>
    <definedName name="cant_17_3_5" localSheetId="7">'[6]Staff Acco_'!#REF!</definedName>
    <definedName name="cant_17_3_5">'[6]Staff Acco_'!#REF!</definedName>
    <definedName name="cant_17_5" localSheetId="7">'[6]Staff Acco_'!#REF!</definedName>
    <definedName name="cant_17_5">'[6]Staff Acco_'!#REF!</definedName>
    <definedName name="cant_18">#N/A</definedName>
    <definedName name="cant_18_3">#N/A</definedName>
    <definedName name="cant_18_3_5" localSheetId="7">'[6]Staff Acco_'!#REF!</definedName>
    <definedName name="cant_18_3_5">'[6]Staff Acco_'!#REF!</definedName>
    <definedName name="cant_18_5" localSheetId="7">'[6]Staff Acco_'!#REF!</definedName>
    <definedName name="cant_18_5">'[6]Staff Acco_'!#REF!</definedName>
    <definedName name="cant_19">#N/A</definedName>
    <definedName name="cant_19_3">#N/A</definedName>
    <definedName name="cant_19_3_5" localSheetId="7">'[6]Staff Acco_'!#REF!</definedName>
    <definedName name="cant_19_3_5">'[6]Staff Acco_'!#REF!</definedName>
    <definedName name="cant_19_5" localSheetId="7">'[6]Staff Acco_'!#REF!</definedName>
    <definedName name="cant_19_5">'[6]Staff Acco_'!#REF!</definedName>
    <definedName name="cant_20">#N/A</definedName>
    <definedName name="cant_20_3">#N/A</definedName>
    <definedName name="cant_20_3_5" localSheetId="7">'[6]Staff Acco_'!#REF!</definedName>
    <definedName name="cant_20_3_5">'[6]Staff Acco_'!#REF!</definedName>
    <definedName name="cant_20_5" localSheetId="7">'[6]Staff Acco_'!#REF!</definedName>
    <definedName name="cant_20_5">'[6]Staff Acco_'!#REF!</definedName>
    <definedName name="cant_21">#N/A</definedName>
    <definedName name="cant_21_3">#N/A</definedName>
    <definedName name="cant_21_3_5" localSheetId="7">'[6]Staff Acco_'!#REF!</definedName>
    <definedName name="cant_21_3_5">'[6]Staff Acco_'!#REF!</definedName>
    <definedName name="cant_21_5" localSheetId="7">'[6]Staff Acco_'!#REF!</definedName>
    <definedName name="cant_21_5">'[6]Staff Acco_'!#REF!</definedName>
    <definedName name="cant_22">#N/A</definedName>
    <definedName name="cant_22_3">#N/A</definedName>
    <definedName name="cant_22_3_5" localSheetId="7">'[6]Staff Acco_'!#REF!</definedName>
    <definedName name="cant_22_3_5">'[6]Staff Acco_'!#REF!</definedName>
    <definedName name="cant_22_5" localSheetId="7">'[6]Staff Acco_'!#REF!</definedName>
    <definedName name="cant_22_5">'[6]Staff Acco_'!#REF!</definedName>
    <definedName name="cant_23">#N/A</definedName>
    <definedName name="cant_23_3">#N/A</definedName>
    <definedName name="cant_23_3_5" localSheetId="7">'[6]Staff Acco_'!#REF!</definedName>
    <definedName name="cant_23_3_5">'[6]Staff Acco_'!#REF!</definedName>
    <definedName name="cant_23_5" localSheetId="7">'[6]Staff Acco_'!#REF!</definedName>
    <definedName name="cant_23_5">'[6]Staff Acco_'!#REF!</definedName>
    <definedName name="cant_24">#N/A</definedName>
    <definedName name="cant_24_3">#N/A</definedName>
    <definedName name="cant_24_3_5" localSheetId="7">'[6]Staff Acco_'!#REF!</definedName>
    <definedName name="cant_24_3_5">'[6]Staff Acco_'!#REF!</definedName>
    <definedName name="cant_24_5" localSheetId="7">'[6]Staff Acco_'!#REF!</definedName>
    <definedName name="cant_24_5">'[6]Staff Acco_'!#REF!</definedName>
    <definedName name="cant_25">#N/A</definedName>
    <definedName name="cant_25_3">#N/A</definedName>
    <definedName name="cant_25_3_5" localSheetId="7">'[6]Staff Acco_'!#REF!</definedName>
    <definedName name="cant_25_3_5">'[6]Staff Acco_'!#REF!</definedName>
    <definedName name="cant_25_5" localSheetId="7">'[6]Staff Acco_'!#REF!</definedName>
    <definedName name="cant_25_5">'[6]Staff Acco_'!#REF!</definedName>
    <definedName name="cant_26">#N/A</definedName>
    <definedName name="cant_26_3">#N/A</definedName>
    <definedName name="cant_26_3_5" localSheetId="7">'[6]Staff Acco_'!#REF!</definedName>
    <definedName name="cant_26_3_5">'[6]Staff Acco_'!#REF!</definedName>
    <definedName name="cant_26_5" localSheetId="7">'[6]Staff Acco_'!#REF!</definedName>
    <definedName name="cant_26_5">'[6]Staff Acco_'!#REF!</definedName>
    <definedName name="cant_27">#N/A</definedName>
    <definedName name="cant_27_3">#N/A</definedName>
    <definedName name="cant_27_3_5" localSheetId="7">'[6]Staff Acco_'!#REF!</definedName>
    <definedName name="cant_27_3_5">'[6]Staff Acco_'!#REF!</definedName>
    <definedName name="cant_27_5" localSheetId="7">'[6]Staff Acco_'!#REF!</definedName>
    <definedName name="cant_27_5">'[6]Staff Acco_'!#REF!</definedName>
    <definedName name="cant_28">#N/A</definedName>
    <definedName name="cant_28_3">#N/A</definedName>
    <definedName name="cant_28_3_5" localSheetId="7">'[6]Staff Acco_'!#REF!</definedName>
    <definedName name="cant_28_3_5">'[6]Staff Acco_'!#REF!</definedName>
    <definedName name="cant_28_5" localSheetId="7">'[6]Staff Acco_'!#REF!</definedName>
    <definedName name="cant_28_5">'[6]Staff Acco_'!#REF!</definedName>
    <definedName name="cant_3">#N/A</definedName>
    <definedName name="cant_3_5" localSheetId="7">'[6]Staff Acco_'!#REF!</definedName>
    <definedName name="cant_3_5">'[6]Staff Acco_'!#REF!</definedName>
    <definedName name="cant_5" localSheetId="7">'[6]Staff Acco.'!#REF!</definedName>
    <definedName name="cant_5">'[6]Staff Acco.'!#REF!</definedName>
    <definedName name="cant_6">#N/A</definedName>
    <definedName name="cant_6_3">#N/A</definedName>
    <definedName name="cant_6_3_5" localSheetId="7">'[6]Staff Acco_'!#REF!</definedName>
    <definedName name="cant_6_3_5">'[6]Staff Acco_'!#REF!</definedName>
    <definedName name="cant_6_5" localSheetId="7">'[6]Staff Acco_'!#REF!</definedName>
    <definedName name="cant_6_5">'[6]Staff Acco_'!#REF!</definedName>
    <definedName name="cant_7">#N/A</definedName>
    <definedName name="cant_7_3">#N/A</definedName>
    <definedName name="cant_7_3_5" localSheetId="7">'[6]Staff Acco_'!#REF!</definedName>
    <definedName name="cant_7_3_5">'[6]Staff Acco_'!#REF!</definedName>
    <definedName name="cant_7_5" localSheetId="7">'[6]Staff Acco_'!#REF!</definedName>
    <definedName name="cant_7_5">'[6]Staff Acco_'!#REF!</definedName>
    <definedName name="cant_8">#N/A</definedName>
    <definedName name="cant_8_3">#N/A</definedName>
    <definedName name="cant_8_3_5" localSheetId="7">'[6]Staff Acco_'!#REF!</definedName>
    <definedName name="cant_8_3_5">'[6]Staff Acco_'!#REF!</definedName>
    <definedName name="cant_8_5" localSheetId="7">'[6]Staff Acco_'!#REF!</definedName>
    <definedName name="cant_8_5">'[6]Staff Acco_'!#REF!</definedName>
    <definedName name="cant_9">#N/A</definedName>
    <definedName name="cant_9_1">#N/A</definedName>
    <definedName name="cant_9_1_1">#N/A</definedName>
    <definedName name="cant_9_1_1_3">#N/A</definedName>
    <definedName name="cant_9_1_1_3_5" localSheetId="7">'[6]Staff Acco_'!#REF!</definedName>
    <definedName name="cant_9_1_1_3_5">'[6]Staff Acco_'!#REF!</definedName>
    <definedName name="cant_9_1_1_5" localSheetId="7">'[6]Staff Acco_'!#REF!</definedName>
    <definedName name="cant_9_1_1_5">'[6]Staff Acco_'!#REF!</definedName>
    <definedName name="cant_9_1_3">#N/A</definedName>
    <definedName name="cant_9_1_3_5" localSheetId="7">'[6]Staff Acco_'!#REF!</definedName>
    <definedName name="cant_9_1_3_5">'[6]Staff Acco_'!#REF!</definedName>
    <definedName name="cant_9_1_5" localSheetId="7">'[6]Staff Acco_'!#REF!</definedName>
    <definedName name="cant_9_1_5">'[6]Staff Acco_'!#REF!</definedName>
    <definedName name="cant_9_3">#N/A</definedName>
    <definedName name="cant_9_3_5" localSheetId="7">'[6]Staff Acco_'!#REF!</definedName>
    <definedName name="cant_9_3_5">'[6]Staff Acco_'!#REF!</definedName>
    <definedName name="cant_9_5" localSheetId="7">'[6]Staff Acco_'!#REF!</definedName>
    <definedName name="cant_9_5">'[6]Staff Acco_'!#REF!</definedName>
    <definedName name="canteen">NA()</definedName>
    <definedName name="capacity" localSheetId="7">#REF!</definedName>
    <definedName name="capacity">#REF!</definedName>
    <definedName name="capacity1" localSheetId="7">#REF!</definedName>
    <definedName name="capacity1">#REF!</definedName>
    <definedName name="capacity2" localSheetId="7">#REF!</definedName>
    <definedName name="capacity2">#REF!</definedName>
    <definedName name="capacity3">#REF!</definedName>
    <definedName name="CardReaderInd400">#N/A</definedName>
    <definedName name="CardReaderInd400_1">#N/A</definedName>
    <definedName name="CardReaderInd400_1_5" localSheetId="7">[7]CCTV_EST1!#REF!</definedName>
    <definedName name="CardReaderInd400_1_5">[7]CCTV_EST1!#REF!</definedName>
    <definedName name="CardReaderInd400_5" localSheetId="7">[7]CCTV_EST1!#REF!</definedName>
    <definedName name="CardReaderInd400_5">[7]CCTV_EST1!#REF!</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 localSheetId="7">#N/A</definedName>
    <definedName name="ccv" localSheetId="4">#N/A</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eiling_Painting">NA()</definedName>
    <definedName name="Cement">NA()</definedName>
    <definedName name="CF_SC">NA()</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annel_Shoulders">NA()</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HOW">NA()</definedName>
    <definedName name="CI">NA()</definedName>
    <definedName name="CIF">"[23]환율!$d$8"</definedName>
    <definedName name="ciff" localSheetId="7">#REF!</definedName>
    <definedName name="ciff">#REF!</definedName>
    <definedName name="ciff_1">#N/A</definedName>
    <definedName name="ciff_1_5" localSheetId="7">#REF!</definedName>
    <definedName name="ciff_1_5">#REF!</definedName>
    <definedName name="ciff_10">#N/A</definedName>
    <definedName name="ciff_10_3">#N/A</definedName>
    <definedName name="ciff_10_3_5" localSheetId="7">#REF!</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ity">NA()</definedName>
    <definedName name="CIVIL_WORKS">NA()</definedName>
    <definedName name="clasif">NA()</definedName>
    <definedName name="ClientAddress1" localSheetId="7">#REF!</definedName>
    <definedName name="ClientAddress1">#REF!</definedName>
    <definedName name="ClientAddress1_5" localSheetId="7">#REF!</definedName>
    <definedName name="ClientAddress1_5">#REF!</definedName>
    <definedName name="ClientAddress2" localSheetId="7">#REF!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"'[17]labour rates'!$c$7"</definedName>
    <definedName name="COAD" localSheetId="7">'[8]Civil Works'!$K$7</definedName>
    <definedName name="COAD" localSheetId="4">'[8]Civil Works'!$K$7</definedName>
    <definedName name="COAD">"'[18]civil works'!$k$7"</definedName>
    <definedName name="COAD_5">'[8]Civil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ments">#N/A</definedName>
    <definedName name="Comments_5" localSheetId="7">#REF!</definedName>
    <definedName name="Comments_5">#REF!</definedName>
    <definedName name="Company" localSheetId="7">#REF!</definedName>
    <definedName name="Company">#REF!</definedName>
    <definedName name="Company_5">#REF!</definedName>
    <definedName name="Company_Name_ISC">"[16]calc_isc!$k$4"</definedName>
    <definedName name="Company_Name_SC">"[16]calc_sc!$k$4"</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mponent">NA()</definedName>
    <definedName name="condf" localSheetId="7">#REF!</definedName>
    <definedName name="condf">#REF!</definedName>
    <definedName name="condf_18">#N/A</definedName>
    <definedName name="condf_18_1">#N/A</definedName>
    <definedName name="condf_18_1_5" localSheetId="7">#REF!</definedName>
    <definedName name="condf_18_1_5">#REF!</definedName>
    <definedName name="condf_18_5" localSheetId="7">#REF!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NA()</definedName>
    <definedName name="conmsf">[9]factors!$J$8</definedName>
    <definedName name="conmsf_5">[9]factors!$J$8</definedName>
    <definedName name="conpmp">NA()</definedName>
    <definedName name="CONS">NA()</definedName>
    <definedName name="Construction_Period" localSheetId="7">#REF!</definedName>
    <definedName name="Construction_Period">#REF!</definedName>
    <definedName name="Construction_Period_5" localSheetId="7">#REF!</definedName>
    <definedName name="Construction_Period_5">#REF!</definedName>
    <definedName name="consumable">NA()</definedName>
    <definedName name="consumption">NA()</definedName>
    <definedName name="Contact" localSheetId="7">#REF!</definedName>
    <definedName name="Contact">#REF!</definedName>
    <definedName name="Contact_5" localSheetId="7">#REF!</definedName>
    <definedName name="Contact_5">#REF!</definedName>
    <definedName name="ContAmt">#N/A</definedName>
    <definedName name="ContAmt_1">#N/A</definedName>
    <definedName name="ContAmt_1_3">#N/A</definedName>
    <definedName name="ContAmt_1_3_5" localSheetId="7">#REF!</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ok">NA()</definedName>
    <definedName name="COOL">NA()</definedName>
    <definedName name="cord">NA()</definedName>
    <definedName name="Corner_Ange_2_5m">NA()</definedName>
    <definedName name="Corner_Angel">NA()</definedName>
    <definedName name="Corner_Angel_1_5m">NA()</definedName>
    <definedName name="CorpClient">#N/A</definedName>
    <definedName name="CorpClient_1">#N/A</definedName>
    <definedName name="CorpClient_1_3">#N/A</definedName>
    <definedName name="CorpClient_1_3_5" localSheetId="7">#REF!</definedName>
    <definedName name="CorpClient_1_3_5">#REF!</definedName>
    <definedName name="CorpClient_1_5" localSheetId="7">#REF!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ran20">NA()</definedName>
    <definedName name="crane">NA()</definedName>
    <definedName name="creditors">NA()</definedName>
    <definedName name="credotor">NA()</definedName>
    <definedName name="cstf" localSheetId="7">#REF!</definedName>
    <definedName name="cstf">#REF!</definedName>
    <definedName name="cstf_18">#N/A</definedName>
    <definedName name="cstf_18_1">#N/A</definedName>
    <definedName name="cstf_18_1_5" localSheetId="7">#REF!</definedName>
    <definedName name="cstf_18_1_5">#REF!</definedName>
    <definedName name="cstf_18_5" localSheetId="7">#REF!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_out">NA()</definedName>
    <definedName name="Curr_out_ex">NA()</definedName>
    <definedName name="Curr_sum">NA()</definedName>
    <definedName name="Curr_sum_ex">NA()</definedName>
    <definedName name="CurrencyRate">#N/A</definedName>
    <definedName name="CurrencyRate_1">#N/A</definedName>
    <definedName name="CurrencyRate_1_3">#N/A</definedName>
    <definedName name="CurrencyRate_1_3_5" localSheetId="7">#REF!</definedName>
    <definedName name="CurrencyRate_1_3_5">#REF!</definedName>
    <definedName name="CurrencyRate_1_5" localSheetId="7">#REF!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cx">NA()</definedName>
    <definedName name="CZ">NA()</definedName>
    <definedName name="D" localSheetId="7">'[2]PRECAST lightconc-II'!$J$20</definedName>
    <definedName name="D" localSheetId="4">'[2]PRECAST lightconc-II'!$J$20</definedName>
    <definedName name="D">NA()</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_nos">NA()</definedName>
    <definedName name="da">NA()</definedName>
    <definedName name="Data">NA()</definedName>
    <definedName name="Date" localSheetId="7">#REF!</definedName>
    <definedName name="Date" localSheetId="4">#REF!</definedName>
    <definedName name="Date">NA()</definedName>
    <definedName name="Date_5" localSheetId="7">#REF!</definedName>
    <definedName name="Date_5">#REF!</definedName>
    <definedName name="DC">"[23]환율!$d$14"</definedName>
    <definedName name="DCU">#N/A</definedName>
    <definedName name="DCU_1">#N/A</definedName>
    <definedName name="DCU_1_5" localSheetId="7">'[10]ACS(1)'!#REF!</definedName>
    <definedName name="DCU_1_5">'[10]ACS(1)'!#REF!</definedName>
    <definedName name="DCU_5" localSheetId="7">'[10]ACS(1)'!#REF!</definedName>
    <definedName name="DCU_5">'[10]ACS(1)'!#REF!</definedName>
    <definedName name="ddd">NA()</definedName>
    <definedName name="DEBITED">NA()</definedName>
    <definedName name="DECISION">#N/A</definedName>
    <definedName name="DECISION_5">[11]Sheet2!$B$2:$B$3</definedName>
    <definedName name="Depreciation">NA()</definedName>
    <definedName name="DEPTH">NA()</definedName>
    <definedName name="DesignPress">#N/A</definedName>
    <definedName name="DesignPress_1">#N/A</definedName>
    <definedName name="DesignPress_1_5" localSheetId="7">#REF!</definedName>
    <definedName name="DesignPress_1_5">#REF!</definedName>
    <definedName name="DesignPress_5" localSheetId="7">#REF!</definedName>
    <definedName name="DesignPress_5">#REF!</definedName>
    <definedName name="detail">NA()</definedName>
    <definedName name="detailkalk1">NA()</definedName>
    <definedName name="dfqwfqw">NA()</definedName>
    <definedName name="DIAMETER" localSheetId="7">#REF!</definedName>
    <definedName name="DIAMETER">#REF!</definedName>
    <definedName name="Diesel">NA()</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_11">#N/A</definedName>
    <definedName name="DO_11_5">[12]calcul!$C$3</definedName>
    <definedName name="DocumentName">""</definedName>
    <definedName name="DocumentNumber">""</definedName>
    <definedName name="DOOR_Painting">NA()</definedName>
    <definedName name="Double_Clip">NA()</definedName>
    <definedName name="DP" localSheetId="7">#REF!</definedName>
    <definedName name="DP">#REF!</definedName>
    <definedName name="DP_5" localSheetId="7">#REF!</definedName>
    <definedName name="DP_5">#REF!</definedName>
    <definedName name="dpr">NA()</definedName>
    <definedName name="DR">NA()</definedName>
    <definedName name="dsdud" localSheetId="7">#REF!</definedName>
    <definedName name="dsdud">#REF!</definedName>
    <definedName name="dsdud_18">#N/A</definedName>
    <definedName name="dsdud_18_1">#N/A</definedName>
    <definedName name="dsdud_18_1_5" localSheetId="7">#REF!</definedName>
    <definedName name="dsdud_18_1_5">#REF!</definedName>
    <definedName name="dsdud_18_5" localSheetId="7">#REF!</definedName>
    <definedName name="dsdud_18_5">#REF!</definedName>
    <definedName name="dsdud_21">#N/A</definedName>
    <definedName name="dsdud_21_5">#REF!</definedName>
    <definedName name="dsdud_5">#REF!</definedName>
    <definedName name="dt">NA()</definedName>
    <definedName name="Dur">"[13]data!$h$18"</definedName>
    <definedName name="dy">NA()</definedName>
    <definedName name="E" localSheetId="7">'[2]PRECAST lightconc-II'!$K$20</definedName>
    <definedName name="E" localSheetId="4">'[2]PRECAST lightconc-II'!$K$20</definedName>
    <definedName name="E">NA()</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_nos">NA()</definedName>
    <definedName name="earthwork">NA()</definedName>
    <definedName name="earthwork_utility">NA()</definedName>
    <definedName name="edf">#N/A</definedName>
    <definedName name="edf_5" localSheetId="7">#REF!</definedName>
    <definedName name="edf_5">#REF!</definedName>
    <definedName name="EE">NA()</definedName>
    <definedName name="EGP">3.8204629</definedName>
    <definedName name="egt301d">#N/A</definedName>
    <definedName name="egt301d_5" localSheetId="7">#REF!</definedName>
    <definedName name="egt301d_5">#REF!</definedName>
    <definedName name="egt330d">#N/A</definedName>
    <definedName name="egt330d_5" localSheetId="7">#REF!</definedName>
    <definedName name="egt330d_5">#REF!</definedName>
    <definedName name="Ele" localSheetId="7">"$#REF!.$G$68"</definedName>
    <definedName name="Ele" localSheetId="4">"$#REF!.$G$68"</definedName>
    <definedName name="ELE">NA()</definedName>
    <definedName name="electrical" localSheetId="7">#REF!</definedName>
    <definedName name="electrical">#REF!</definedName>
    <definedName name="EMI">NA()</definedName>
    <definedName name="EMI_1">NA()</definedName>
    <definedName name="EMI_2">NA()</definedName>
    <definedName name="EMI_3">NA()</definedName>
    <definedName name="EMI_4">NA()</definedName>
    <definedName name="EMI_5">NA()</definedName>
    <definedName name="EMI_6">NA()</definedName>
    <definedName name="Encoder">#N/A</definedName>
    <definedName name="Encoder_1">#N/A</definedName>
    <definedName name="Encoder_1_5" localSheetId="7">[7]CCTV_EST1!#REF!</definedName>
    <definedName name="Encoder_1_5">[7]CCTV_EST1!#REF!</definedName>
    <definedName name="Encoder_5" localSheetId="7">[7]CCTV_EST1!#REF!</definedName>
    <definedName name="Encoder_5">[7]CCTV_EST1!#REF!</definedName>
    <definedName name="End_Bal">NA()</definedName>
    <definedName name="EngAddress">#N/A</definedName>
    <definedName name="EngAddress_1">#N/A</definedName>
    <definedName name="EngAddress_1_3">#N/A</definedName>
    <definedName name="EngAddress_1_3_5" localSheetId="7">#REF!</definedName>
    <definedName name="EngAddress_1_3_5">#REF!</definedName>
    <definedName name="EngAddress_1_5" localSheetId="7">#REF!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r">NA()</definedName>
    <definedName name="erer">NA()</definedName>
    <definedName name="essai">#N/A</definedName>
    <definedName name="essai_5" localSheetId="7">#REF!</definedName>
    <definedName name="essai_5">#REF!</definedName>
    <definedName name="EstCost">#N/A</definedName>
    <definedName name="EstCost_1">#N/A</definedName>
    <definedName name="EstCost_1_3">#N/A</definedName>
    <definedName name="EstCost_1_3_5" localSheetId="7">#REF!</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2">#N/A</definedName>
    <definedName name="Excel_BuiltIn__FilterDatabase_2_5" localSheetId="7">#REF!</definedName>
    <definedName name="Excel_BuiltIn__FilterDatabase_2_5">#REF!</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#N/A</definedName>
    <definedName name="Excel_BuiltIn_Database_0">NA()</definedName>
    <definedName name="Excel_BuiltIn_Database_5" localSheetId="7">#REF!</definedName>
    <definedName name="Excel_BuiltIn_Database_5">#REF!</definedName>
    <definedName name="Excel_BuiltIn_Print_Area" localSheetId="7">'RA-02 Fire '!$A$5:$G$5</definedName>
    <definedName name="Excel_BuiltIn_Print_Area" localSheetId="4">'RA-02 Lighting '!#REF!</definedName>
    <definedName name="Excel_BuiltIn_Print_Area">NA()</definedName>
    <definedName name="Excel_BuiltIn_Print_Area_1">NA()</definedName>
    <definedName name="Excel_BuiltIn_Print_Area_1_1" localSheetId="7">#REF!</definedName>
    <definedName name="Excel_BuiltIn_Print_Area_1_1" localSheetId="4">#REF!</definedName>
    <definedName name="Excel_BuiltIn_Print_Area_1_1">NA()</definedName>
    <definedName name="Excel_BuiltIn_Print_Area_1_1_1" localSheetId="7">#N/A</definedName>
    <definedName name="Excel_BuiltIn_Print_Area_1_1_1" localSheetId="4">#N/A</definedName>
    <definedName name="Excel_BuiltIn_Print_Area_1_1_1">NA()</definedName>
    <definedName name="Excel_BuiltIn_Print_Area_1_1_1_1" localSheetId="7">#N/A</definedName>
    <definedName name="Excel_BuiltIn_Print_Area_1_1_1_1" localSheetId="4">#N/A</definedName>
    <definedName name="Excel_BuiltIn_Print_Area_1_1_1_1">NA()</definedName>
    <definedName name="Excel_BuiltIn_Print_Area_1_1_1_1_1" localSheetId="7">#N/A</definedName>
    <definedName name="Excel_BuiltIn_Print_Area_1_1_1_1_1" localSheetId="4">#N/A</definedName>
    <definedName name="Excel_BuiltIn_Print_Area_1_1_1_1_1">NA()</definedName>
    <definedName name="Excel_BuiltIn_Print_Area_1_1_1_1_1_1">#N/A</definedName>
    <definedName name="Excel_BuiltIn_Print_Area_1_1_1_1_1_1_5" localSheetId="7">#REF!</definedName>
    <definedName name="Excel_BuiltIn_Print_Area_1_1_1_1_1_1_5">#REF!</definedName>
    <definedName name="Excel_BuiltIn_Print_Area_1_1_1_1_1_5" localSheetId="7">#REF!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NA()</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 localSheetId="7">[13]Summary!#REF!</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 localSheetId="7">[13]Summary!#REF!</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 localSheetId="7">[13]Summary!#REF!</definedName>
    <definedName name="Excel_BuiltIn_Print_Area_1_1_2_1_1_3_5">[13]Summary!#REF!</definedName>
    <definedName name="Excel_BuiltIn_Print_Area_1_1_2_1_1_5" localSheetId="7">[13]Summary!#REF!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 localSheetId="7">[14]Summary!#REF!</definedName>
    <definedName name="Excel_BuiltIn_Print_Area_1_1_2_1_2_3_5">[14]Summary!#REF!</definedName>
    <definedName name="Excel_BuiltIn_Print_Area_1_1_2_1_2_5" localSheetId="7">[14]Summary!#REF!</definedName>
    <definedName name="Excel_BuiltIn_Print_Area_1_1_2_1_2_5">[14]Summary!#REF!</definedName>
    <definedName name="Excel_BuiltIn_Print_Area_1_1_2_1_3">#N/A</definedName>
    <definedName name="Excel_BuiltIn_Print_Area_1_1_2_1_3_5" localSheetId="7">#REF!</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 localSheetId="7">[14]Summary!#REF!</definedName>
    <definedName name="Excel_BuiltIn_Print_Area_1_1_2_2_3_5">[14]Summary!#REF!</definedName>
    <definedName name="Excel_BuiltIn_Print_Area_1_1_2_2_5" localSheetId="7">[14]Summary!#REF!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 localSheetId="7">#N/A</definedName>
    <definedName name="Excel_BuiltIn_Print_Area_1_2" localSheetId="4">#N/A</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3">NA()</definedName>
    <definedName name="Excel_BuiltIn_Print_Area_1_4">NA()</definedName>
    <definedName name="Excel_BuiltIn_Print_Area_1_6">NA()</definedName>
    <definedName name="Excel_BuiltIn_Print_Area_1_9">#N/A</definedName>
    <definedName name="Excel_BuiltIn_Print_Area_1_9_5">#REF!</definedName>
    <definedName name="Excel_BuiltIn_Print_Area_10">NA()</definedName>
    <definedName name="Excel_BuiltIn_Print_Area_10_1" localSheetId="7">#REF!</definedName>
    <definedName name="Excel_BuiltIn_Print_Area_10_1" localSheetId="4">#REF!</definedName>
    <definedName name="Excel_BuiltIn_Print_Area_10_1">NA()</definedName>
    <definedName name="Excel_BuiltIn_Print_Area_10_1_1">#N/A</definedName>
    <definedName name="Excel_BuiltIn_Print_Area_10_1_5" localSheetId="7">#REF!</definedName>
    <definedName name="Excel_BuiltIn_Print_Area_10_1_5">#REF!</definedName>
    <definedName name="Excel_BuiltIn_Print_Area_11" localSheetId="7">#N/A</definedName>
    <definedName name="Excel_BuiltIn_Print_Area_11" localSheetId="4">#N/A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1_5" localSheetId="7">#REF!</definedName>
    <definedName name="Excel_BuiltIn_Print_Area_11_5">#REF!</definedName>
    <definedName name="Excel_BuiltIn_Print_Area_12" localSheetId="7">#N/A</definedName>
    <definedName name="Excel_BuiltIn_Print_Area_12" localSheetId="4">#N/A</definedName>
    <definedName name="Excel_BuiltIn_Print_Area_12">NA()</definedName>
    <definedName name="Excel_BuiltIn_Print_Area_12_1">#N/A</definedName>
    <definedName name="Excel_BuiltIn_Print_Area_12_1_5" localSheetId="7">#REF!</definedName>
    <definedName name="Excel_BuiltIn_Print_Area_12_1_5">#REF!</definedName>
    <definedName name="Excel_BuiltIn_Print_Area_12_5" localSheetId="7">#REF!</definedName>
    <definedName name="Excel_BuiltIn_Print_Area_12_5">#REF!</definedName>
    <definedName name="Excel_BuiltIn_Print_Area_13" localSheetId="7">#N/A</definedName>
    <definedName name="Excel_BuiltIn_Print_Area_13" localSheetId="4">#N/A</definedName>
    <definedName name="Excel_BuiltIn_Print_Area_13">NA()</definedName>
    <definedName name="Excel_BuiltIn_Print_Area_13_5" localSheetId="7">#REF!</definedName>
    <definedName name="Excel_BuiltIn_Print_Area_13_5">#REF!</definedName>
    <definedName name="Excel_BuiltIn_Print_Area_14">#N/A</definedName>
    <definedName name="Excel_BuiltIn_Print_Area_14_1">#N/A</definedName>
    <definedName name="Excel_BuiltIn_Print_Area_14_1_5" localSheetId="7">#REF!</definedName>
    <definedName name="Excel_BuiltIn_Print_Area_14_1_5">#REF!</definedName>
    <definedName name="Excel_BuiltIn_Print_Area_14_5" localSheetId="7">#REF!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 localSheetId="7">#REF!</definedName>
    <definedName name="Excel_BuiltIn_Print_Area_2" localSheetId="4">#REF!</definedName>
    <definedName name="Excel_BuiltIn_Print_Area_2">NA()</definedName>
    <definedName name="Excel_BuiltIn_Print_Area_2_1">NA()</definedName>
    <definedName name="Excel_BuiltIn_Print_Area_2_1_1" localSheetId="7">#N/A</definedName>
    <definedName name="Excel_BuiltIn_Print_Area_2_1_1" localSheetId="4">#N/A</definedName>
    <definedName name="Excel_BuiltIn_Print_Area_2_1_1">NA()</definedName>
    <definedName name="Excel_BuiltIn_Print_Area_2_1_1_1" localSheetId="7">[13]Summary!#REF!</definedName>
    <definedName name="Excel_BuiltIn_Print_Area_2_1_1_1">[13]Summary!#REF!</definedName>
    <definedName name="Excel_BuiltIn_Print_Area_2_1_1_3">#N/A</definedName>
    <definedName name="Excel_BuiltIn_Print_Area_2_1_1_3_5" localSheetId="7">[13]Summary!#REF!</definedName>
    <definedName name="Excel_BuiltIn_Print_Area_2_1_1_3_5">[13]Summary!#REF!</definedName>
    <definedName name="Excel_BuiltIn_Print_Area_2_1_1_5" localSheetId="7">'[15]FA BOQ'!#REF!</definedName>
    <definedName name="Excel_BuiltIn_Print_Area_2_1_1_5">'[15]FA BOQ'!#REF!</definedName>
    <definedName name="Excel_BuiltIn_Print_Area_2_1_2" localSheetId="7">#N/A</definedName>
    <definedName name="Excel_BuiltIn_Print_Area_2_1_2" localSheetId="4">#N/A</definedName>
    <definedName name="Excel_BuiltIn_Print_Area_2_1_2">NA()</definedName>
    <definedName name="Excel_BuiltIn_Print_Area_2_1_2_3">#N/A</definedName>
    <definedName name="Excel_BuiltIn_Print_Area_2_1_2_3_5" localSheetId="7">[14]Summary!#REF!</definedName>
    <definedName name="Excel_BuiltIn_Print_Area_2_1_2_3_5">[14]Summary!#REF!</definedName>
    <definedName name="Excel_BuiltIn_Print_Area_2_1_2_5" localSheetId="7">[14]Summary!#REF!</definedName>
    <definedName name="Excel_BuiltIn_Print_Area_2_1_2_5">[14]Summary!#REF!</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20">#N/A</definedName>
    <definedName name="Excel_BuiltIn_Print_Area_20_1">#N/A</definedName>
    <definedName name="Excel_BuiltIn_Print_Area_20_1_5" localSheetId="7">#REF!</definedName>
    <definedName name="Excel_BuiltIn_Print_Area_20_1_5">#REF!</definedName>
    <definedName name="Excel_BuiltIn_Print_Area_20_5" localSheetId="7">#REF!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 localSheetId="7">#REF!</definedName>
    <definedName name="Excel_BuiltIn_Print_Area_3" localSheetId="4">#REF!</definedName>
    <definedName name="Excel_BuiltIn_Print_Area_3">NA()</definedName>
    <definedName name="Excel_BuiltIn_Print_Area_3_1">NA()</definedName>
    <definedName name="Excel_BuiltIn_Print_Area_3_1_1" localSheetId="7">#N/A</definedName>
    <definedName name="Excel_BuiltIn_Print_Area_3_1_1" localSheetId="4">#N/A</definedName>
    <definedName name="Excel_BuiltIn_Print_Area_3_1_1">NA()</definedName>
    <definedName name="Excel_BuiltIn_Print_Area_3_1_1_1" localSheetId="7">#REF!</definedName>
    <definedName name="Excel_BuiltIn_Print_Area_3_1_1_1" localSheetId="4">#REF!</definedName>
    <definedName name="Excel_BuiltIn_Print_Area_3_1_1_1">NA()</definedName>
    <definedName name="Excel_BuiltIn_Print_Area_3_1_1_1_1" localSheetId="7">#N/A</definedName>
    <definedName name="Excel_BuiltIn_Print_Area_3_1_1_1_1" localSheetId="4">#N/A</definedName>
    <definedName name="Excel_BuiltIn_Print_Area_3_1_1_1_1">NA()</definedName>
    <definedName name="Excel_BuiltIn_Print_Area_3_1_1_1_1_1" localSheetId="7">#N/A</definedName>
    <definedName name="Excel_BuiltIn_Print_Area_3_1_1_1_1_1" localSheetId="4">#N/A</definedName>
    <definedName name="Excel_BuiltIn_Print_Area_3_1_1_1_1_1">NA()</definedName>
    <definedName name="Excel_BuiltIn_Print_Area_3_1_1_1_1_1_1">NA()</definedName>
    <definedName name="Excel_BuiltIn_Print_Area_3_1_1_1_1_5" localSheetId="7">#REF!</definedName>
    <definedName name="Excel_BuiltIn_Print_Area_3_1_1_1_1_5">#REF!</definedName>
    <definedName name="Excel_BuiltIn_Print_Area_3_1_1_1_5" localSheetId="7">#REF!</definedName>
    <definedName name="Excel_BuiltIn_Print_Area_3_1_1_1_5">#REF!</definedName>
    <definedName name="Excel_BuiltIn_Print_Area_3_1_1_5" localSheetId="7">#REF!</definedName>
    <definedName name="Excel_BuiltIn_Print_Area_3_1_1_5">#REF!</definedName>
    <definedName name="Excel_BuiltIn_Print_Area_4" localSheetId="7">#REF!</definedName>
    <definedName name="Excel_BuiltIn_Print_Area_4" localSheetId="4">#REF!</definedName>
    <definedName name="Excel_BuiltIn_Print_Area_4">NA()</definedName>
    <definedName name="Excel_BuiltIn_Print_Area_4_1" localSheetId="7">"$#REF!.$A$1:$I$15"</definedName>
    <definedName name="Excel_BuiltIn_Print_Area_4_1" localSheetId="4">"$#REF!.$A$1:$I$15"</definedName>
    <definedName name="Excel_BuiltIn_Print_Area_4_1">NA()</definedName>
    <definedName name="Excel_BuiltIn_Print_Area_4_1_1" localSheetId="7">#N/A</definedName>
    <definedName name="Excel_BuiltIn_Print_Area_4_1_1" localSheetId="4">#N/A</definedName>
    <definedName name="Excel_BuiltIn_Print_Area_4_1_1">NA()</definedName>
    <definedName name="Excel_BuiltIn_Print_Area_4_1_1_1" localSheetId="7">#N/A</definedName>
    <definedName name="Excel_BuiltIn_Print_Area_4_1_1_1" localSheetId="4">#N/A</definedName>
    <definedName name="Excel_BuiltIn_Print_Area_4_1_1_1">NA()</definedName>
    <definedName name="Excel_BuiltIn_Print_Area_4_1_1_1_1">NA()</definedName>
    <definedName name="Excel_BuiltIn_Print_Area_4_1_1_1_5" localSheetId="7">#REF!</definedName>
    <definedName name="Excel_BuiltIn_Print_Area_4_1_1_1_5">#REF!</definedName>
    <definedName name="Excel_BuiltIn_Print_Area_4_1_1_5" localSheetId="7">#REF!</definedName>
    <definedName name="Excel_BuiltIn_Print_Area_4_1_1_5">#REF!</definedName>
    <definedName name="Excel_BuiltIn_Print_Area_4_1_5" localSheetId="7">#REF!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 localSheetId="7">#REF!</definedName>
    <definedName name="Excel_BuiltIn_Print_Area_5" localSheetId="4">#REF!</definedName>
    <definedName name="Excel_BuiltIn_Print_Area_5">NA()</definedName>
    <definedName name="Excel_BuiltIn_Print_Area_5_1" localSheetId="7">#N/A</definedName>
    <definedName name="Excel_BuiltIn_Print_Area_5_1" localSheetId="4">#N/A</definedName>
    <definedName name="Excel_BuiltIn_Print_Area_5_1">NA()</definedName>
    <definedName name="Excel_BuiltIn_Print_Area_5_1_1" localSheetId="7">#N/A</definedName>
    <definedName name="Excel_BuiltIn_Print_Area_5_1_1" localSheetId="4">#N/A</definedName>
    <definedName name="Excel_BuiltIn_Print_Area_5_1_1">NA()</definedName>
    <definedName name="Excel_BuiltIn_Print_Area_5_1_1_1" localSheetId="7">#N/A</definedName>
    <definedName name="Excel_BuiltIn_Print_Area_5_1_1_1" localSheetId="4">#N/A</definedName>
    <definedName name="Excel_BuiltIn_Print_Area_5_1_1_1">NA()</definedName>
    <definedName name="Excel_BuiltIn_Print_Area_5_1_1_1_1" localSheetId="7">#REF!</definedName>
    <definedName name="Excel_BuiltIn_Print_Area_5_1_1_1_1" localSheetId="4">#REF!</definedName>
    <definedName name="Excel_BuiltIn_Print_Area_5_1_1_1_1">NA()</definedName>
    <definedName name="Excel_BuiltIn_Print_Area_5_1_1_1_1_1">#N/A</definedName>
    <definedName name="Excel_BuiltIn_Print_Area_5_1_1_1_1_5" localSheetId="7">#REF!</definedName>
    <definedName name="Excel_BuiltIn_Print_Area_5_1_1_1_1_5">#REF!</definedName>
    <definedName name="Excel_BuiltIn_Print_Area_5_1_1_1_5" localSheetId="7">#REF!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 localSheetId="7">#REF!</definedName>
    <definedName name="Excel_BuiltIn_Print_Area_6" localSheetId="4">#REF!</definedName>
    <definedName name="Excel_BuiltIn_Print_Area_6">NA()</definedName>
    <definedName name="Excel_BuiltIn_Print_Area_6_1" localSheetId="7">"$#REF!.$A$1:$C$14"</definedName>
    <definedName name="Excel_BuiltIn_Print_Area_6_1" localSheetId="4">"$#REF!.$A$1:$C$14"</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 localSheetId="7">#N/A</definedName>
    <definedName name="Excel_BuiltIn_Print_Area_7_1" localSheetId="4">#N/A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7_1_5" localSheetId="7">#REF!</definedName>
    <definedName name="Excel_BuiltIn_Print_Area_7_1_5">#REF!</definedName>
    <definedName name="Excel_BuiltIn_Print_Area_8">#N/A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8_5" localSheetId="7">#REF!</definedName>
    <definedName name="Excel_BuiltIn_Print_Area_8_5">#REF!</definedName>
    <definedName name="Excel_BuiltIn_Print_Area_9">NA()</definedName>
    <definedName name="Excel_BuiltIn_Print_Area_9_1" localSheetId="7">#N/A</definedName>
    <definedName name="Excel_BuiltIn_Print_Area_9_1" localSheetId="4">#N/A</definedName>
    <definedName name="Excel_BuiltIn_Print_Area_9_1">NA()</definedName>
    <definedName name="Excel_BuiltIn_Print_Area_9_1_1" localSheetId="7">#N/A</definedName>
    <definedName name="Excel_BuiltIn_Print_Area_9_1_1" localSheetId="4">#N/A</definedName>
    <definedName name="Excel_BuiltIn_Print_Area_9_1_1">NA()</definedName>
    <definedName name="Excel_BuiltIn_Print_Area_9_1_1_1">NA()</definedName>
    <definedName name="Excel_BuiltIn_Print_Area_9_1_1_1_1">NA()</definedName>
    <definedName name="Excel_BuiltIn_Print_Area_9_1_1_5" localSheetId="7">#REF!</definedName>
    <definedName name="Excel_BuiltIn_Print_Area_9_1_1_5">#REF!</definedName>
    <definedName name="Excel_BuiltIn_Print_Area_9_1_5" localSheetId="7">#REF!</definedName>
    <definedName name="Excel_BuiltIn_Print_Area_9_1_5">#REF!</definedName>
    <definedName name="Excel_BuiltIn_Print_Titles">NA()</definedName>
    <definedName name="Excel_BuiltIn_Print_Titles_1">NA()</definedName>
    <definedName name="Excel_BuiltIn_Print_Titles_1_1" localSheetId="7">#N/A</definedName>
    <definedName name="Excel_BuiltIn_Print_Titles_1_1" localSheetId="4">#N/A</definedName>
    <definedName name="Excel_BuiltIn_Print_Titles_1_1">NA()</definedName>
    <definedName name="Excel_BuiltIn_Print_Titles_1_1_1" localSheetId="7">#N/A</definedName>
    <definedName name="Excel_BuiltIn_Print_Titles_1_1_1" localSheetId="4">#N/A</definedName>
    <definedName name="Excel_BuiltIn_Print_Titles_1_1_1">NA()</definedName>
    <definedName name="Excel_BuiltIn_Print_Titles_1_1_1_1">#N/A</definedName>
    <definedName name="Excel_BuiltIn_Print_Titles_1_1_1_1_5" localSheetId="7">#REF!</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2">NA()</definedName>
    <definedName name="Excel_BuiltIn_Print_Titles_1_1_3">#N/A</definedName>
    <definedName name="Excel_BuiltIn_Print_Titles_1_1_3_5">#REF!</definedName>
    <definedName name="Excel_BuiltIn_Print_Titles_1_1_5">#REF!</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 localSheetId="7">"$#REF!.$A$1:$AMJ$2"</definedName>
    <definedName name="Excel_BuiltIn_Print_Titles_2" localSheetId="4">"$#REF!.$A$1:$AMJ$2"</definedName>
    <definedName name="Excel_BuiltIn_Print_Titles_2">NA()</definedName>
    <definedName name="Excel_BuiltIn_Print_Titles_2_1" localSheetId="7">#N/A</definedName>
    <definedName name="Excel_BuiltIn_Print_Titles_2_1" localSheetId="4">#N/A</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 localSheetId="7">#N/A</definedName>
    <definedName name="Excel_BuiltIn_Print_Titles_2_2" localSheetId="4">#N/A</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2_3">NA()</definedName>
    <definedName name="Excel_BuiltIn_Print_Titles_2_4">NA()</definedName>
    <definedName name="Excel_BuiltIn_Print_Titles_3" localSheetId="7">#REF!</definedName>
    <definedName name="Excel_BuiltIn_Print_Titles_3" localSheetId="4">#REF!</definedName>
    <definedName name="Excel_BuiltIn_Print_Titles_3">NA()</definedName>
    <definedName name="Excel_BuiltIn_Print_Titles_3_1" localSheetId="7">#N/A</definedName>
    <definedName name="Excel_BuiltIn_Print_Titles_3_1" localSheetId="4">#N/A</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 localSheetId="7">#REF!</definedName>
    <definedName name="Excel_BuiltIn_Print_Titles_4" localSheetId="4">#REF!</definedName>
    <definedName name="Excel_BuiltIn_Print_Titles_4">NA()</definedName>
    <definedName name="Excel_BuiltIn_Print_Titles_4_1" localSheetId="7">"$#REF!.$A$5:$IV$7"</definedName>
    <definedName name="Excel_BuiltIn_Print_Titles_4_1" localSheetId="4">"$#REF!.$A$5:$IV$7"</definedName>
    <definedName name="Excel_BuiltIn_Print_Titles_4_1">NA()</definedName>
    <definedName name="Excel_BuiltIn_Print_Titles_4_1_1">#N/A</definedName>
    <definedName name="Excel_BuiltIn_Print_Titles_4_1_1_5" localSheetId="7">#REF!</definedName>
    <definedName name="Excel_BuiltIn_Print_Titles_4_1_1_5">#REF!</definedName>
    <definedName name="Excel_BuiltIn_Print_Titles_4_1_3">#N/A</definedName>
    <definedName name="Excel_BuiltIn_Print_Titles_4_1_3_5" localSheetId="7">#REF!</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1">NA()</definedName>
    <definedName name="Excel_BuiltIn_Print_Titles_5_1_1">NA()</definedName>
    <definedName name="Excel_BuiltIn_Print_Titles_5_5">'[31]G.1-AV SYSTEM'!#REF!</definedName>
    <definedName name="Excel_BuiltIn_Print_Titles_6">#REF!</definedName>
    <definedName name="Excel_BuiltIn_Print_Titles_6_1">NA()</definedName>
    <definedName name="Excel_BuiltIn_Print_Titles_6_5" localSheetId="7">#REF!</definedName>
    <definedName name="Excel_BuiltIn_Print_Titles_6_5">#REF!</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change_rate">#N/A</definedName>
    <definedName name="Exchange_rate_1">#N/A</definedName>
    <definedName name="Exchange_rate_1_3">#N/A</definedName>
    <definedName name="Exchange_rate_1_3_5" localSheetId="7">#REF!</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xternal_paint">NA()</definedName>
    <definedName name="Extra_Pay">NA()</definedName>
    <definedName name="eyrc">#N/A</definedName>
    <definedName name="eyrc_5" localSheetId="7">#REF!</definedName>
    <definedName name="eyrc_5">#REF!</definedName>
    <definedName name="eyrlp" localSheetId="7">#REF!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NA()</definedName>
    <definedName name="f_nos">NA()</definedName>
    <definedName name="FACP">#N/A</definedName>
    <definedName name="FACP_1">#N/A</definedName>
    <definedName name="FACP_1_5">'[10]FAS-C(4)'!#REF!</definedName>
    <definedName name="FACP_5">'[10]FAS-C(4)'!#REF!</definedName>
    <definedName name="factoryeqip">NA()</definedName>
    <definedName name="faktor">1</definedName>
    <definedName name="faktor2">1.317</definedName>
    <definedName name="faktor3">1</definedName>
    <definedName name="faktor7">1</definedName>
    <definedName name="FC">"[23]환율!$d$15"</definedName>
    <definedName name="fcf">#N/A</definedName>
    <definedName name="fcf_5" localSheetId="7">#REF!</definedName>
    <definedName name="fcf_5">#REF!</definedName>
    <definedName name="FD">NA()</definedName>
    <definedName name="fdgdf">#N/A</definedName>
    <definedName name="fdgdf_5" localSheetId="7">#REF!</definedName>
    <definedName name="fdgdf_5">#REF!</definedName>
    <definedName name="fdgsdf">NA()</definedName>
    <definedName name="FEDC">"[23]환율!$d$13"</definedName>
    <definedName name="ff" localSheetId="7">#REF!</definedName>
    <definedName name="ff">#REF!</definedName>
    <definedName name="ff_1">#N/A</definedName>
    <definedName name="ff_1_5" localSheetId="7">#REF!</definedName>
    <definedName name="ff_1_5">#REF!</definedName>
    <definedName name="ff_10">#N/A</definedName>
    <definedName name="ff_10_3">#N/A</definedName>
    <definedName name="ff_10_3_5" localSheetId="7">#REF!</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FGSADFSAF">NA()</definedName>
    <definedName name="fgf" localSheetId="7">#REF!</definedName>
    <definedName name="fgf">#REF!</definedName>
    <definedName name="fgf_10">#N/A</definedName>
    <definedName name="fgf_10_5" localSheetId="7">#REF!</definedName>
    <definedName name="fgf_10_5">#REF!</definedName>
    <definedName name="fgf_12">#N/A</definedName>
    <definedName name="fgf_12_5" localSheetId="7">#REF!</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nal_report">NA()</definedName>
    <definedName name="final_report1">NA()</definedName>
    <definedName name="Fine_Sand">NA()</definedName>
    <definedName name="finishes">NA()</definedName>
    <definedName name="First">NA()</definedName>
    <definedName name="firstValve">#N/A</definedName>
    <definedName name="firstValve_1">#N/A</definedName>
    <definedName name="firstValve_1_5" localSheetId="7">#REF!</definedName>
    <definedName name="firstValve_1_5">#REF!</definedName>
    <definedName name="firstValve_5" localSheetId="7">#REF!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K_Inp">NA()</definedName>
    <definedName name="Flame_Finished_Granite_Green_Fanatsy">NA()</definedName>
    <definedName name="floor">NA()</definedName>
    <definedName name="FLOORING">NA()</definedName>
    <definedName name="Floorsqty" localSheetId="7">#REF!</definedName>
    <definedName name="Floorsqty">#REF!</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fg" localSheetId="7">#REF!</definedName>
    <definedName name="gfg">#REF!</definedName>
    <definedName name="gg">"city"&amp;" "&amp;"state"</definedName>
    <definedName name="ggfh">NA()</definedName>
    <definedName name="ggg">NA()</definedName>
    <definedName name="GL">NA()</definedName>
    <definedName name="GLA">NA()</definedName>
    <definedName name="GLAND" localSheetId="7">#REF!</definedName>
    <definedName name="GLAND">#REF!</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 localSheetId="6">{"'Furniture&amp; O.E'!$A$4:$D$27"}</definedName>
    <definedName name="HTML_Control" localSheetId="5">{"'Furniture&amp; O.E'!$A$4:$D$27"}</definedName>
    <definedName name="HTML_Control" localSheetId="3">{"'Furniture&amp; O.E'!$A$4:$D$27"}</definedName>
    <definedName name="HTML_Control" localSheetId="2">{"'Furniture&amp; O.E'!$A$4:$D$27"}</definedName>
    <definedName name="HTML_Control" localSheetId="0">{"'Furniture&amp; O.E'!$A$4:$D$27"}</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io" localSheetId="7">#REF!</definedName>
    <definedName name="iio">#REF!</definedName>
    <definedName name="INCOMTAX">NA()</definedName>
    <definedName name="Index">NA()</definedName>
    <definedName name="indf" localSheetId="7">#REF!</definedName>
    <definedName name="indf">#REF!</definedName>
    <definedName name="infr_old_budget">NA()</definedName>
    <definedName name="INFRASTRUCTURE_ENTRY">NA()</definedName>
    <definedName name="insert_rows_1" localSheetId="7">'[32]Basement Budget'!#REF!</definedName>
    <definedName name="insert_rows_1">'[32]Basement Budget'!#REF!</definedName>
    <definedName name="Instf">[9]factors!$J$12</definedName>
    <definedName name="Int">NA()</definedName>
    <definedName name="Interest_Rate">NA()</definedName>
    <definedName name="Interior">NA()</definedName>
    <definedName name="Inverece">NA()</definedName>
    <definedName name="INVSTMNT">NA()</definedName>
    <definedName name="ioio" localSheetId="7">#REF!</definedName>
    <definedName name="ioio">#REF!</definedName>
    <definedName name="ioioioo" localSheetId="7">#REF!</definedName>
    <definedName name="ioioioo">#REF!</definedName>
    <definedName name="IOLIST">'[33]IO LIST'!$A$1:$O$134</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bID" localSheetId="7">#REF!</definedName>
    <definedName name="JobID">#REF!</definedName>
    <definedName name="joint">NA()</definedName>
    <definedName name="june">NA()</definedName>
    <definedName name="K" localSheetId="7">#REF!</definedName>
    <definedName name="K" localSheetId="4">#REF!</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hd" localSheetId="7">#REF!</definedName>
    <definedName name="khd">#REF!</definedName>
    <definedName name="khf" localSheetId="7">#REF!</definedName>
    <definedName name="khf">#REF!</definedName>
    <definedName name="kl">NA()</definedName>
    <definedName name="krs">NA()</definedName>
    <definedName name="ksd" localSheetId="7">#REF!</definedName>
    <definedName name="ksd">#REF!</definedName>
    <definedName name="ksf" localSheetId="7">#REF!</definedName>
    <definedName name="ksf">#REF!</definedName>
    <definedName name="L" localSheetId="7">#REF!</definedName>
    <definedName name="L" localSheetId="4">#REF!</definedName>
    <definedName name="L">NA()</definedName>
    <definedName name="LA">NA()</definedName>
    <definedName name="lala">NA()</definedName>
    <definedName name="LAST_COLUMN">NA()</definedName>
    <definedName name="Last_Row">NA()</definedName>
    <definedName name="LE">NA()</definedName>
    <definedName name="Lead" localSheetId="7">#REF!</definedName>
    <definedName name="Lead">#REF!</definedName>
    <definedName name="lef" localSheetId="7">#REF!</definedName>
    <definedName name="lef">#REF!</definedName>
    <definedName name="LeistungKostenstelle">NA()</definedName>
    <definedName name="LeistungVerdichtTechVerw">NA()</definedName>
    <definedName name="lel" localSheetId="7">#REF!</definedName>
    <definedName name="lel">#REF!</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ltf" localSheetId="7">#REF!</definedName>
    <definedName name="ltf">#REF!</definedName>
    <definedName name="m" localSheetId="6">{"'Furniture&amp; O.E'!$A$4:$D$27"}</definedName>
    <definedName name="m" localSheetId="5">{"'Furniture&amp; O.E'!$A$4:$D$27"}</definedName>
    <definedName name="m" localSheetId="3">{"'Furniture&amp; O.E'!$A$4:$D$27"}</definedName>
    <definedName name="m" localSheetId="2">{"'Furniture&amp; O.E'!$A$4:$D$27"}</definedName>
    <definedName name="m" localSheetId="0">{"'Furniture&amp; O.E'!$A$4:$D$27"}</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gf" localSheetId="7">#REF!</definedName>
    <definedName name="mgf">#REF!</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nmodular" localSheetId="7">#REF!</definedName>
    <definedName name="nonmodular">#REF!</definedName>
    <definedName name="NOS">NA()</definedName>
    <definedName name="novec1" localSheetId="7">#REF!</definedName>
    <definedName name="novec1">#REF!</definedName>
    <definedName name="NUDABil">NA()</definedName>
    <definedName name="Num_Pmt_Per_Year">NA()</definedName>
    <definedName name="Number_of_Payments" localSheetId="6">MATCH(0.01,End_Bal,-1)+1</definedName>
    <definedName name="Number_of_Payments" localSheetId="5">MATCH(0.01,End_Bal,-1)+1</definedName>
    <definedName name="Number_of_Payments" localSheetId="3">MATCH(0.01,End_Bal,-1)+1</definedName>
    <definedName name="Number_of_Payments" localSheetId="2">MATCH(0.01,End_Bal,-1)+1</definedName>
    <definedName name="Number_of_Payments" localSheetId="0">MATCH(0.01,End_Bal,-1)+1</definedName>
    <definedName name="Number_of_Payments">MATCH(0.01,End_Bal,-1)+1</definedName>
    <definedName name="numf" localSheetId="7">#REF!</definedName>
    <definedName name="numf">#REF!</definedName>
    <definedName name="octf" localSheetId="7">#REF!</definedName>
    <definedName name="octf">#REF!</definedName>
    <definedName name="officeexp">NA()</definedName>
    <definedName name="OLE_LINK1">"$boq.$"</definedName>
    <definedName name="OLE_LINK2">"$boq.$"</definedName>
    <definedName name="oooo">NA()</definedName>
    <definedName name="OP">NA()</definedName>
    <definedName name="OVER_HEADS_ENTRY">NA()</definedName>
    <definedName name="Overall_Summary_Title" localSheetId="7">#REF!</definedName>
    <definedName name="Overall_Summary_Title">#REF!</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 localSheetId="6">DATE(YEAR(Loan_Start),MONTH(Loan_Start)+"payment_number",DAY(Loan_Start))</definedName>
    <definedName name="Payment_Date" localSheetId="5">DATE(YEAR(Loan_Start),MONTH(Loan_Start)+"payment_number",DAY(Loan_Start))</definedName>
    <definedName name="Payment_Date" localSheetId="3">DATE(YEAR(Loan_Start),MONTH(Loan_Start)+"payment_number",DAY(Loan_Start))</definedName>
    <definedName name="Payment_Date" localSheetId="2">DATE(YEAR(Loan_Start),MONTH(Loan_Start)+"payment_number",DAY(Loan_Start))</definedName>
    <definedName name="Payment_Date" localSheetId="0">DATE(YEAR(Loan_Start),MONTH(Loan_Start)+"payment_number",DAY(Loan_Start))</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 localSheetId="7">#REF!</definedName>
    <definedName name="PhaseCode" localSheetId="4">#REF!</definedName>
    <definedName name="PhaseCode">NA()</definedName>
    <definedName name="PHE">NA()</definedName>
    <definedName name="PhonesQty" localSheetId="7">#REF!</definedName>
    <definedName name="PhonesQty">#REF!</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 localSheetId="7">#REF!</definedName>
    <definedName name="po">#REF!</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cipal" localSheetId="7">#REF!</definedName>
    <definedName name="Principal">#REF!</definedName>
    <definedName name="Print">NA()</definedName>
    <definedName name="_xlnm.Print_Area" localSheetId="7">'RA-02 Fire '!$A$1:$M$22</definedName>
    <definedName name="_xlnm.Print_Area" localSheetId="4">'RA-02 Lighting '!$A$1:$M$9</definedName>
    <definedName name="_xlnm.Print_Area" localSheetId="3">'RA-02 Plumbing '!$A$1:$O$50</definedName>
    <definedName name="_xlnm.Print_Area" localSheetId="1">'RA-2 Abstract - C&amp;I '!$A$1:$O$87</definedName>
    <definedName name="_xlnm.Print_Area" localSheetId="2">'RA-2 C&amp;I Measurement sheet '!$A$1:$O$99</definedName>
    <definedName name="_xlnm.Print_Area" localSheetId="0">'Summary of Cost'!$A$1:$H$40</definedName>
    <definedName name="_xlnm.Print_Area">#REF!</definedName>
    <definedName name="PRINT_AREA_MI" localSheetId="7">#REF!</definedName>
    <definedName name="PRINT_AREA_MI" localSheetId="4">#REF!</definedName>
    <definedName name="Print_Area_MI">NA()</definedName>
    <definedName name="Print_Area_Reset" localSheetId="6">OFFSET(Full_Print,0,0,Last_Row)</definedName>
    <definedName name="Print_Area_Reset" localSheetId="5">OFFSET(Full_Print,0,0,Last_Row)</definedName>
    <definedName name="Print_Area_Reset" localSheetId="3">OFFSET(Full_Print,0,0,Last_Row)</definedName>
    <definedName name="Print_Area_Reset" localSheetId="2">OFFSET(Full_Print,0,0,Last_Row)</definedName>
    <definedName name="Print_Area_Reset" localSheetId="0">OFFSET(Full_Print,0,0,Last_Row)</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7">'RA-02 Fire '!$5:$5</definedName>
    <definedName name="_xlnm.Print_Titles" localSheetId="1">'RA-2 Abstract - C&amp;I '!$1:$3</definedName>
    <definedName name="_xlnm.Print_Titles" localSheetId="2">'RA-2 C&amp;I Measurement sheet '!$1:$4</definedName>
    <definedName name="Print_TRA">NA()</definedName>
    <definedName name="printing">NA()</definedName>
    <definedName name="ProjectLocation" localSheetId="7">#REF!</definedName>
    <definedName name="ProjectLocation" localSheetId="4">#REF!</definedName>
    <definedName name="ProjectLocation">NA()</definedName>
    <definedName name="ProjectNumber" localSheetId="7">#REF!</definedName>
    <definedName name="ProjectNumber" localSheetId="4">#REF!</definedName>
    <definedName name="ProjectNumber">NA()</definedName>
    <definedName name="ProjectSubtitle" localSheetId="7">#REF!</definedName>
    <definedName name="ProjectSubtitle" localSheetId="4">#REF!</definedName>
    <definedName name="ProjectSubtitle">NA()</definedName>
    <definedName name="ProjectTitle" localSheetId="7">#REF!</definedName>
    <definedName name="ProjectTitle" localSheetId="4">#REF!</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NGE" localSheetId="7">#REF!</definedName>
    <definedName name="RANGE">#REF!</definedName>
    <definedName name="RANGE1" localSheetId="7">#REF!</definedName>
    <definedName name="RANGE1">#REF!</definedName>
    <definedName name="RANGE2">'[34]Cable-data'!$A$33:$K$48</definedName>
    <definedName name="RANGE21" localSheetId="7">#REF!</definedName>
    <definedName name="RANGE21">#REF!</definedName>
    <definedName name="range3" localSheetId="7">#REF!</definedName>
    <definedName name="range3">#REF!</definedName>
    <definedName name="RANGE6">'[35]CABLE DATA'!$A$31:$C$46</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l" localSheetId="7">#REF!</definedName>
    <definedName name="rel">#REF!</definedName>
    <definedName name="renamedetailcalk">NA()</definedName>
    <definedName name="RentSubsidy_B">NA()</definedName>
    <definedName name="repair">NA()</definedName>
    <definedName name="RestwertBil">NA()</definedName>
    <definedName name="RestwertKalk">NA()</definedName>
    <definedName name="Rev" localSheetId="7">#REF!</definedName>
    <definedName name="Rev">#REF!</definedName>
    <definedName name="RF">"[4]a!#ref!"</definedName>
    <definedName name="rig" localSheetId="7">#REF!</definedName>
    <definedName name="rig" localSheetId="4">#REF!</definedName>
    <definedName name="rig">NA()</definedName>
    <definedName name="rm4e" localSheetId="7">#REF!</definedName>
    <definedName name="rm4e">#REF!</definedName>
    <definedName name="RMC_Production_cost">NA()</definedName>
    <definedName name="road">NA()</definedName>
    <definedName name="robot" localSheetId="7">#REF!</definedName>
    <definedName name="robot">#REF!</definedName>
    <definedName name="ROBR">NA()</definedName>
    <definedName name="ROEX">NA()</definedName>
    <definedName name="ROHO">NA()</definedName>
    <definedName name="roll">NA()</definedName>
    <definedName name="rope">NA()</definedName>
    <definedName name="rosid" localSheetId="7">#REF!</definedName>
    <definedName name="rosid">#REF!</definedName>
    <definedName name="RP">250</definedName>
    <definedName name="rrrrr">"city"&amp;" "&amp;"state"</definedName>
    <definedName name="rty" localSheetId="7">#REF!</definedName>
    <definedName name="rty">#REF!</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aucomd" localSheetId="7">#REF!</definedName>
    <definedName name="saucomd">#REF!</definedName>
    <definedName name="saucstf" localSheetId="7">#REF!</definedName>
    <definedName name="saucstf">#REF!</definedName>
    <definedName name="saudirf" localSheetId="7">#REF!</definedName>
    <definedName name="saudirf">#REF!</definedName>
    <definedName name="sauf">#REF!</definedName>
    <definedName name="sauspad">#REF!</definedName>
    <definedName name="sausysd">#REF!</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ate" localSheetId="7">#REF!</definedName>
    <definedName name="Sdate">#REF!</definedName>
    <definedName name="SDF">NA()</definedName>
    <definedName name="sdfds">NA()</definedName>
    <definedName name="sdfsd">NA()</definedName>
    <definedName name="sdhghjfshadyaeqjujweqorei">NA()</definedName>
    <definedName name="sdsdd">NA()</definedName>
    <definedName name="SEATING">NA()</definedName>
    <definedName name="Section_1_Title" localSheetId="7">#REF!</definedName>
    <definedName name="Section_1_Title">#REF!</definedName>
    <definedName name="Section_2_Title" localSheetId="7">#REF!</definedName>
    <definedName name="Section_2_Title">#REF!</definedName>
    <definedName name="Section_3_Title" localSheetId="7">#REF!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curity">NA()</definedName>
    <definedName name="sep">NA()</definedName>
    <definedName name="sep_">NA()</definedName>
    <definedName name="serf" localSheetId="7">#REF!</definedName>
    <definedName name="serf">#REF!</definedName>
    <definedName name="servf" localSheetId="7">#REF!</definedName>
    <definedName name="servf">#REF!</definedName>
    <definedName name="set">NA()</definedName>
    <definedName name="sets">NA()</definedName>
    <definedName name="sfvdafv">NA()</definedName>
    <definedName name="sg">0.92</definedName>
    <definedName name="Sharique">NA()</definedName>
    <definedName name="shd" localSheetId="7">#REF!</definedName>
    <definedName name="shd">#REF!</definedName>
    <definedName name="shf" localSheetId="7">#REF!</definedName>
    <definedName name="shf">#REF!</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IXTH" localSheetId="7">#REF!</definedName>
    <definedName name="SIXTH">#REF!</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d" localSheetId="7">#REF!</definedName>
    <definedName name="sond">#REF!</definedName>
    <definedName name="sondf" localSheetId="7">#REF!</definedName>
    <definedName name="sondf">#REF!</definedName>
    <definedName name="SONTF" localSheetId="7">[5]factors!#REF!</definedName>
    <definedName name="SONTF">[5]factors!#REF!</definedName>
    <definedName name="SONU">NA()</definedName>
    <definedName name="SORT">NA()</definedName>
    <definedName name="SPR">NA()</definedName>
    <definedName name="spray">NA()</definedName>
    <definedName name="srh">NA()</definedName>
    <definedName name="srp">NA()</definedName>
    <definedName name="SRRRRR" localSheetId="7">#REF!</definedName>
    <definedName name="SRRRRR">#REF!</definedName>
    <definedName name="srtthyrt">NA()</definedName>
    <definedName name="srvf" localSheetId="7">#REF!</definedName>
    <definedName name="srvf">#REF!</definedName>
    <definedName name="ss">NA()</definedName>
    <definedName name="ssd" localSheetId="7">#REF!</definedName>
    <definedName name="ssd">#REF!</definedName>
    <definedName name="ssf" localSheetId="7">#REF!</definedName>
    <definedName name="ssf">#REF!</definedName>
    <definedName name="st">NA()</definedName>
    <definedName name="staff">NA()</definedName>
    <definedName name="Stage" localSheetId="7">#REF!</definedName>
    <definedName name="Stage" localSheetId="4">#REF!</definedName>
    <definedName name="Stage">NA()</definedName>
    <definedName name="Start_Date" localSheetId="7">#REF!</definedName>
    <definedName name="Start_Date">#REF!</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trID" localSheetId="7">#REF!</definedName>
    <definedName name="StrID">#REF!</definedName>
    <definedName name="Subject" localSheetId="7">#REF!</definedName>
    <definedName name="Subject">#REF!</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wf" localSheetId="7">#REF!</definedName>
    <definedName name="swf">#REF!</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mp" localSheetId="7"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localSheetId="7"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xt">NA()</definedName>
    <definedName name="Tile_work">NA()</definedName>
    <definedName name="tipp">NA()</definedName>
    <definedName name="Title1" localSheetId="7">#REF!</definedName>
    <definedName name="Title1">#REF!</definedName>
    <definedName name="Title2" localSheetId="7">#REF!</definedName>
    <definedName name="Title2">#REF!</definedName>
    <definedName name="TO_AR">NA()</definedName>
    <definedName name="tol" localSheetId="7">#REF!</definedName>
    <definedName name="tol">#REF!</definedName>
    <definedName name="TopEx_">NA()</definedName>
    <definedName name="topl" localSheetId="7">#REF!</definedName>
    <definedName name="topl">#REF!</definedName>
    <definedName name="topn" localSheetId="7">#REF!</definedName>
    <definedName name="topn">#REF!</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 localSheetId="7">#REF!</definedName>
    <definedName name="type" localSheetId="4">#REF!</definedName>
    <definedName name="type">NA()</definedName>
    <definedName name="tyty" localSheetId="7">#REF!</definedName>
    <definedName name="tyty">#REF!</definedName>
    <definedName name="ugt">NA()</definedName>
    <definedName name="Umlage">"[9]makro1!$a$1"</definedName>
    <definedName name="US">2388</definedName>
    <definedName name="usd" localSheetId="7">#REF!</definedName>
    <definedName name="usd">#REF!</definedName>
    <definedName name="Use_Alternates" localSheetId="7">#REF!</definedName>
    <definedName name="Use_Alternates">#REF!</definedName>
    <definedName name="utility">NA()</definedName>
    <definedName name="utility1">NA()</definedName>
    <definedName name="uuuu" localSheetId="7">#REF!</definedName>
    <definedName name="uuuu">#REF!</definedName>
    <definedName name="v" localSheetId="7">#REF!</definedName>
    <definedName name="v" localSheetId="4">#REF!</definedName>
    <definedName name="V">NA()</definedName>
    <definedName name="Values_Entered" localSheetId="6">IF(Loan_Amount*Interest_Rate*Loan_Years*Loan_Start&gt;0,1,0)</definedName>
    <definedName name="Values_Entered" localSheetId="5">IF(Loan_Amount*Interest_Rate*Loan_Years*Loan_Start&gt;0,1,0)</definedName>
    <definedName name="Values_Entered" localSheetId="3">IF(Loan_Amount*Interest_Rate*Loan_Years*Loan_Start&gt;0,1,0)</definedName>
    <definedName name="Values_Entered" localSheetId="2">IF(Loan_Amount*Interest_Rate*Loan_Years*Loan_Start&gt;0,1,0)</definedName>
    <definedName name="Values_Entered" localSheetId="0">IF(Loan_Amount*Interest_Rate*Loan_Years*Loan_Start&gt;0,1,0)</definedName>
    <definedName name="Values_Entered">IF(Loan_Amount*Interest_Rate*Loan_Years*Loan_Start&gt;0,1,0)</definedName>
    <definedName name="valve2" localSheetId="7">#REF!</definedName>
    <definedName name="valve2">#REF!</definedName>
    <definedName name="valve3" localSheetId="7">#REF!</definedName>
    <definedName name="valve3">#REF!</definedName>
    <definedName name="valves" localSheetId="7">#REF!</definedName>
    <definedName name="valves">#REF!</definedName>
    <definedName name="VAT_Comp_Kurz">NA()</definedName>
    <definedName name="VAT_Companies">NA()</definedName>
    <definedName name="vatf" localSheetId="7">#REF!</definedName>
    <definedName name="vatf">#REF!</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Full._.Report." localSheetId="7"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ty" localSheetId="7">#REF!</definedName>
    <definedName name="yty">#REF!</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itd" localSheetId="7">#REF!</definedName>
    <definedName name="zitd">#REF!</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4" l="1"/>
  <c r="E39" i="4"/>
  <c r="E35" i="4"/>
  <c r="D33" i="4" l="1"/>
  <c r="D19" i="4"/>
  <c r="D13" i="4"/>
  <c r="D11" i="4"/>
  <c r="L87" i="1" l="1"/>
  <c r="I85" i="1" l="1"/>
  <c r="I84" i="1"/>
  <c r="I83" i="1"/>
  <c r="I82" i="1"/>
  <c r="I81" i="1"/>
  <c r="I80" i="1"/>
  <c r="I79" i="1"/>
  <c r="I73" i="1"/>
  <c r="H70" i="1"/>
  <c r="I67" i="1"/>
  <c r="H64" i="1"/>
  <c r="I56" i="1"/>
  <c r="H53" i="1"/>
  <c r="H52" i="1"/>
  <c r="H51" i="1"/>
  <c r="I50" i="1"/>
  <c r="H49" i="1"/>
  <c r="I42" i="1"/>
  <c r="I33" i="1"/>
  <c r="I24" i="1"/>
  <c r="I23" i="1"/>
  <c r="I22" i="1"/>
  <c r="I19" i="1"/>
  <c r="I10" i="1"/>
  <c r="I9" i="1"/>
  <c r="I8" i="1"/>
  <c r="O99" i="11"/>
  <c r="O98" i="11"/>
  <c r="O97" i="11"/>
  <c r="O96" i="11"/>
  <c r="O95" i="11"/>
  <c r="O94" i="11"/>
  <c r="J87" i="11"/>
  <c r="J86" i="11"/>
  <c r="K85" i="11"/>
  <c r="F85" i="11"/>
  <c r="J85" i="11" s="1"/>
  <c r="J82" i="11" s="1"/>
  <c r="J84" i="11"/>
  <c r="J83" i="11"/>
  <c r="O79" i="11"/>
  <c r="K76" i="11"/>
  <c r="F76" i="11"/>
  <c r="J76" i="11" s="1"/>
  <c r="O72" i="11"/>
  <c r="O71" i="11"/>
  <c r="O70" i="11"/>
  <c r="J67" i="11"/>
  <c r="J65" i="11"/>
  <c r="J64" i="11"/>
  <c r="J63" i="11" s="1"/>
  <c r="F61" i="11"/>
  <c r="J61" i="11" s="1"/>
  <c r="J59" i="11" s="1"/>
  <c r="J60" i="11"/>
  <c r="O57" i="11"/>
  <c r="O56" i="11"/>
  <c r="O55" i="11"/>
  <c r="O54" i="11"/>
  <c r="O53" i="11"/>
  <c r="O52" i="11"/>
  <c r="O51" i="11"/>
  <c r="O50" i="11"/>
  <c r="O49" i="11"/>
  <c r="O48" i="11"/>
  <c r="O47" i="11"/>
  <c r="O44" i="11" s="1"/>
  <c r="O46" i="11"/>
  <c r="O45" i="11"/>
  <c r="J42" i="11"/>
  <c r="J41" i="11"/>
  <c r="J40" i="11"/>
  <c r="J39" i="11"/>
  <c r="J38" i="11"/>
  <c r="O35" i="11"/>
  <c r="O32" i="11"/>
  <c r="O28" i="11"/>
  <c r="O26" i="11"/>
  <c r="O24" i="11"/>
  <c r="O22" i="11"/>
  <c r="O21" i="11"/>
  <c r="O20" i="11"/>
  <c r="O17" i="11" s="1"/>
  <c r="O19" i="11"/>
  <c r="O18" i="11"/>
  <c r="O11" i="11"/>
  <c r="O9" i="11"/>
  <c r="O7" i="11"/>
  <c r="F27" i="4"/>
  <c r="E27" i="4"/>
  <c r="D27" i="4"/>
  <c r="M22" i="10" l="1"/>
  <c r="L22" i="10"/>
  <c r="K22" i="10"/>
  <c r="J19" i="10"/>
  <c r="K19" i="10"/>
  <c r="M19" i="10" s="1"/>
  <c r="L19" i="10"/>
  <c r="J20" i="10"/>
  <c r="K20" i="10"/>
  <c r="L20" i="10"/>
  <c r="M20" i="10"/>
  <c r="J21" i="10"/>
  <c r="K21" i="10"/>
  <c r="M21" i="10" s="1"/>
  <c r="L21" i="10"/>
  <c r="M18" i="10"/>
  <c r="L18" i="10"/>
  <c r="K18" i="10"/>
  <c r="J18" i="10"/>
  <c r="C27" i="4"/>
  <c r="G27" i="4" s="1"/>
  <c r="H27" i="4" s="1"/>
  <c r="G21" i="10" l="1"/>
  <c r="G20" i="10"/>
  <c r="G19" i="10"/>
  <c r="G18" i="10"/>
  <c r="G17" i="10"/>
  <c r="G16" i="10"/>
  <c r="A15" i="10"/>
  <c r="G14" i="10"/>
  <c r="G10" i="10"/>
  <c r="G8" i="10"/>
  <c r="G6" i="10"/>
  <c r="G22" i="10" l="1"/>
  <c r="F25" i="4" l="1"/>
  <c r="E25" i="4"/>
  <c r="D25" i="4"/>
  <c r="C25" i="4"/>
  <c r="J5" i="8"/>
  <c r="K5" i="8"/>
  <c r="L5" i="8"/>
  <c r="K18" i="8"/>
  <c r="J7" i="8"/>
  <c r="K7" i="8"/>
  <c r="L7" i="8"/>
  <c r="J8" i="8"/>
  <c r="K8" i="8"/>
  <c r="L8" i="8"/>
  <c r="J11" i="8"/>
  <c r="K11" i="8"/>
  <c r="L11" i="8"/>
  <c r="J12" i="8"/>
  <c r="K12" i="8"/>
  <c r="L12" i="8"/>
  <c r="J13" i="8"/>
  <c r="K13" i="8"/>
  <c r="L13" i="8"/>
  <c r="L3" i="8"/>
  <c r="K3" i="8"/>
  <c r="J3" i="8"/>
  <c r="I13" i="8"/>
  <c r="I12" i="8"/>
  <c r="I11" i="8"/>
  <c r="I8" i="8"/>
  <c r="I7" i="8"/>
  <c r="I5" i="8"/>
  <c r="I3" i="8"/>
  <c r="F17" i="8"/>
  <c r="F16" i="8"/>
  <c r="F15" i="8"/>
  <c r="F14" i="8"/>
  <c r="F13" i="8"/>
  <c r="F12" i="8"/>
  <c r="F11" i="8"/>
  <c r="F10" i="8"/>
  <c r="F9" i="8"/>
  <c r="F8" i="8"/>
  <c r="F7" i="8"/>
  <c r="C6" i="8"/>
  <c r="F6" i="8" s="1"/>
  <c r="F5" i="8"/>
  <c r="F4" i="8"/>
  <c r="F3" i="8"/>
  <c r="D23" i="4"/>
  <c r="C23" i="4"/>
  <c r="J16" i="7"/>
  <c r="K16" i="7"/>
  <c r="L16" i="7"/>
  <c r="J20" i="7"/>
  <c r="K20" i="7"/>
  <c r="L20" i="7"/>
  <c r="J22" i="7"/>
  <c r="K22" i="7"/>
  <c r="L22" i="7"/>
  <c r="J26" i="7"/>
  <c r="K26" i="7"/>
  <c r="J27" i="7"/>
  <c r="K27" i="7"/>
  <c r="L27" i="7"/>
  <c r="J33" i="7"/>
  <c r="K33" i="7"/>
  <c r="L33" i="7"/>
  <c r="J34" i="7"/>
  <c r="L34" i="7" s="1"/>
  <c r="K34" i="7"/>
  <c r="J38" i="7"/>
  <c r="K38" i="7"/>
  <c r="L38" i="7"/>
  <c r="J39" i="7"/>
  <c r="K39" i="7"/>
  <c r="J44" i="7"/>
  <c r="K44" i="7"/>
  <c r="L44" i="7"/>
  <c r="J45" i="7"/>
  <c r="K45" i="7"/>
  <c r="L45" i="7"/>
  <c r="J46" i="7"/>
  <c r="K46" i="7"/>
  <c r="L46" i="7"/>
  <c r="J52" i="7"/>
  <c r="K52" i="7"/>
  <c r="L52" i="7"/>
  <c r="J54" i="7"/>
  <c r="K54" i="7"/>
  <c r="L54" i="7"/>
  <c r="J56" i="7"/>
  <c r="K56" i="7"/>
  <c r="L56" i="7"/>
  <c r="J58" i="7"/>
  <c r="L58" i="7" s="1"/>
  <c r="K58" i="7"/>
  <c r="J60" i="7"/>
  <c r="K60" i="7"/>
  <c r="L60" i="7"/>
  <c r="J62" i="7"/>
  <c r="K62" i="7"/>
  <c r="L62" i="7"/>
  <c r="J66" i="7"/>
  <c r="L66" i="7" s="1"/>
  <c r="K66" i="7"/>
  <c r="J68" i="7"/>
  <c r="K68" i="7"/>
  <c r="L68" i="7"/>
  <c r="J70" i="7"/>
  <c r="K70" i="7"/>
  <c r="L70" i="7"/>
  <c r="J72" i="7"/>
  <c r="K72" i="7"/>
  <c r="L72" i="7"/>
  <c r="J74" i="7"/>
  <c r="L74" i="7" s="1"/>
  <c r="K74" i="7"/>
  <c r="J76" i="7"/>
  <c r="K76" i="7"/>
  <c r="L76" i="7"/>
  <c r="J82" i="7"/>
  <c r="K82" i="7"/>
  <c r="J83" i="7"/>
  <c r="K83" i="7"/>
  <c r="L83" i="7"/>
  <c r="J91" i="7"/>
  <c r="K91" i="7"/>
  <c r="L91" i="7"/>
  <c r="J92" i="7"/>
  <c r="K92" i="7"/>
  <c r="L92" i="7"/>
  <c r="J94" i="7"/>
  <c r="K94" i="7"/>
  <c r="L94" i="7"/>
  <c r="J96" i="7"/>
  <c r="K96" i="7"/>
  <c r="L96" i="7"/>
  <c r="J98" i="7"/>
  <c r="L98" i="7" s="1"/>
  <c r="K98" i="7"/>
  <c r="J102" i="7"/>
  <c r="K102" i="7"/>
  <c r="L102" i="7"/>
  <c r="J103" i="7"/>
  <c r="L103" i="7" s="1"/>
  <c r="K103" i="7"/>
  <c r="J105" i="7"/>
  <c r="K105" i="7"/>
  <c r="L105" i="7"/>
  <c r="J106" i="7"/>
  <c r="K106" i="7"/>
  <c r="J107" i="7"/>
  <c r="K107" i="7"/>
  <c r="L107" i="7"/>
  <c r="L12" i="7"/>
  <c r="K12" i="7"/>
  <c r="J12" i="7"/>
  <c r="J109" i="7" s="1"/>
  <c r="I16" i="7"/>
  <c r="I20" i="7"/>
  <c r="I22" i="7"/>
  <c r="I26" i="7"/>
  <c r="I27" i="7"/>
  <c r="I33" i="7"/>
  <c r="I34" i="7"/>
  <c r="I38" i="7"/>
  <c r="I39" i="7"/>
  <c r="I44" i="7"/>
  <c r="I45" i="7"/>
  <c r="I46" i="7"/>
  <c r="I52" i="7"/>
  <c r="I54" i="7"/>
  <c r="I56" i="7"/>
  <c r="I58" i="7"/>
  <c r="I60" i="7"/>
  <c r="I62" i="7"/>
  <c r="I66" i="7"/>
  <c r="I68" i="7"/>
  <c r="I70" i="7"/>
  <c r="I72" i="7"/>
  <c r="I74" i="7"/>
  <c r="I76" i="7"/>
  <c r="I82" i="7"/>
  <c r="I83" i="7"/>
  <c r="I91" i="7"/>
  <c r="I92" i="7"/>
  <c r="I94" i="7"/>
  <c r="I96" i="7"/>
  <c r="I98" i="7"/>
  <c r="I102" i="7"/>
  <c r="I103" i="7"/>
  <c r="I105" i="7"/>
  <c r="I106" i="7"/>
  <c r="I107" i="7"/>
  <c r="I12" i="7"/>
  <c r="F107" i="7"/>
  <c r="F106" i="7"/>
  <c r="F105" i="7"/>
  <c r="F104" i="7"/>
  <c r="F103" i="7"/>
  <c r="F102" i="7"/>
  <c r="F101" i="7"/>
  <c r="F100" i="7"/>
  <c r="F99" i="7"/>
  <c r="F98" i="7"/>
  <c r="F97" i="7"/>
  <c r="F96" i="7"/>
  <c r="F95" i="7"/>
  <c r="F94" i="7"/>
  <c r="F93" i="7"/>
  <c r="F92" i="7"/>
  <c r="F91" i="7"/>
  <c r="F90" i="7"/>
  <c r="F89" i="7"/>
  <c r="F86" i="7"/>
  <c r="F85" i="7"/>
  <c r="F84" i="7"/>
  <c r="F83" i="7"/>
  <c r="F82" i="7"/>
  <c r="F81" i="7"/>
  <c r="F80" i="7"/>
  <c r="F79" i="7"/>
  <c r="F77" i="7"/>
  <c r="F76" i="7"/>
  <c r="F75" i="7"/>
  <c r="F74" i="7"/>
  <c r="F73" i="7"/>
  <c r="F72" i="7"/>
  <c r="F71" i="7"/>
  <c r="F70" i="7"/>
  <c r="F69" i="7"/>
  <c r="F68" i="7"/>
  <c r="F67" i="7"/>
  <c r="F66" i="7"/>
  <c r="F65" i="7"/>
  <c r="F63" i="7"/>
  <c r="F62" i="7"/>
  <c r="F61" i="7"/>
  <c r="F60" i="7"/>
  <c r="F59" i="7"/>
  <c r="F58" i="7"/>
  <c r="F57" i="7"/>
  <c r="F56" i="7"/>
  <c r="F55" i="7"/>
  <c r="F54" i="7"/>
  <c r="F53" i="7"/>
  <c r="F52" i="7"/>
  <c r="F51" i="7"/>
  <c r="F49" i="7"/>
  <c r="F48" i="7"/>
  <c r="F47" i="7"/>
  <c r="F46" i="7"/>
  <c r="F45" i="7"/>
  <c r="F44" i="7"/>
  <c r="F42" i="7"/>
  <c r="F41" i="7"/>
  <c r="F40" i="7"/>
  <c r="F39" i="7"/>
  <c r="F38" i="7"/>
  <c r="F37" i="7"/>
  <c r="F36" i="7"/>
  <c r="F35" i="7"/>
  <c r="F34" i="7"/>
  <c r="F33" i="7"/>
  <c r="F27" i="7"/>
  <c r="F26" i="7"/>
  <c r="F22" i="7"/>
  <c r="F20" i="7"/>
  <c r="F16" i="7"/>
  <c r="F12" i="7"/>
  <c r="F21" i="4"/>
  <c r="G21" i="4" s="1"/>
  <c r="H21" i="4" s="1"/>
  <c r="E21" i="4"/>
  <c r="D21" i="4"/>
  <c r="C21" i="4"/>
  <c r="M9" i="6"/>
  <c r="L9" i="6"/>
  <c r="K9" i="6"/>
  <c r="J9" i="6"/>
  <c r="J5" i="6"/>
  <c r="K5" i="6"/>
  <c r="L5" i="6" s="1"/>
  <c r="M5" i="6" s="1"/>
  <c r="J6" i="6"/>
  <c r="K6" i="6"/>
  <c r="L6" i="6"/>
  <c r="M6" i="6"/>
  <c r="J7" i="6"/>
  <c r="K7" i="6"/>
  <c r="L7" i="6"/>
  <c r="M7" i="6"/>
  <c r="J8" i="6"/>
  <c r="K8" i="6"/>
  <c r="L8" i="6"/>
  <c r="M8" i="6"/>
  <c r="M4" i="6"/>
  <c r="L4" i="6"/>
  <c r="K4" i="6"/>
  <c r="J4" i="6"/>
  <c r="I5" i="6"/>
  <c r="I6" i="6"/>
  <c r="I7" i="6"/>
  <c r="I8" i="6"/>
  <c r="I4" i="6"/>
  <c r="G25" i="4" l="1"/>
  <c r="H25" i="4" s="1"/>
  <c r="L106" i="7"/>
  <c r="L109" i="7" s="1"/>
  <c r="F23" i="4" s="1"/>
  <c r="G23" i="4" s="1"/>
  <c r="H23" i="4" s="1"/>
  <c r="L82" i="7"/>
  <c r="L39" i="7"/>
  <c r="L26" i="7"/>
  <c r="L18" i="8"/>
  <c r="J18" i="8"/>
  <c r="F18" i="8"/>
  <c r="K109" i="7"/>
  <c r="E23" i="4" s="1"/>
  <c r="F109" i="7"/>
  <c r="C15" i="4" l="1"/>
  <c r="C13" i="4"/>
  <c r="C11" i="4"/>
  <c r="C9" i="4"/>
  <c r="C7" i="4"/>
  <c r="C5" i="4"/>
  <c r="F8" i="6"/>
  <c r="F7" i="6"/>
  <c r="F6" i="6"/>
  <c r="F5" i="6"/>
  <c r="F4" i="6"/>
  <c r="F9" i="6" l="1"/>
  <c r="L48" i="5"/>
  <c r="M45" i="5"/>
  <c r="L45" i="5"/>
  <c r="J45" i="5"/>
  <c r="K45" i="5" s="1"/>
  <c r="M42" i="5"/>
  <c r="L42" i="5"/>
  <c r="N42" i="5" s="1"/>
  <c r="J42" i="5"/>
  <c r="K42" i="5" s="1"/>
  <c r="M41" i="5"/>
  <c r="L41" i="5"/>
  <c r="J41" i="5"/>
  <c r="K41" i="5" s="1"/>
  <c r="M38" i="5"/>
  <c r="L38" i="5"/>
  <c r="N38" i="5" s="1"/>
  <c r="J38" i="5"/>
  <c r="K38" i="5" s="1"/>
  <c r="M37" i="5"/>
  <c r="L37" i="5"/>
  <c r="J37" i="5"/>
  <c r="K37" i="5" s="1"/>
  <c r="M31" i="5"/>
  <c r="L31" i="5"/>
  <c r="J31" i="5"/>
  <c r="K31" i="5" s="1"/>
  <c r="M30" i="5"/>
  <c r="L30" i="5"/>
  <c r="N30" i="5" s="1"/>
  <c r="J30" i="5"/>
  <c r="K30" i="5" s="1"/>
  <c r="M28" i="5"/>
  <c r="L28" i="5"/>
  <c r="N28" i="5" s="1"/>
  <c r="J28" i="5"/>
  <c r="K28" i="5" s="1"/>
  <c r="N31" i="5" l="1"/>
  <c r="N45" i="5"/>
  <c r="O45" i="5" s="1"/>
  <c r="M48" i="5"/>
  <c r="N37" i="5"/>
  <c r="N32" i="5"/>
  <c r="M32" i="5"/>
  <c r="L32" i="5"/>
  <c r="N41" i="5"/>
  <c r="N48" i="5" l="1"/>
  <c r="M15" i="5"/>
  <c r="M16" i="5" s="1"/>
  <c r="L15" i="5"/>
  <c r="N15" i="5" s="1"/>
  <c r="J15" i="5"/>
  <c r="K15" i="5" s="1"/>
  <c r="M7" i="5"/>
  <c r="M9" i="5" s="1"/>
  <c r="M50" i="5" s="1"/>
  <c r="E19" i="4" s="1"/>
  <c r="E29" i="4" s="1"/>
  <c r="L7" i="5"/>
  <c r="L9" i="5" s="1"/>
  <c r="K7" i="5"/>
  <c r="J7" i="5"/>
  <c r="G6" i="5"/>
  <c r="G7" i="5"/>
  <c r="G8" i="5"/>
  <c r="G12" i="5"/>
  <c r="G13" i="5"/>
  <c r="G14" i="5"/>
  <c r="G15" i="5"/>
  <c r="G18" i="5"/>
  <c r="G21" i="5"/>
  <c r="G22" i="5"/>
  <c r="G25" i="5"/>
  <c r="G26" i="5" s="1"/>
  <c r="G28" i="5"/>
  <c r="O28" i="5" s="1"/>
  <c r="G29" i="5"/>
  <c r="G30" i="5"/>
  <c r="O30" i="5" s="1"/>
  <c r="G31" i="5"/>
  <c r="O31" i="5" s="1"/>
  <c r="G34" i="5"/>
  <c r="G35" i="5"/>
  <c r="G36" i="5"/>
  <c r="G37" i="5"/>
  <c r="O37" i="5" s="1"/>
  <c r="G38" i="5"/>
  <c r="O38" i="5" s="1"/>
  <c r="G39" i="5"/>
  <c r="G40" i="5"/>
  <c r="G41" i="5"/>
  <c r="O41" i="5" s="1"/>
  <c r="G42" i="5"/>
  <c r="O42" i="5" s="1"/>
  <c r="G43" i="5"/>
  <c r="G44" i="5"/>
  <c r="G45" i="5"/>
  <c r="G46" i="5"/>
  <c r="G47" i="5"/>
  <c r="D9" i="4"/>
  <c r="D7" i="4"/>
  <c r="D5" i="4"/>
  <c r="O48" i="5" l="1"/>
  <c r="O32" i="5"/>
  <c r="O15" i="5"/>
  <c r="O16" i="5" s="1"/>
  <c r="L16" i="5"/>
  <c r="D29" i="4" s="1"/>
  <c r="N16" i="5"/>
  <c r="N7" i="5"/>
  <c r="G23" i="5"/>
  <c r="G9" i="5"/>
  <c r="G48" i="5"/>
  <c r="G32" i="5"/>
  <c r="G16" i="5"/>
  <c r="L50" i="5" l="1"/>
  <c r="G50" i="5"/>
  <c r="C19" i="4" s="1"/>
  <c r="C29" i="4" s="1"/>
  <c r="N9" i="5"/>
  <c r="N50" i="5" s="1"/>
  <c r="F19" i="4" s="1"/>
  <c r="F29" i="4" s="1"/>
  <c r="O7" i="5"/>
  <c r="O9" i="5" s="1"/>
  <c r="O50" i="5" s="1"/>
  <c r="L80" i="1"/>
  <c r="L81" i="1"/>
  <c r="L82" i="1"/>
  <c r="L83" i="1"/>
  <c r="L84" i="1"/>
  <c r="L85" i="1"/>
  <c r="L79" i="1"/>
  <c r="M85" i="1"/>
  <c r="M82" i="1"/>
  <c r="M79" i="1"/>
  <c r="L73" i="1"/>
  <c r="J73" i="1"/>
  <c r="K73" i="1" s="1"/>
  <c r="M70" i="1"/>
  <c r="L67" i="1"/>
  <c r="M64" i="1"/>
  <c r="L56" i="1"/>
  <c r="M53" i="1"/>
  <c r="L53" i="1"/>
  <c r="N53" i="1" s="1"/>
  <c r="M52" i="1"/>
  <c r="M51" i="1"/>
  <c r="L50" i="1"/>
  <c r="M49" i="1"/>
  <c r="L36" i="1"/>
  <c r="L26" i="1"/>
  <c r="L44" i="1"/>
  <c r="J22" i="1"/>
  <c r="K22" i="1" s="1"/>
  <c r="J15" i="1"/>
  <c r="K15" i="1" s="1"/>
  <c r="M14" i="1"/>
  <c r="N14" i="1" s="1"/>
  <c r="O14" i="1" s="1"/>
  <c r="J53" i="1" l="1"/>
  <c r="K53" i="1" s="1"/>
  <c r="J79" i="1"/>
  <c r="K79" i="1" s="1"/>
  <c r="L51" i="1"/>
  <c r="N51" i="1" s="1"/>
  <c r="J14" i="1"/>
  <c r="K14" i="1" s="1"/>
  <c r="M73" i="1"/>
  <c r="N73" i="1" s="1"/>
  <c r="J85" i="1"/>
  <c r="K85" i="1" s="1"/>
  <c r="G19" i="4"/>
  <c r="D15" i="4"/>
  <c r="M10" i="1"/>
  <c r="N10" i="1" s="1"/>
  <c r="J10" i="1"/>
  <c r="K10" i="1" s="1"/>
  <c r="L64" i="1"/>
  <c r="J64" i="1"/>
  <c r="K64" i="1" s="1"/>
  <c r="J9" i="1"/>
  <c r="K9" i="1" s="1"/>
  <c r="M9" i="1"/>
  <c r="N9" i="1" s="1"/>
  <c r="J8" i="1"/>
  <c r="K8" i="1" s="1"/>
  <c r="M8" i="1"/>
  <c r="J84" i="1"/>
  <c r="K84" i="1" s="1"/>
  <c r="M84" i="1"/>
  <c r="N84" i="1" s="1"/>
  <c r="J83" i="1"/>
  <c r="K83" i="1" s="1"/>
  <c r="M83" i="1"/>
  <c r="N83" i="1" s="1"/>
  <c r="J42" i="1"/>
  <c r="K42" i="1" s="1"/>
  <c r="M42" i="1"/>
  <c r="M33" i="1"/>
  <c r="J33" i="1"/>
  <c r="K33" i="1" s="1"/>
  <c r="J81" i="1"/>
  <c r="K81" i="1" s="1"/>
  <c r="M81" i="1"/>
  <c r="N81" i="1" s="1"/>
  <c r="J24" i="1"/>
  <c r="K24" i="1" s="1"/>
  <c r="M24" i="1"/>
  <c r="N24" i="1" s="1"/>
  <c r="M56" i="1"/>
  <c r="N56" i="1" s="1"/>
  <c r="J56" i="1"/>
  <c r="K56" i="1" s="1"/>
  <c r="J80" i="1"/>
  <c r="K80" i="1" s="1"/>
  <c r="M80" i="1"/>
  <c r="N80" i="1" s="1"/>
  <c r="O80" i="1" s="1"/>
  <c r="J67" i="1"/>
  <c r="K67" i="1" s="1"/>
  <c r="M67" i="1"/>
  <c r="J23" i="1"/>
  <c r="K23" i="1" s="1"/>
  <c r="M23" i="1"/>
  <c r="N23" i="1" s="1"/>
  <c r="J82" i="1"/>
  <c r="K82" i="1" s="1"/>
  <c r="M15" i="1"/>
  <c r="N15" i="1" s="1"/>
  <c r="N79" i="1"/>
  <c r="M22" i="1"/>
  <c r="N22" i="1" s="1"/>
  <c r="N85" i="1"/>
  <c r="N82" i="1"/>
  <c r="J51" i="1" l="1"/>
  <c r="K51" i="1" s="1"/>
  <c r="M75" i="1"/>
  <c r="E13" i="4" s="1"/>
  <c r="H19" i="4"/>
  <c r="G29" i="4"/>
  <c r="M87" i="1"/>
  <c r="E15" i="4" s="1"/>
  <c r="O56" i="1"/>
  <c r="O22" i="1"/>
  <c r="M19" i="1"/>
  <c r="N19" i="1" s="1"/>
  <c r="O19" i="1" s="1"/>
  <c r="J19" i="1"/>
  <c r="K19" i="1" s="1"/>
  <c r="N42" i="1"/>
  <c r="M44" i="1"/>
  <c r="E9" i="4" s="1"/>
  <c r="M50" i="1"/>
  <c r="J50" i="1"/>
  <c r="K50" i="1" s="1"/>
  <c r="N64" i="1"/>
  <c r="N67" i="1"/>
  <c r="O67" i="1" s="1"/>
  <c r="N87" i="1"/>
  <c r="F15" i="4" s="1"/>
  <c r="G15" i="4" s="1"/>
  <c r="H15" i="4" s="1"/>
  <c r="J49" i="1"/>
  <c r="K49" i="1" s="1"/>
  <c r="L49" i="1"/>
  <c r="L52" i="1"/>
  <c r="N52" i="1" s="1"/>
  <c r="J52" i="1"/>
  <c r="K52" i="1" s="1"/>
  <c r="N8" i="1"/>
  <c r="L70" i="1"/>
  <c r="N70" i="1" s="1"/>
  <c r="J70" i="1"/>
  <c r="K70" i="1" s="1"/>
  <c r="N33" i="1"/>
  <c r="M36" i="1"/>
  <c r="E7" i="4" s="1"/>
  <c r="G85" i="1"/>
  <c r="O85" i="1" s="1"/>
  <c r="G84" i="1"/>
  <c r="O84" i="1" s="1"/>
  <c r="G83" i="1"/>
  <c r="O83" i="1" s="1"/>
  <c r="G82" i="1"/>
  <c r="O82" i="1" s="1"/>
  <c r="G81" i="1"/>
  <c r="O81" i="1" s="1"/>
  <c r="G80" i="1"/>
  <c r="G79" i="1"/>
  <c r="O79" i="1" s="1"/>
  <c r="G73" i="1"/>
  <c r="O73" i="1" s="1"/>
  <c r="G70" i="1"/>
  <c r="G67" i="1"/>
  <c r="G64" i="1"/>
  <c r="G56" i="1"/>
  <c r="G53" i="1"/>
  <c r="O53" i="1" s="1"/>
  <c r="G52" i="1"/>
  <c r="G51" i="1"/>
  <c r="O51" i="1" s="1"/>
  <c r="G50" i="1"/>
  <c r="G49" i="1"/>
  <c r="G42" i="1"/>
  <c r="G44" i="1" s="1"/>
  <c r="G33" i="1"/>
  <c r="G36" i="1" s="1"/>
  <c r="G24" i="1"/>
  <c r="O24" i="1" s="1"/>
  <c r="G23" i="1"/>
  <c r="O23" i="1" s="1"/>
  <c r="G22" i="1"/>
  <c r="G19" i="1"/>
  <c r="G15" i="1"/>
  <c r="O15" i="1" s="1"/>
  <c r="G14" i="1"/>
  <c r="G10" i="1"/>
  <c r="O10" i="1" s="1"/>
  <c r="G9" i="1"/>
  <c r="O9" i="1" s="1"/>
  <c r="G8" i="1"/>
  <c r="H29" i="4" l="1"/>
  <c r="O70" i="1"/>
  <c r="O87" i="1"/>
  <c r="L75" i="1"/>
  <c r="O52" i="1"/>
  <c r="M26" i="1"/>
  <c r="E5" i="4" s="1"/>
  <c r="L58" i="1"/>
  <c r="N49" i="1"/>
  <c r="N50" i="1"/>
  <c r="O50" i="1" s="1"/>
  <c r="M58" i="1"/>
  <c r="E11" i="4" s="1"/>
  <c r="O33" i="1"/>
  <c r="O36" i="1" s="1"/>
  <c r="N36" i="1"/>
  <c r="F7" i="4" s="1"/>
  <c r="G7" i="4" s="1"/>
  <c r="H7" i="4" s="1"/>
  <c r="N44" i="1"/>
  <c r="F9" i="4" s="1"/>
  <c r="G9" i="4" s="1"/>
  <c r="H9" i="4" s="1"/>
  <c r="O42" i="1"/>
  <c r="O44" i="1" s="1"/>
  <c r="N26" i="1"/>
  <c r="F5" i="4" s="1"/>
  <c r="O8" i="1"/>
  <c r="O26" i="1" s="1"/>
  <c r="O64" i="1"/>
  <c r="N75" i="1"/>
  <c r="F13" i="4" s="1"/>
  <c r="G13" i="4" s="1"/>
  <c r="H13" i="4" s="1"/>
  <c r="G58" i="1"/>
  <c r="G87" i="1"/>
  <c r="G75" i="1"/>
  <c r="G26" i="1"/>
  <c r="C17" i="4" l="1"/>
  <c r="C31" i="4" s="1"/>
  <c r="O75" i="1"/>
  <c r="D17" i="4"/>
  <c r="D31" i="4" s="1"/>
  <c r="D32" i="4" s="1"/>
  <c r="D34" i="4" s="1"/>
  <c r="E17" i="4"/>
  <c r="E31" i="4" s="1"/>
  <c r="E36" i="4" s="1"/>
  <c r="G5" i="4"/>
  <c r="H5" i="4" s="1"/>
  <c r="O49" i="1"/>
  <c r="O58" i="1" s="1"/>
  <c r="N58" i="1"/>
  <c r="F11" i="4" s="1"/>
  <c r="G11" i="4" s="1"/>
  <c r="H11" i="4" s="1"/>
  <c r="E40" i="4" l="1"/>
  <c r="E38" i="4"/>
  <c r="G17" i="4"/>
  <c r="G31" i="4" s="1"/>
  <c r="H31" i="4" s="1"/>
  <c r="F17" i="4"/>
  <c r="F31" i="4" s="1"/>
  <c r="H17" i="4" l="1"/>
</calcChain>
</file>

<file path=xl/sharedStrings.xml><?xml version="1.0" encoding="utf-8"?>
<sst xmlns="http://schemas.openxmlformats.org/spreadsheetml/2006/main" count="703" uniqueCount="372">
  <si>
    <t>BILL OF QUANTITIES- INTERIOR WORKS</t>
  </si>
  <si>
    <t>D 09-Swamy's, Check-in Gate, T3, Lucknow Airport</t>
  </si>
  <si>
    <t>S. No.</t>
  </si>
  <si>
    <t>Location</t>
  </si>
  <si>
    <t>Description</t>
  </si>
  <si>
    <t>Unit</t>
  </si>
  <si>
    <t>Qty</t>
  </si>
  <si>
    <t xml:space="preserve">Rate </t>
  </si>
  <si>
    <t xml:space="preserve">Amount </t>
  </si>
  <si>
    <t>FLOORING, SKIRTING &amp; CLADDING WORKS</t>
  </si>
  <si>
    <t xml:space="preserve"> FLOORING</t>
  </si>
  <si>
    <t>1.1.1</t>
  </si>
  <si>
    <t>TL-01 
(FOH Floor)</t>
  </si>
  <si>
    <t>Providing &amp; Laying  FULL BODY VITRIFIED TILES TL-01 of Size, Make, Grout as specified in the drawing or material schedule, refer as shown in flooring layout.
Plan area to be measured.
Base Rate of Tile - Rs.100/- Sq.Ft</t>
  </si>
  <si>
    <t>Sqm</t>
  </si>
  <si>
    <t>1.1.2</t>
  </si>
  <si>
    <t>TL-03 
(BOH Floor)</t>
  </si>
  <si>
    <t>FULL BODY VITRIFIED TILE , Size- 600x600mm, Make - Nitco, Product Code - BELGIUM GREY TILE, refer as shown in detail drawing.
Base Rate of Tile - Rs.100/- Sq.Ft.</t>
  </si>
  <si>
    <t>1.1.3</t>
  </si>
  <si>
    <t>Granite Jamb</t>
  </si>
  <si>
    <t>19mm thick STEEL GREY GRANITE Jamb under flap door, refer as shown in flooring drawing.
Base Rate of Tile - Rs.180/- Sq.Ft</t>
  </si>
  <si>
    <t>Rm.</t>
  </si>
  <si>
    <t>INLAY &amp; TRANSITION PROFILE</t>
  </si>
  <si>
    <t>Providing &amp; fixing of Transition profile, custom made in desired location as per drawing, in between different types of flooring materials or wall cladding materials, including all necessary fixing arrangements etc. complete as per design and drawing as per satisfaction of Project Manager.</t>
  </si>
  <si>
    <t>1.2.1</t>
  </si>
  <si>
    <t>Ramp Floor</t>
  </si>
  <si>
    <r>
      <rPr>
        <b/>
        <sz val="11"/>
        <rFont val="Tahoma"/>
        <family val="2"/>
      </rPr>
      <t>Brass T-profile with round top</t>
    </r>
    <r>
      <rPr>
        <sz val="11"/>
        <rFont val="Tahoma"/>
        <family val="2"/>
      </rPr>
      <t xml:space="preserve"> at the junction of ramp &amp; fOH Flooring as shown in detail drawing &amp; design.
</t>
    </r>
  </si>
  <si>
    <t>1.2.2</t>
  </si>
  <si>
    <t xml:space="preserve">3M Anti skid tape </t>
  </si>
  <si>
    <t>Providing &amp; fixing 3M Anti Skid tape over tile flooring at ramp, refer as shown in flooring drawing.</t>
  </si>
  <si>
    <t>TILE CLADDING</t>
  </si>
  <si>
    <t>Providing and fixing tiles in cladding/ dado/ jamb/ soffit/ cill of uniform thickness, size, shade and pattern as approved, fixed with rich cement slurry over a bedding plaster of cement mortar 1:3 (1 cement : 3 fine sand) of minimum 20mm or more thickness/ 7mm thick adhesive to masonary/RCC structure, including the cost of  rough base  plaster, providing grooves using 2/3mm PVC spacers and grouted with EPOXY grouts of laticrete / Kerakoll  make to match shade of tile, cleaning with acid wash, cutting of tile for electrical switches and sockets, curing, Cello bubble/ Adhesive sheet roll for protection layer etc. complete in all respects as per drawing and as directed by Project Manager.</t>
  </si>
  <si>
    <t>1.3.1</t>
  </si>
  <si>
    <t>TL-02
(BOH Walls)</t>
  </si>
  <si>
    <r>
      <t xml:space="preserve">Providing &amp; Laying </t>
    </r>
    <r>
      <rPr>
        <b/>
        <sz val="11"/>
        <rFont val="Tahoma"/>
        <family val="2"/>
      </rPr>
      <t xml:space="preserve"> Ceramic Wall Tile</t>
    </r>
    <r>
      <rPr>
        <sz val="11"/>
        <rFont val="Tahoma"/>
        <family val="2"/>
      </rPr>
      <t xml:space="preserve"> TL-02 of Size, Make, Grout as specified in the drawing or material schedule, refer as shown in wall finishes layout.
Base Rate of Tile - Rs.150/- Sq.Ft.</t>
    </r>
  </si>
  <si>
    <t>SKIRTING</t>
  </si>
  <si>
    <t>1.4.1</t>
  </si>
  <si>
    <t>Tile Skirting</t>
  </si>
  <si>
    <t>Providing &amp; Fixing 100mm high skirting made of tile matching with Flooring TL03 to be provided as shown in the detail drawing and design.
Base Rate of Tile - Rs.100/- Sq.Ft.</t>
  </si>
  <si>
    <t>1.4.2</t>
  </si>
  <si>
    <t>SS Skirting</t>
  </si>
  <si>
    <t>Providing &amp; Fixing 50mm high SS skirting MT-01 to be provided in FOH as shown in the detail drawing and design.</t>
  </si>
  <si>
    <t>1.4.3</t>
  </si>
  <si>
    <t>Providing &amp; Fixing 100mm high SS skirting MT-01 to be provided in FOH as shown in the detail drawing and design.</t>
  </si>
  <si>
    <t xml:space="preserve">Sub Total </t>
  </si>
  <si>
    <t xml:space="preserve">FALSE CEILING WORKS </t>
  </si>
  <si>
    <t>FALSE CEILING</t>
  </si>
  <si>
    <t>2.1.1</t>
  </si>
  <si>
    <t>Aluminum Baffle Ceiling</t>
  </si>
  <si>
    <r>
      <t xml:space="preserve">Providing and fixing </t>
    </r>
    <r>
      <rPr>
        <b/>
        <sz val="11"/>
        <rFont val="Tahoma"/>
        <family val="2"/>
      </rPr>
      <t xml:space="preserve">Aluminum Baffle Ceiling </t>
    </r>
    <r>
      <rPr>
        <sz val="11"/>
        <rFont val="Tahoma"/>
        <family val="2"/>
      </rPr>
      <t>of baffle size 25x150mm</t>
    </r>
    <r>
      <rPr>
        <b/>
        <sz val="11"/>
        <rFont val="Tahoma"/>
        <family val="2"/>
      </rPr>
      <t xml:space="preserve"> </t>
    </r>
    <r>
      <rPr>
        <sz val="11"/>
        <rFont val="Tahoma"/>
        <family val="2"/>
      </rPr>
      <t>suspended from MS structure above it with the help of necessary channels &amp; fixtures, and as directed by Project Manager, including additional frame work for light fittings, etc. complete as per design &amp; detailed drawing.
Running length of baffles shall be measured for payment.
Base Rate of Baffle - Rs.650/- Rm.</t>
    </r>
  </si>
  <si>
    <t>Sub Total</t>
  </si>
  <si>
    <t xml:space="preserve">PAINTING WORKS </t>
  </si>
  <si>
    <t>(Quoted Rate shall be for all heights, depths, levels, leads and lifts. All paints must be very low or zero VOC).</t>
  </si>
  <si>
    <t>PAINT FINISH</t>
  </si>
  <si>
    <t>3.1.1</t>
  </si>
  <si>
    <t>PT-02
(BOH Walls)</t>
  </si>
  <si>
    <r>
      <t xml:space="preserve">Providing and applying three (minimum) coats of </t>
    </r>
    <r>
      <rPr>
        <b/>
        <sz val="11"/>
        <rFont val="Tahoma"/>
        <family val="2"/>
      </rPr>
      <t>PT-02 Royal Emulsion Luxury Paint</t>
    </r>
    <r>
      <rPr>
        <sz val="11"/>
        <rFont val="Tahoma"/>
        <family val="2"/>
      </rPr>
      <t>, Make - Asian Paints,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</si>
  <si>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PARTITION &amp; PANELLING WORKS</t>
  </si>
  <si>
    <t>PARTITION &amp; PANELLING WORK</t>
  </si>
  <si>
    <t>4.1.1</t>
  </si>
  <si>
    <t>Bison Board Panelling
(with Double Frame)</t>
  </si>
  <si>
    <t>Providing &amp; fixing paneling made of 12mm thk. Bison Board on one side of double MS framework of 40x40mm @ 600mm c/c bothways (framework to be followed with Fire Resistant Coating) along with existing Airport's walls to receive different finishes (as specified) over it as per design &amp; details given in drawing/Architect instruction. Rate is inclusive of all necessary hardware &amp; fixtures.</t>
  </si>
  <si>
    <t>4.1.2</t>
  </si>
  <si>
    <t>FR Ply Panelling
(directly over existing partition)</t>
  </si>
  <si>
    <t>Providing &amp; fixing paneling made of 6mm thk. FR Ply in the form of horizontal planks of width as mentioned in elevation drawing alongwith groove, fixed directly over the existing panelling, as per design &amp; details given in drawing/Architect instruction. Rate is inclusive of all necessary hardware &amp; fixtures.</t>
  </si>
  <si>
    <t>4.1.3</t>
  </si>
  <si>
    <t>Bison Panelling
(directly over existing partition)</t>
  </si>
  <si>
    <t>Providing &amp; fixing paneling made of 12mm thk. Bison Board fixed directly over the existing partition on left side of the kiosk to receive Vinyl graphic over it. Cove in same bison to made on all the four side as shown in detail drawing. Providing of electrical point for LED strip to be made in it as per design &amp; details given in drawing/Architect instruction. Rate is inclusive of all necessary hardware &amp; fixtures.</t>
  </si>
  <si>
    <t>4.1.4</t>
  </si>
  <si>
    <t>125mm deep Bison Board Partition
(with Double Frame)</t>
  </si>
  <si>
    <t>Providing &amp; fixing 125mm deep partition made 12mm thk. Bison Board on both side of double MS framework 40x40mm @ 600mm c/c bothways (framework to be followed with Fire Resistant Coating) as per design &amp; details given in drawing/Architect instruction. Rate is inclusive of all necessary hardware &amp; fixtures.
Note: 125mm depth to be achieve by double MS framework and bison board on both side of it. Finishes on both sides are exclusive of this depth.</t>
  </si>
  <si>
    <t>4.1.5</t>
  </si>
  <si>
    <t>Base for Raised Floor</t>
  </si>
  <si>
    <t>Providing &amp; Fixing MS base for raised floor over existing airport's floor made out of 40x20mm MS hollow sections framework at 600mm c/c bothways (framework to be followed with Fire Resistant Coating) over existing finished floor of airport followed with 18mm thick shera board over it to receive tile flooring as shown in detailed drawing. Item to be completed in all respect including necessary  hardware.</t>
  </si>
  <si>
    <t>CLADDING WITH SS SHEET</t>
  </si>
  <si>
    <t>4.2.1</t>
  </si>
  <si>
    <t>SS Sheet Cladding MT-01
(directly over existing panelling)</t>
  </si>
  <si>
    <t>Providing, making &amp; fixing of 1mm thk. SS sheet (Grade 304), fixed over existing wall/panelling surfaces with approved adhesive behind rear counter and DB Box as shown in drawing, all to be made &amp; fixed with necessary arrangements &amp; hardware- screw, adhesive, etc., as per approved sample. Rate is inclusive of all wastage, all incidentals, cutting, fixing, lead, lift, scaffolding, staging, provision for opening if any required for MEP services, as shown in drawing, complete in all respect as per drawing, designs and directions by Architect/Project-In-charge.</t>
  </si>
  <si>
    <t>Sub Total :</t>
  </si>
  <si>
    <t>q</t>
  </si>
  <si>
    <t>MS/SS WORKS &amp; MISCELLANEOUS WORK</t>
  </si>
  <si>
    <t>MS Pipe</t>
  </si>
  <si>
    <t>Providing &amp; fixing 100x100mm MS hollow pipe vertically and horizontally to make structure support for the kiosk and ceiling.
All the vertical pipes to be fixed on 12mm thk. MS base plate (refer detail drawing for exact thickness) with full penetration butt welded to base plate and filler stiffners welded to base plate all around the column. Baseplate is fixed on existing floor with anchor bolts, full threaded anchors, anchorage length according to design.
Horizontal box pipes to be fixed with vertical pipes with necassary plates, wedges, stifners &amp; welding as requried to make complete structure for the kiosks &amp; bulkhead. Complete MS work to be followed with Fire Resistant Coating.
Please refer the design &amp; details given in drawing/Architect instruction.
Rate is inclusive of all necessary hardware &amp; fixtures.
Running length vertical and horizontal box pipes to be measured.</t>
  </si>
  <si>
    <t>MS Railing</t>
  </si>
  <si>
    <t>Providing and fixing MS railing made of outer MS frame of 50x38mm MS section finish in Paint PT-01 fixed over base for raised floor. Internal lower MS railing made of 12x12 mm MS pipe finish with Paint PT-04 to be fixed with outer MS frame. Upper internal portion made of 8mm thk. CNC cut jaali made of HDMR finish with PU Paint PT-03 fixed with outer MS frame. Top of the railing to be made of 20mm thk. pine wood plank fixed over outer MS frame and to be finish with neutral polish. Please refer the drawing for complete detail.
Elevation area to be measured of railing.</t>
  </si>
  <si>
    <t xml:space="preserve">SITE BARRICADING </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</si>
  <si>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</si>
  <si>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PLANTERS</t>
  </si>
  <si>
    <t>Providing Planters as per selection.</t>
  </si>
  <si>
    <t>Nos.</t>
  </si>
  <si>
    <t>WOOD WORK</t>
  </si>
  <si>
    <t>Front Counter Detail</t>
  </si>
  <si>
    <t>Low Height Partition (in front of chilled food display) made of 19 mm thk. FR Ply from inside and 12mm thk. HDMR on outer side and top closed with same ply. Finishing of top &amp; front of partition is as explained below and rear finished with Laminate LM-01 as shown in detail drawing.
Providing &amp; Fixing total 950mm deep complete POS counter. Complete box to be made up of 19mm thick FR Ply including shelves, shutters, drawers etc. and front made of 12mm thk. HDMR board.
Top and front nosing of partition &amp; complete counter to be finished with Corian CR-01. At front of counter, SS skirting to be provided of height as mentioned in drawing. Above that CNC cut 12mm thk. HDMR to be provided of pattern as shown in detail drawing finished with PU Paint PT-04. Further above this, 12mm thk. HDMR to be provided finished with PU Paint PT-03 followed with perforated MS sheet on front of it finished with PU Paint PT-01. Provision of LED strip to be made at bottom of nosing of counter &amp; partition both.
Rear surfaces of partition &amp; counter and all internal visible surfaces &amp; drawers, shutters of counter to be finished with Laminate LM-01.
Sneeze Guard made of toughned glass of thickness as mentioned in drawing with chamfered edges to be provided at top of counter as shown in detail drawing.
Cut-out for ban marie to be made in counter as shown in the drawing.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</si>
  <si>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Back Counter &amp; DB Box Detail</t>
  </si>
  <si>
    <t>Providing &amp; Fixing total 750mm deep complete back counter and DB box cabinet made of 19mm thk. FR Ply. Complete box to be made up of 19mm thick FR Ply including shelves &amp; shutters finished with lamiate LM-01 from all visible surfaces. Provision of open space to be left at some area as shown in elevation/detail drawing to accomodate equipments under it.
Shutter of DB box to be made louvered with 19mm thk. FR Ply finished with laminate LM-01 as shown in detail/elevation drawings.
Providing &amp; fixing concealed SS sink &amp; counter mount mixer is included in the job.
Top of counter and front nosing to be finished with Corian CR-01.
Provision for sink, mixer, plumbing and electrical points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</si>
  <si>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Overhead Storage Cabinet</t>
  </si>
  <si>
    <t>Providing and fixing in position 500mm deep Overhead Storage with a horizontal shelf in the center and openable shutters at front. Complete unit &amp; shelf to be made of FR Ply of 19mm thk. finished with laminate LM-01 from all sides. Provision for 25x12mm aluminum strip light to be made under the unit as shown in detail drawing.
Menu screens to be fixed over the openable shutters with clip-on system and the shutters behind these to be made upward openable with uplift shockers.
Rate shall include all wastage, necessary hardware, fixtures. All complete as per the details, drawings or as directed by Architect/Engineer.
Front Elevation Area to be Measured.
Base Rate of Laminate - Rs.1400/- Per sheet.</t>
  </si>
  <si>
    <t>Counter Bulkhead
(On left and front)</t>
  </si>
  <si>
    <t xml:space="preserve">Providing &amp; fixing 200mm wide &amp; 300mm high bulkhead made of double MS framework of 40x40mm (framework to be followed with Fire Resistant Coating)wrapped with 12mm thk. Bison board on both inside &amp; out side surfaces &amp; bottom. Outer surfaces &amp; bottom of bulkhead to be provide with further 6mm FR Ply in horizontal planks finished with Laminate LM-01 and internal surface of bulkhead to be finish with PT-02.
Provision to recess signage inside the bulkhead alongwith its electrical point to be made on both left side &amp; front bulkhead.
Support of bulkhead to be taken from MS structure provided inside rear bison panelling and bison partition on both left &amp; right side.
Please refer the elevation drawing and ceiling drawing for more details of bulkhead and partition/paneling.
Rate is inclusive of all necessary hardware &amp; fixtures.
Running length of center line of bulkhead from top to be measured.
</t>
  </si>
  <si>
    <t>Counter Bulkhead
(On right)</t>
  </si>
  <si>
    <t>Providing &amp; fixing 125mm wide &amp; 300mm high bulkhead made of double MS framework of 40x40mm (framework to be followed with Fire Resistant Coating)wrapped with 12mm thk. Bison board on both inside &amp; out surfaces &amp; bottom. Outer surfaces &amp; bottom of bulkhead to be provide with further 6mm FR Ply in horizontal planks finished with Laminate LM-01 and internal surface of bulkhead to be finish with PT-02.
Support of bulkhead to be taken from MS structure provided inside rear bison panelling and bison partition on right side.
Please refer the elevation drawing and ceiling drawing for more details of bulkhead and partition/paneling.
Rate is inclusive of all necessary hardware &amp; fixtures.
Running length of center line of bulkhead from top to be measured.</t>
  </si>
  <si>
    <t>Flap Door</t>
  </si>
  <si>
    <t>Flap Door made of 19mm thk. FR Ply to receive 6mm FR Ply planks with laminate on outer surface &amp; tile on inner surface with skirting on both surfaces as mentioned in detail drawing. Top of the flap door to be finished with Corian CR-01 as per detailed drawing &amp; design. Item to be completed in all respect including necessary  hardware.
Outer surface area of flap door to be measured.</t>
  </si>
  <si>
    <t>Planter Boxes</t>
  </si>
  <si>
    <t>Providing and fixing in position Planter Box of size - 2650mm long, 1050mm high &amp; 200mm width (including all finishes). Box to be made of 12mm thk. HDMR fixed on all sides of double MS framework of size 40x40mm (framework to be followed with Fire Resistant Coating) fixed over existing raised MS base on the floor. Box to be finished with Corian CR-01 from top, then 8mm CNC cut HDMR finish in PU paint PT-04 over base of 12 thk. HDMR with PU paint finish PT-03. Further below it, 6mm thk. FR Ply finish with  laminate LM-01 fixed over base of 12 mm thk HDMR and then SS skirting at the bottom to be provided as shown in detail drawings. Provision of electrical point for light fixtures to be made in planter box as per drawing.
Rate shall include all wastage, necessary hardware, fixtures. All complete as per the details, drawings or as directed by Architect/Engineer.</t>
  </si>
  <si>
    <t xml:space="preserve">QUANTITIES </t>
  </si>
  <si>
    <t xml:space="preserve">AMOUNT </t>
  </si>
  <si>
    <t xml:space="preserve">RA-01 </t>
  </si>
  <si>
    <t xml:space="preserve">RA-02 </t>
  </si>
  <si>
    <t xml:space="preserve">Cummulative </t>
  </si>
  <si>
    <t xml:space="preserve">Variation </t>
  </si>
  <si>
    <t xml:space="preserve">BILL OF QUANTITIES- INTERIOR WORKS- RAB -02 </t>
  </si>
  <si>
    <t>opposite acp wall1</t>
  </si>
  <si>
    <t>opposite acp wall2</t>
  </si>
  <si>
    <t xml:space="preserve">acp wall </t>
  </si>
  <si>
    <t>side wall</t>
  </si>
  <si>
    <t>Front wall</t>
  </si>
  <si>
    <t xml:space="preserve"> </t>
  </si>
  <si>
    <t>side wall2</t>
  </si>
  <si>
    <t xml:space="preserve"> side wall</t>
  </si>
  <si>
    <t>façade</t>
  </si>
  <si>
    <t>Patta</t>
  </si>
  <si>
    <t>Pillar</t>
  </si>
  <si>
    <t>less door</t>
  </si>
  <si>
    <t>Left side</t>
  </si>
  <si>
    <t>Back side</t>
  </si>
  <si>
    <t>Side façade</t>
  </si>
  <si>
    <t xml:space="preserve">back wall </t>
  </si>
  <si>
    <t>No.</t>
  </si>
  <si>
    <t>H</t>
  </si>
  <si>
    <t>B</t>
  </si>
  <si>
    <t>L</t>
  </si>
  <si>
    <t>PO Qty</t>
  </si>
  <si>
    <t xml:space="preserve">RAB-02 </t>
  </si>
  <si>
    <t>RA1</t>
  </si>
  <si>
    <t>S.NO.</t>
  </si>
  <si>
    <t>ITEM</t>
  </si>
  <si>
    <t>AMOUNT</t>
  </si>
  <si>
    <t xml:space="preserve">TOTAL </t>
  </si>
  <si>
    <t>PO AMOUNT</t>
  </si>
  <si>
    <t xml:space="preserve">Variation In Amount </t>
  </si>
  <si>
    <t xml:space="preserve">Variation (%)(+/-) Item Wise </t>
  </si>
  <si>
    <t xml:space="preserve">RAB-01 </t>
  </si>
  <si>
    <t xml:space="preserve">Billling - Summary Sheet </t>
  </si>
  <si>
    <t>A</t>
  </si>
  <si>
    <t xml:space="preserve">Civil &amp; Interior </t>
  </si>
  <si>
    <t>GRAND TOTAL</t>
  </si>
  <si>
    <t>TOTAL</t>
  </si>
  <si>
    <t>RMT</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</si>
  <si>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</si>
  <si>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Trench (125 mm wide)</t>
  </si>
  <si>
    <t>Providing and fixing of 200 Ltr. Storage Loft Tank on MS Platform with all necessary valves and fiting required.</t>
  </si>
  <si>
    <t>Water Tank</t>
  </si>
  <si>
    <t>Providing and fixing of Domestic RO with water storage with all necessary valves and fiting required.</t>
  </si>
  <si>
    <t>Domestic RO</t>
  </si>
  <si>
    <t>Providing and fixing of RO Plant on MS platform with all necessary valves and fiting required.</t>
  </si>
  <si>
    <t>RO Plant</t>
  </si>
  <si>
    <t>Pressure Pump</t>
  </si>
  <si>
    <t>Drainage connection connect to existing drain point  complete with all necessary fittings including cleanout plug</t>
  </si>
  <si>
    <t>Drainage connection</t>
  </si>
  <si>
    <t>water supply connection taken from existing point  complete with all necessary fittings.</t>
  </si>
  <si>
    <t>Water supply connection</t>
  </si>
  <si>
    <t>Providing Waste Coupling 32mm size full thread waste coupling to be use for 3-bowl sink.</t>
  </si>
  <si>
    <t>Waste Coupling</t>
  </si>
  <si>
    <t>35 LITER GEYSER</t>
  </si>
  <si>
    <t>GEYSER</t>
  </si>
  <si>
    <t>6 LITER GEYSER</t>
  </si>
  <si>
    <t xml:space="preserve">25mm Dia Water meter </t>
  </si>
  <si>
    <t>Water Meter</t>
  </si>
  <si>
    <t>Providing &amp; fixing 32mm CP finished Bottle Trap with wall flanges. (Make – JAQUAR / OZONE)</t>
  </si>
  <si>
    <t>Bottle Trap</t>
  </si>
  <si>
    <t>Providing &amp; Fixing of portable grease trap NGT-50 from Nugreen</t>
  </si>
  <si>
    <t>Grease Trap</t>
  </si>
  <si>
    <t>Providing &amp; Fixing of portable grease trap NGT-14 from Nugreen</t>
  </si>
  <si>
    <t>ACCESSORIES</t>
  </si>
  <si>
    <t>Providing &amp; Fixing PPR Ball Valve ISI mark. (For Inlet)</t>
  </si>
  <si>
    <t>Gate Valves</t>
  </si>
  <si>
    <t xml:space="preserve">Providing &amp; Fixing Sink Cock. </t>
  </si>
  <si>
    <t>Table Mixer</t>
  </si>
  <si>
    <t>Providing &amp; Fixing Sink Cock. with foot operated</t>
  </si>
  <si>
    <t>LONG BODY TAP</t>
  </si>
  <si>
    <t>Providing &amp; Fixing Angle Valve with connector pipe.</t>
  </si>
  <si>
    <t>ANGLE VALVE</t>
  </si>
  <si>
    <t>VALVE AND TAP</t>
  </si>
  <si>
    <t>Supply, Laying, Testing &amp; Commissioning of 75x75mm  Floor Trap with Approved Make heavy duty round or Square.</t>
  </si>
  <si>
    <t>FLOOR TRAP</t>
  </si>
  <si>
    <t>R.M.</t>
  </si>
  <si>
    <t>Size - 1000mm x 200mm</t>
  </si>
  <si>
    <t>Size - 560mm x 200mm</t>
  </si>
  <si>
    <t>Providing &amp; Fixing 20mm heavy quality SS triple layer Grating along with Perforated Mesh &amp; Angle Frame of width 200mm, complete as per detail Drawings. Rate inclusive of chamber construction</t>
  </si>
  <si>
    <t>OPEN GRATING</t>
  </si>
  <si>
    <t>Supply, Laying, Testing &amp; Commissioning of Approved SS Inspection Chamber along of Size- 300mmx300mm with SS Cover &amp; SS Grating over it. Make Jaquar / Ozone. Including trenching and finishing with ceramic tiles as per dwg and details.</t>
  </si>
  <si>
    <t>INSPECTION CHAMBER</t>
  </si>
  <si>
    <t>CHAMBER &amp; GRATING</t>
  </si>
  <si>
    <t>50mm dia</t>
  </si>
  <si>
    <t>75mm dia</t>
  </si>
  <si>
    <t>100mm dia</t>
  </si>
  <si>
    <t xml:space="preserve">150mm dia                                                    </t>
  </si>
  <si>
    <t>UPVC Pipe for Drainage
(Make – SUPREME / KASTA) including all necessary fitting as per site.</t>
  </si>
  <si>
    <t xml:space="preserve">UPVC WASTE PIPE </t>
  </si>
  <si>
    <t>WATER DRAIN PIPES</t>
  </si>
  <si>
    <t>25mm dia</t>
  </si>
  <si>
    <t>20mm dia</t>
  </si>
  <si>
    <t>15mm dia</t>
  </si>
  <si>
    <t>Supply, laying, testing &amp; commissioning of FOOD GRADE CPVC pipes conforming to CTS (Copper Tube Size) SDR-11 as per (is 15778 ASTM D 2846)  with necessary fittings up to the size of 50 mm dia. (Make – SUPREME / KASTA) including all necessary fitting as per site.</t>
  </si>
  <si>
    <t xml:space="preserve">CPVC Pipes                        </t>
  </si>
  <si>
    <t>WATER SUPPLY PIPES</t>
  </si>
  <si>
    <t>RATE</t>
  </si>
  <si>
    <t>QTY.</t>
  </si>
  <si>
    <t>UNIT</t>
  </si>
  <si>
    <t>DESCRIPTION</t>
  </si>
  <si>
    <t>MATERIAL</t>
  </si>
  <si>
    <t>SR. NO.</t>
  </si>
  <si>
    <t>BILL OF QUANTITIES FOR PLUMBING WORK
PROJECT :JONES THE GROCER - EXPRESS</t>
  </si>
  <si>
    <t xml:space="preserve">QUANTITY </t>
  </si>
  <si>
    <t xml:space="preserve">PLUMBING </t>
  </si>
  <si>
    <t xml:space="preserve">ELECTRICAL </t>
  </si>
  <si>
    <t xml:space="preserve">CCTV </t>
  </si>
  <si>
    <t xml:space="preserve">FIRE </t>
  </si>
  <si>
    <t xml:space="preserve">B </t>
  </si>
  <si>
    <t xml:space="preserve">MEP </t>
  </si>
  <si>
    <t>DISCRIPTION</t>
  </si>
  <si>
    <t xml:space="preserve">2M TRACK, BLACK FINISH </t>
  </si>
  <si>
    <t>NOS</t>
  </si>
  <si>
    <t>SPOT LIGHT, 9W LED, 36°,3500K, IP 20, BLACK FINISH
HEIGHT-2550 BOTTOM 
Make- G-Home LED, Item Code- G28-9W-3K-14-T</t>
  </si>
  <si>
    <t>Hanging Filament LED 8W A60 Lamp 3000K HANG ON CABLE TRAY
HEIGHT-1700 BOTTOM
HEIGHT-2000 BOTTOM
HEIGHT-2100 BOTTOM
Make- Bespoke</t>
  </si>
  <si>
    <t>FLEXIBLE LAMP WITH LED Light Bulb Oval shaped, golden finishing, E27,5W, 3000K,600MM HT
Make- Bespoke</t>
  </si>
  <si>
    <t xml:space="preserve">LED STRIP LIGHTS WITH ALUMINUM CHANNEL 5V PER METER, 4500K
Make- G-Home LED, Item Code- </t>
  </si>
  <si>
    <t>R.MT</t>
  </si>
  <si>
    <t xml:space="preserve">BILL OF QUANTITIES FOR  LIGHTING
</t>
  </si>
  <si>
    <t xml:space="preserve">QTY </t>
  </si>
  <si>
    <t xml:space="preserve">Cum. </t>
  </si>
  <si>
    <t xml:space="preserve">LIGHTING </t>
  </si>
  <si>
    <t>PO QTY.</t>
  </si>
  <si>
    <t xml:space="preserve">D-09_SWAMY'S_Lucknow Airport. </t>
  </si>
  <si>
    <t>PO Qty.</t>
  </si>
  <si>
    <t>Rate</t>
  </si>
  <si>
    <t>Amount</t>
  </si>
  <si>
    <t>(Rs.)</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</si>
  <si>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</si>
  <si>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</si>
  <si>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</si>
  <si>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</si>
  <si>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 xml:space="preserve">1-63amp FP MCB with 3 single phase banks each comprising of 63A DP RCCB(100 mA) and 8 nos. 6/16/20/25 amps SP 10 kA MCB(Type C)  with thermal magnetic protective releases out goings. </t>
  </si>
  <si>
    <t>Set</t>
  </si>
  <si>
    <t>Type B</t>
  </si>
  <si>
    <t xml:space="preserve">1-32 amp DP MCB + DP RCCB ( 100mA) and 8 nos. 6/16/20/25 amps SP 10 kA MCB(Type C)  with thermal magnetic protective releases out goings. </t>
  </si>
  <si>
    <t>Type C</t>
  </si>
  <si>
    <t xml:space="preserve">1-20 amp DP MCB + DP RCCB ( 100mA) and 4 nos. 6/16/20/25 amps SP 10 kA MCB(Type D)  with thermal magnetic protective releases out goings. </t>
  </si>
  <si>
    <t>Supply installation testing and commisioning 1.0 kVA online ( 1ph input and 1ph output)  UPS with 15 Min power back up complete with in buit Static by pass switch , Mannual external maintenance by pass switch , Rectifiers , Sealed MF batteries etc as required</t>
  </si>
  <si>
    <t>Supply, laying, testing &amp; commissioning of following sizes of Cu. conductor 1.1 kV grade, armoured, XLPE insulated FRLS LT Cables/ Control Cables  including necessary cleats, clamps etc. (Cables shall be partly laid in Pipes, O/H cable tray, on wall as required )</t>
  </si>
  <si>
    <t>4C – 16.0 (Cu.) FRLS Armoured XLPE Cable *</t>
  </si>
  <si>
    <t>Mtrs</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</si>
  <si>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</si>
  <si>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</si>
  <si>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</si>
  <si>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</si>
  <si>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</si>
  <si>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</si>
  <si>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</si>
  <si>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</si>
  <si>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25X3 mm GI Strip</t>
  </si>
  <si>
    <t>RO</t>
  </si>
  <si>
    <t>8 SWG Copper Wire</t>
  </si>
  <si>
    <t>8 SWG GI Wire</t>
  </si>
  <si>
    <t xml:space="preserve">1 Core 4.0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</si>
  <si>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</si>
  <si>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</si>
  <si>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</si>
  <si>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</si>
  <si>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</si>
  <si>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</si>
  <si>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</si>
  <si>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</si>
  <si>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</si>
  <si>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</si>
  <si>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</si>
  <si>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</si>
  <si>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</si>
  <si>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</si>
  <si>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0"/>
        <rFont val="Calibri"/>
        <family val="2"/>
        <scheme val="minor"/>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</si>
  <si>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</si>
  <si>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</si>
  <si>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25A/20A , 415V , single Phase metal Clad industrial socket outlet with 25A/20A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</si>
  <si>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</si>
  <si>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i</t>
  </si>
  <si>
    <t xml:space="preserve">25 mm dia FRLS PVC conduit </t>
  </si>
  <si>
    <t>ii</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</si>
  <si>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</si>
  <si>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</si>
  <si>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</si>
  <si>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</si>
  <si>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</si>
  <si>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</si>
  <si>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</si>
  <si>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</si>
  <si>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</si>
  <si>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</si>
  <si>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</si>
  <si>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</si>
  <si>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Track Light(8 X 3 Watt) on Normal Supply</t>
  </si>
  <si>
    <t>Filament Light</t>
  </si>
  <si>
    <t>iii</t>
  </si>
  <si>
    <t>5W Bulb</t>
  </si>
  <si>
    <t>iv</t>
  </si>
  <si>
    <t>LED Strip Light ( Per Meter)</t>
  </si>
  <si>
    <t>Signage</t>
  </si>
  <si>
    <t>Total For Electrical Works - INR</t>
  </si>
  <si>
    <t xml:space="preserve">Bill Of Material - Electrical Works - RAB-02 </t>
  </si>
  <si>
    <t xml:space="preserve">Cumm. </t>
  </si>
  <si>
    <t>CCTV &amp; MUSIC BOQ _ D-09_SWAMY'S_Lucknow Airport</t>
  </si>
  <si>
    <t>S.No</t>
  </si>
  <si>
    <t>Items</t>
  </si>
  <si>
    <t>Dome Cameras (Surface mounted) integrated with airport</t>
  </si>
  <si>
    <t>Dome Cameras (hanged with suspension rod from slab</t>
  </si>
  <si>
    <t xml:space="preserve"> 4 Channel Digital Video Recorder - Supported 1 Hard disk upto 6TB</t>
  </si>
  <si>
    <t>CEILING SUSPENDED CAMERA PIPE</t>
  </si>
  <si>
    <t>Hard Disk - SURVEILLANCE - 4TB</t>
  </si>
  <si>
    <t>Screen</t>
  </si>
  <si>
    <t>BNC Connectors</t>
  </si>
  <si>
    <t>DC Connectors</t>
  </si>
  <si>
    <t>Power Supply - 4 Cameras</t>
  </si>
  <si>
    <t>HDMI Cable</t>
  </si>
  <si>
    <t>Mtrs.</t>
  </si>
  <si>
    <t xml:space="preserve">Cameras Installation </t>
  </si>
  <si>
    <t>Music System (Amplifier)</t>
  </si>
  <si>
    <t>Music System (Speaker)</t>
  </si>
  <si>
    <t>Ceiling Mounted Public Address System</t>
  </si>
  <si>
    <t>Installation of Public Address System</t>
  </si>
  <si>
    <t xml:space="preserve">Total Amount </t>
  </si>
  <si>
    <t xml:space="preserve">Cum </t>
  </si>
  <si>
    <t>DIAGRAM</t>
  </si>
  <si>
    <t>R1 (RESPONSE INDICATORS)</t>
  </si>
  <si>
    <r>
      <rPr>
        <b/>
        <sz val="11"/>
        <color indexed="8"/>
        <rFont val="Calibri"/>
        <family val="2"/>
        <scheme val="minor"/>
      </rPr>
      <t>Providing and fixing</t>
    </r>
    <r>
      <rPr>
        <sz val="11"/>
        <color indexed="8"/>
        <rFont val="Calibri"/>
        <family val="2"/>
        <scheme val="minor"/>
      </rPr>
      <t xml:space="preserve">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r>
  </si>
  <si>
    <t>HD (HEAT DETECTOR) INSTALL NEAR OVEN HOOD</t>
  </si>
  <si>
    <r>
      <rPr>
        <b/>
        <sz val="11"/>
        <color indexed="8"/>
        <rFont val="Calibri"/>
        <family val="2"/>
        <scheme val="minor"/>
      </rPr>
      <t>Providing and fixing</t>
    </r>
    <r>
      <rPr>
        <sz val="11"/>
        <color indexed="8"/>
        <rFont val="Calibri"/>
        <family val="2"/>
        <scheme val="minor"/>
      </rPr>
      <t xml:space="preserve">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t>
    </r>
  </si>
  <si>
    <t>MCP (MANUAL CALL POINT)</t>
  </si>
  <si>
    <r>
      <rPr>
        <b/>
        <sz val="11"/>
        <color indexed="8"/>
        <rFont val="Calibri"/>
        <family val="2"/>
        <scheme val="minor"/>
      </rPr>
      <t xml:space="preserve">Providing and fixing </t>
    </r>
    <r>
      <rPr>
        <sz val="11"/>
        <color indexed="8"/>
        <rFont val="Calibri"/>
        <family val="2"/>
        <scheme val="minor"/>
      </rPr>
      <t xml:space="preserve">electrically operated flow indicating mechanical  foam type (ISI marked) </t>
    </r>
    <r>
      <rPr>
        <sz val="11"/>
        <rFont val="Calibri"/>
        <family val="2"/>
        <scheme val="minor"/>
      </rPr>
      <t>Manual call points are used to initiate an alarm signal, and operate by means of a simple button press or when glass is broken revealing a button. They can form part of a manual alarm system or an automatic alarm system.</t>
    </r>
  </si>
  <si>
    <t>FIRE ALARM PANEL</t>
  </si>
  <si>
    <t>FAS shall be installed in accordance with nfpa-72 and shall be connected integrated and programmed with parent system installed by BIAL. Addressing and programming shall be in the slope of concessionaire/ vendor including mapping of fire alarm devises in graphics workstation at fire command center (FCC). One monitor module FMM-1, SIEMENS and EN approved) shall be installed form Supervisory Butterfly valve of Sprinkler System &amp; for each Hood suppression System to be installed for exhaust hood.</t>
  </si>
  <si>
    <t xml:space="preserve">H (HOOTER) </t>
  </si>
  <si>
    <r>
      <rPr>
        <b/>
        <sz val="11"/>
        <color indexed="8"/>
        <rFont val="Calibri"/>
        <family val="2"/>
        <scheme val="minor"/>
      </rPr>
      <t>Providing and fixing</t>
    </r>
    <r>
      <rPr>
        <sz val="11"/>
        <color indexed="8"/>
        <rFont val="Calibri"/>
        <family val="2"/>
        <scheme val="minor"/>
      </rPr>
      <t xml:space="preserve">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t>
    </r>
  </si>
  <si>
    <t xml:space="preserve">SMOKE DETECTOR </t>
  </si>
  <si>
    <t>ABOVE CEILING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t>
  </si>
  <si>
    <t xml:space="preserve">NOS </t>
  </si>
  <si>
    <t>MULTI SENSOR DETECTOR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t>
  </si>
  <si>
    <t>4.5 KG CO2 portable fire extinguiser capacity.(IS. 15683)Providing and fixing water  Co2(ISI marked) extinguishers including  all accessories  as per IS specification with ss stand  (on S.s Stand)</t>
  </si>
  <si>
    <t xml:space="preserve">4.0Kgs Dry powder Type ABC type (on S.s Stand)
</t>
  </si>
  <si>
    <t>6.0Kgs K Type (on ss stand)</t>
  </si>
  <si>
    <t>Fire Blanket-6'x4'</t>
  </si>
  <si>
    <t xml:space="preserve">UOM </t>
  </si>
  <si>
    <t>BILL OF QUANTITIES -  FIRE WORK- RAB-02 
PROJECT :  D-09_SWAMY'S_Lucknow Airport</t>
  </si>
  <si>
    <t>(A+B)</t>
  </si>
  <si>
    <t>Left wall</t>
  </si>
  <si>
    <t>Counter top</t>
  </si>
  <si>
    <t>door deduction</t>
  </si>
  <si>
    <t>Counter back wall</t>
  </si>
  <si>
    <t>Right wall</t>
  </si>
  <si>
    <t>Bottom of top patta</t>
  </si>
  <si>
    <t>Façade</t>
  </si>
  <si>
    <t>Façade bottom</t>
  </si>
  <si>
    <t>Right vertical patta</t>
  </si>
  <si>
    <t>bottomof cantilever</t>
  </si>
  <si>
    <t>flap door area</t>
  </si>
  <si>
    <t xml:space="preserve">Actual cost of RA 1 as per the approved BOQ </t>
  </si>
  <si>
    <t xml:space="preserve">RA 1 Value </t>
  </si>
  <si>
    <t>RA 1 Value - Actual RA 1</t>
  </si>
  <si>
    <t xml:space="preserve">RA 2 as per approved BOQ </t>
  </si>
  <si>
    <t xml:space="preserve">RA 1+ RA2 100% Value </t>
  </si>
  <si>
    <t>70% Value of Total Work Done</t>
  </si>
  <si>
    <t xml:space="preserve">Billed Value </t>
  </si>
  <si>
    <t xml:space="preserve">30% Value of Total Work Done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</si>
</sst>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0_);_(* \(#,##0\);_(* \-??_);_(@_)"/>
    <numFmt numFmtId="165" formatCode="_(* #,##0.00_);_(* \(#,##0.00\);_(* \-??_);_(@_)"/>
    <numFmt numFmtId="166" formatCode="0.0"/>
    <numFmt numFmtId="167" formatCode="_(* #,##0.000_);_(* \(#,##0.000\);_(* \-??_);_(@_)"/>
    <numFmt numFmtId="168" formatCode="#,##0.00\ ;&quot; (&quot;#,##0.00\);&quot; -&quot;#\ ;@\ "/>
    <numFmt numFmtId="169" formatCode="_(* #,##0.00_);_(* \(#,##0.00\);_(* &quot;-&quot;??_);_(@_)"/>
    <numFmt numFmtId="170" formatCode="_ * #,##0.0000_ ;_ * \-#,##0.0000_ ;_ * &quot;-&quot;??_ ;_ @_ "/>
    <numFmt numFmtId="171" formatCode="_ * #,##0.00000_ ;_ * \-#,##0.00000_ ;_ * &quot;-&quot;??_ ;_ @_ "/>
    <numFmt numFmtId="172" formatCode="_ * #,##0_ ;_ * \-#,##0_ ;_ * &quot;-&quot;??_ ;_ @_ "/>
    <numFmt numFmtId="173" formatCode="##\ ##\ ##\ ###"/>
    <numFmt numFmtId="174" formatCode="#,##0.0"/>
    <numFmt numFmtId="175" formatCode="_-* #,##0.00\ _m_k_-;\-* #,##0.00\ _m_k_-;_-* &quot;-&quot;??\ _m_k_-;_-@_-"/>
  </numFmts>
  <fonts count="46">
    <font>
      <sz val="11"/>
      <color theme="1"/>
      <name val="Calibri"/>
      <family val="2"/>
      <scheme val="minor"/>
    </font>
    <font>
      <sz val="11"/>
      <color theme="1"/>
      <name val="Calibri"/>
      <family val="2"/>
      <scheme val="minor"/>
    </font>
    <font>
      <b/>
      <sz val="14"/>
      <name val="Tahoma"/>
      <family val="2"/>
    </font>
    <font>
      <sz val="11"/>
      <name val="Tahoma"/>
      <family val="2"/>
    </font>
    <font>
      <b/>
      <sz val="11"/>
      <name val="Tahoma"/>
      <family val="2"/>
    </font>
    <font>
      <sz val="11"/>
      <color theme="1"/>
      <name val="Tahoma"/>
      <family val="2"/>
    </font>
    <font>
      <strike/>
      <sz val="11"/>
      <name val="Tahoma"/>
      <family val="2"/>
    </font>
    <font>
      <b/>
      <sz val="11"/>
      <color theme="1"/>
      <name val="Tahoma"/>
      <family val="2"/>
    </font>
    <font>
      <sz val="10"/>
      <name val="Arial"/>
      <family val="2"/>
    </font>
    <font>
      <sz val="10"/>
      <name val="Tahoma"/>
      <family val="2"/>
    </font>
    <font>
      <b/>
      <sz val="12"/>
      <name val="Tahoma"/>
      <family val="2"/>
    </font>
    <font>
      <b/>
      <sz val="10"/>
      <name val="Tahoma"/>
      <family val="2"/>
    </font>
    <font>
      <sz val="11"/>
      <color rgb="FF000000"/>
      <name val="Calibri"/>
      <family val="2"/>
      <charset val="1"/>
    </font>
    <font>
      <sz val="15"/>
      <color rgb="FF000000"/>
      <name val="Calibri"/>
      <family val="2"/>
      <charset val="1"/>
    </font>
    <font>
      <b/>
      <sz val="15"/>
      <color indexed="8"/>
      <name val="Tahoma"/>
      <family val="2"/>
    </font>
    <font>
      <b/>
      <sz val="15"/>
      <color theme="1"/>
      <name val="Tahoma"/>
      <family val="2"/>
    </font>
    <font>
      <sz val="15"/>
      <color theme="1"/>
      <name val="Tahoma"/>
      <family val="2"/>
    </font>
    <font>
      <sz val="15"/>
      <name val="Tahoma"/>
      <family val="2"/>
    </font>
    <font>
      <b/>
      <sz val="15"/>
      <name val="Tahoma"/>
      <family val="2"/>
    </font>
    <font>
      <sz val="10"/>
      <name val="Arial"/>
      <family val="2"/>
      <charset val="1"/>
    </font>
    <font>
      <b/>
      <sz val="15"/>
      <color rgb="FF000000"/>
      <name val="Calibri"/>
      <family val="2"/>
    </font>
    <font>
      <sz val="16"/>
      <color rgb="FF000000"/>
      <name val="Calibri"/>
      <family val="2"/>
      <charset val="1"/>
    </font>
    <font>
      <b/>
      <sz val="11"/>
      <color theme="1"/>
      <name val="Calibri"/>
      <family val="2"/>
      <scheme val="minor"/>
    </font>
    <font>
      <sz val="16"/>
      <color theme="1"/>
      <name val="Calibri"/>
      <family val="2"/>
      <scheme val="minor"/>
    </font>
    <font>
      <b/>
      <sz val="12"/>
      <color theme="1"/>
      <name val="Calibri"/>
      <family val="2"/>
      <scheme val="minor"/>
    </font>
    <font>
      <sz val="11"/>
      <name val="Calibri"/>
      <family val="2"/>
      <scheme val="minor"/>
    </font>
    <font>
      <sz val="11"/>
      <color indexed="8"/>
      <name val="Calibri"/>
      <family val="2"/>
      <scheme val="minor"/>
    </font>
    <font>
      <sz val="12"/>
      <name val="Times New Roman"/>
      <family val="1"/>
    </font>
    <font>
      <sz val="10"/>
      <name val="Times New Roman"/>
      <family val="1"/>
    </font>
    <font>
      <b/>
      <sz val="12"/>
      <color indexed="8"/>
      <name val="Calibri"/>
      <family val="2"/>
      <charset val="1"/>
    </font>
    <font>
      <b/>
      <sz val="12"/>
      <color indexed="8"/>
      <name val="Calibri"/>
      <family val="2"/>
    </font>
    <font>
      <b/>
      <sz val="14"/>
      <color theme="1"/>
      <name val="Calibri"/>
      <family val="2"/>
      <scheme val="minor"/>
    </font>
    <font>
      <b/>
      <sz val="10"/>
      <name val="Calibri"/>
      <family val="2"/>
      <scheme val="minor"/>
    </font>
    <font>
      <sz val="10"/>
      <name val="Calibri"/>
      <family val="2"/>
      <scheme val="minor"/>
    </font>
    <font>
      <b/>
      <u/>
      <sz val="10"/>
      <name val="Calibri"/>
      <family val="2"/>
      <scheme val="minor"/>
    </font>
    <font>
      <sz val="10"/>
      <name val="Helv"/>
      <charset val="204"/>
    </font>
    <font>
      <b/>
      <sz val="10"/>
      <color indexed="8"/>
      <name val="Calibri"/>
      <family val="2"/>
      <scheme val="minor"/>
    </font>
    <font>
      <b/>
      <i/>
      <sz val="10"/>
      <name val="Calibri"/>
      <family val="2"/>
      <scheme val="minor"/>
    </font>
    <font>
      <sz val="10"/>
      <color indexed="8"/>
      <name val="Calibri"/>
      <family val="2"/>
      <scheme val="minor"/>
    </font>
    <font>
      <i/>
      <sz val="10"/>
      <name val="Calibri"/>
      <family val="2"/>
      <scheme val="minor"/>
    </font>
    <font>
      <b/>
      <sz val="12"/>
      <name val="Calibri"/>
      <family val="2"/>
      <scheme val="minor"/>
    </font>
    <font>
      <sz val="9"/>
      <name val="Calibri"/>
      <family val="2"/>
      <scheme val="minor"/>
    </font>
    <font>
      <b/>
      <sz val="11"/>
      <name val="Calibri"/>
      <family val="2"/>
      <scheme val="minor"/>
    </font>
    <font>
      <b/>
      <sz val="16"/>
      <color theme="1"/>
      <name val="Calibri"/>
      <family val="2"/>
      <scheme val="minor"/>
    </font>
    <font>
      <b/>
      <sz val="11"/>
      <color indexed="8"/>
      <name val="Calibri"/>
      <family val="2"/>
      <scheme val="minor"/>
    </font>
    <font>
      <b/>
      <sz val="10"/>
      <color indexed="8"/>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31"/>
      </patternFill>
    </fill>
    <fill>
      <patternFill patternType="solid">
        <fgColor theme="0"/>
        <bgColor indexed="34"/>
      </patternFill>
    </fill>
    <fill>
      <patternFill patternType="solid">
        <fgColor theme="5" tint="0.59999389629810485"/>
        <bgColor indexed="55"/>
      </patternFill>
    </fill>
    <fill>
      <patternFill patternType="solid">
        <fgColor theme="5" tint="0.59999389629810485"/>
        <bgColor indexed="64"/>
      </patternFill>
    </fill>
    <fill>
      <patternFill patternType="solid">
        <fgColor indexed="9"/>
        <bgColor indexed="26"/>
      </patternFill>
    </fill>
    <fill>
      <patternFill patternType="solid">
        <fgColor theme="5" tint="0.79998168889431442"/>
        <bgColor indexed="31"/>
      </patternFill>
    </fill>
    <fill>
      <patternFill patternType="solid">
        <fgColor theme="0"/>
        <bgColor indexed="31"/>
      </patternFill>
    </fill>
    <fill>
      <patternFill patternType="solid">
        <fgColor theme="7" tint="0.59999389629810485"/>
        <bgColor indexed="64"/>
      </patternFill>
    </fill>
  </fills>
  <borders count="66">
    <border>
      <left/>
      <right/>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auto="1"/>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1" fillId="0" borderId="0"/>
    <xf numFmtId="43" fontId="1" fillId="0" borderId="0" applyFont="0" applyFill="0" applyBorder="0" applyAlignment="0" applyProtection="0"/>
    <xf numFmtId="0" fontId="8" fillId="0" borderId="0"/>
    <xf numFmtId="0" fontId="1" fillId="0" borderId="0"/>
    <xf numFmtId="9" fontId="1" fillId="0" borderId="0" applyFont="0" applyFill="0" applyBorder="0" applyAlignment="0" applyProtection="0"/>
    <xf numFmtId="43" fontId="12" fillId="0" borderId="0" applyFont="0" applyFill="0" applyBorder="0" applyAlignment="0" applyProtection="0"/>
    <xf numFmtId="0" fontId="12" fillId="0" borderId="0"/>
    <xf numFmtId="0" fontId="8" fillId="0" borderId="0"/>
    <xf numFmtId="0" fontId="1" fillId="0" borderId="0"/>
    <xf numFmtId="43" fontId="8" fillId="0" borderId="0" applyFont="0" applyFill="0" applyBorder="0" applyAlignment="0" applyProtection="0"/>
    <xf numFmtId="0" fontId="8" fillId="0" borderId="0"/>
    <xf numFmtId="0" fontId="19" fillId="0" borderId="0"/>
    <xf numFmtId="0" fontId="8" fillId="0" borderId="0"/>
    <xf numFmtId="165" fontId="8" fillId="0" borderId="0" applyFill="0" applyBorder="0" applyAlignment="0" applyProtection="0"/>
    <xf numFmtId="0" fontId="35" fillId="0" borderId="0"/>
    <xf numFmtId="169" fontId="8" fillId="0" borderId="0" applyFont="0" applyFill="0" applyBorder="0" applyAlignment="0" applyProtection="0"/>
    <xf numFmtId="169" fontId="8" fillId="0" borderId="0" applyFont="0" applyFill="0" applyBorder="0" applyAlignment="0" applyProtection="0"/>
    <xf numFmtId="0" fontId="35" fillId="0" borderId="0"/>
    <xf numFmtId="0" fontId="8" fillId="0" borderId="0"/>
    <xf numFmtId="43" fontId="1" fillId="0" borderId="0" applyFont="0" applyFill="0" applyBorder="0" applyAlignment="0" applyProtection="0"/>
  </cellStyleXfs>
  <cellXfs count="453">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4" fillId="0" borderId="0" xfId="1" applyFont="1" applyAlignment="1">
      <alignment horizontal="center" vertical="center"/>
    </xf>
    <xf numFmtId="0" fontId="3" fillId="0" borderId="0" xfId="1" applyFont="1" applyAlignment="1">
      <alignment horizontal="right" vertical="center"/>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center" vertical="center"/>
    </xf>
    <xf numFmtId="0" fontId="3" fillId="0" borderId="0" xfId="1" applyFont="1" applyAlignment="1">
      <alignment horizontal="center" vertical="center"/>
    </xf>
    <xf numFmtId="164" fontId="5" fillId="0" borderId="3" xfId="2" applyNumberFormat="1" applyFont="1" applyFill="1" applyBorder="1" applyAlignment="1">
      <alignment horizontal="center" vertical="center"/>
    </xf>
    <xf numFmtId="0" fontId="4" fillId="0" borderId="4" xfId="1" applyFont="1" applyBorder="1" applyAlignment="1">
      <alignment horizontal="center" vertical="center"/>
    </xf>
    <xf numFmtId="0" fontId="3" fillId="0" borderId="4" xfId="1" applyFont="1" applyBorder="1" applyAlignment="1">
      <alignment horizontal="center" vertical="center" wrapText="1"/>
    </xf>
    <xf numFmtId="164" fontId="3" fillId="0" borderId="4" xfId="2" applyNumberFormat="1" applyFont="1" applyFill="1" applyBorder="1" applyAlignment="1">
      <alignment horizontal="center" vertical="center"/>
    </xf>
    <xf numFmtId="164" fontId="5" fillId="0" borderId="4" xfId="2" applyNumberFormat="1" applyFont="1" applyFill="1" applyBorder="1" applyAlignment="1">
      <alignment horizontal="center" vertical="center"/>
    </xf>
    <xf numFmtId="0" fontId="4" fillId="0" borderId="4" xfId="1" applyFont="1" applyBorder="1" applyAlignment="1">
      <alignment horizontal="center" vertical="center" wrapText="1"/>
    </xf>
    <xf numFmtId="0" fontId="3" fillId="0" borderId="4" xfId="1" applyFont="1" applyBorder="1" applyAlignment="1" applyProtection="1">
      <alignment horizontal="justify" vertical="center"/>
      <protection locked="0"/>
    </xf>
    <xf numFmtId="164" fontId="3" fillId="0" borderId="4" xfId="2" applyNumberFormat="1" applyFont="1" applyFill="1" applyBorder="1" applyAlignment="1">
      <alignment horizontal="center" vertical="center" wrapText="1"/>
    </xf>
    <xf numFmtId="165" fontId="3" fillId="3" borderId="4" xfId="2" applyNumberFormat="1" applyFont="1" applyFill="1" applyBorder="1" applyAlignment="1">
      <alignment horizontal="right" vertical="center" wrapText="1"/>
    </xf>
    <xf numFmtId="165" fontId="3" fillId="3" borderId="4" xfId="2" applyNumberFormat="1" applyFont="1" applyFill="1" applyBorder="1" applyAlignment="1" applyProtection="1">
      <alignment horizontal="center" vertical="center"/>
    </xf>
    <xf numFmtId="0" fontId="3" fillId="0" borderId="4" xfId="1" applyFont="1" applyBorder="1" applyAlignment="1">
      <alignment horizontal="justify" vertical="center"/>
    </xf>
    <xf numFmtId="0" fontId="3" fillId="0" borderId="4" xfId="1" applyFont="1" applyBorder="1" applyAlignment="1">
      <alignment vertical="center"/>
    </xf>
    <xf numFmtId="166" fontId="4" fillId="4" borderId="4" xfId="1" applyNumberFormat="1" applyFont="1" applyFill="1" applyBorder="1" applyAlignment="1">
      <alignment horizontal="center" vertical="center" wrapText="1"/>
    </xf>
    <xf numFmtId="0" fontId="4" fillId="4" borderId="4" xfId="1" applyFont="1" applyFill="1" applyBorder="1" applyAlignment="1">
      <alignment horizontal="justify" vertical="center"/>
    </xf>
    <xf numFmtId="164" fontId="3" fillId="4" borderId="4" xfId="2" applyNumberFormat="1" applyFont="1" applyFill="1" applyBorder="1" applyAlignment="1">
      <alignment horizontal="center" vertical="center" wrapText="1"/>
    </xf>
    <xf numFmtId="165" fontId="3" fillId="4" borderId="4" xfId="2" applyNumberFormat="1" applyFont="1" applyFill="1" applyBorder="1" applyAlignment="1">
      <alignment horizontal="right" vertical="center" wrapText="1"/>
    </xf>
    <xf numFmtId="164" fontId="5" fillId="4" borderId="4" xfId="2" applyNumberFormat="1" applyFont="1" applyFill="1" applyBorder="1" applyAlignment="1">
      <alignment horizontal="center" vertical="center"/>
    </xf>
    <xf numFmtId="165" fontId="3" fillId="4" borderId="4" xfId="2" applyNumberFormat="1" applyFont="1" applyFill="1" applyBorder="1" applyAlignment="1" applyProtection="1">
      <alignment horizontal="center" vertical="center"/>
    </xf>
    <xf numFmtId="0" fontId="4" fillId="0" borderId="4" xfId="1" applyFont="1" applyBorder="1" applyAlignment="1" applyProtection="1">
      <alignment horizontal="justify" vertical="center"/>
      <protection locked="0"/>
    </xf>
    <xf numFmtId="165" fontId="3" fillId="3" borderId="4" xfId="2" applyNumberFormat="1" applyFont="1" applyFill="1" applyBorder="1" applyAlignment="1">
      <alignment horizontal="right" vertical="center"/>
    </xf>
    <xf numFmtId="0" fontId="3" fillId="0" borderId="4" xfId="1" applyFont="1" applyBorder="1" applyAlignment="1" applyProtection="1">
      <alignment horizontal="justify" vertical="center" wrapText="1"/>
      <protection locked="0"/>
    </xf>
    <xf numFmtId="165" fontId="3" fillId="0" borderId="4" xfId="2" applyNumberFormat="1" applyFont="1" applyFill="1" applyBorder="1" applyAlignment="1">
      <alignment horizontal="right" vertical="center"/>
    </xf>
    <xf numFmtId="0" fontId="6" fillId="3" borderId="4" xfId="1" applyFont="1" applyFill="1" applyBorder="1" applyAlignment="1">
      <alignment horizontal="center" vertical="center" wrapText="1"/>
    </xf>
    <xf numFmtId="0" fontId="6" fillId="3" borderId="4" xfId="1" applyFont="1" applyFill="1" applyBorder="1" applyAlignment="1">
      <alignment horizontal="left" vertical="center" wrapText="1"/>
    </xf>
    <xf numFmtId="0" fontId="6" fillId="3" borderId="4" xfId="1" applyFont="1" applyFill="1" applyBorder="1" applyAlignment="1">
      <alignment horizontal="left" vertical="center"/>
    </xf>
    <xf numFmtId="164" fontId="5" fillId="3" borderId="4" xfId="2" applyNumberFormat="1" applyFont="1" applyFill="1" applyBorder="1" applyAlignment="1">
      <alignment horizontal="center" vertical="center"/>
    </xf>
    <xf numFmtId="166" fontId="4" fillId="0" borderId="4" xfId="1" applyNumberFormat="1" applyFont="1" applyBorder="1" applyAlignment="1">
      <alignment horizontal="center" vertical="center" wrapText="1"/>
    </xf>
    <xf numFmtId="0" fontId="7" fillId="0" borderId="4" xfId="1" applyFont="1" applyBorder="1" applyAlignment="1">
      <alignment horizontal="left" vertical="center" wrapText="1"/>
    </xf>
    <xf numFmtId="166" fontId="3" fillId="0" borderId="4" xfId="1" applyNumberFormat="1" applyFont="1" applyBorder="1" applyAlignment="1">
      <alignment horizontal="right" vertical="center"/>
    </xf>
    <xf numFmtId="0" fontId="3" fillId="0" borderId="4" xfId="1" applyFont="1" applyBorder="1" applyAlignment="1">
      <alignment horizontal="center" vertical="center"/>
    </xf>
    <xf numFmtId="166" fontId="3" fillId="0" borderId="4" xfId="1" applyNumberFormat="1" applyFont="1" applyBorder="1" applyAlignment="1">
      <alignment horizontal="center" vertical="center" wrapText="1"/>
    </xf>
    <xf numFmtId="0" fontId="5" fillId="0" borderId="4" xfId="1" applyFont="1" applyBorder="1" applyAlignment="1">
      <alignment horizontal="left" vertical="center" wrapText="1"/>
    </xf>
    <xf numFmtId="0" fontId="4" fillId="5" borderId="5" xfId="1" applyFont="1" applyFill="1" applyBorder="1" applyAlignment="1">
      <alignment horizontal="center" vertical="center"/>
    </xf>
    <xf numFmtId="0" fontId="4" fillId="5" borderId="6" xfId="1" applyFont="1" applyFill="1" applyBorder="1" applyAlignment="1">
      <alignment horizontal="center" vertical="center" wrapText="1"/>
    </xf>
    <xf numFmtId="0" fontId="4" fillId="5" borderId="6" xfId="1" applyFont="1" applyFill="1" applyBorder="1" applyAlignment="1">
      <alignment horizontal="justify" vertical="center"/>
    </xf>
    <xf numFmtId="164" fontId="4" fillId="5" borderId="6" xfId="2" applyNumberFormat="1" applyFont="1" applyFill="1" applyBorder="1" applyAlignment="1">
      <alignment horizontal="center" vertical="center"/>
    </xf>
    <xf numFmtId="165" fontId="3" fillId="5" borderId="6" xfId="2" applyNumberFormat="1" applyFont="1" applyFill="1" applyBorder="1" applyAlignment="1">
      <alignment horizontal="right" vertical="center"/>
    </xf>
    <xf numFmtId="164" fontId="7" fillId="5" borderId="6" xfId="2" applyNumberFormat="1" applyFont="1" applyFill="1" applyBorder="1" applyAlignment="1">
      <alignment horizontal="center" vertical="center"/>
    </xf>
    <xf numFmtId="165" fontId="4" fillId="5" borderId="6" xfId="1" applyNumberFormat="1" applyFont="1" applyFill="1" applyBorder="1" applyAlignment="1">
      <alignment horizontal="center" vertical="center"/>
    </xf>
    <xf numFmtId="0" fontId="4" fillId="0" borderId="3" xfId="1" applyFont="1" applyBorder="1" applyAlignment="1">
      <alignment horizontal="center" vertical="center" wrapText="1"/>
    </xf>
    <xf numFmtId="0" fontId="3" fillId="0" borderId="3" xfId="1" applyFont="1" applyBorder="1" applyAlignment="1" applyProtection="1">
      <alignment horizontal="justify" vertical="center"/>
      <protection locked="0"/>
    </xf>
    <xf numFmtId="164" fontId="3" fillId="0" borderId="3" xfId="2" applyNumberFormat="1" applyFont="1" applyFill="1" applyBorder="1" applyAlignment="1">
      <alignment horizontal="center" vertical="center" wrapText="1"/>
    </xf>
    <xf numFmtId="165" fontId="3" fillId="3" borderId="3" xfId="2" applyNumberFormat="1" applyFont="1" applyFill="1" applyBorder="1" applyAlignment="1">
      <alignment horizontal="right" vertical="center"/>
    </xf>
    <xf numFmtId="165" fontId="3" fillId="3" borderId="3" xfId="2" applyNumberFormat="1" applyFont="1" applyFill="1" applyBorder="1" applyAlignment="1" applyProtection="1">
      <alignment horizontal="center" vertical="center"/>
    </xf>
    <xf numFmtId="0" fontId="4" fillId="0" borderId="4" xfId="1" applyFont="1" applyBorder="1" applyAlignment="1">
      <alignment horizontal="justify" vertical="center"/>
    </xf>
    <xf numFmtId="0" fontId="4" fillId="0" borderId="4" xfId="3" applyFont="1" applyBorder="1" applyAlignment="1">
      <alignment horizontal="center" vertical="center"/>
    </xf>
    <xf numFmtId="0" fontId="4" fillId="0" borderId="4" xfId="3" applyFont="1" applyBorder="1" applyAlignment="1">
      <alignment horizontal="center" vertical="center" wrapText="1"/>
    </xf>
    <xf numFmtId="0" fontId="4" fillId="0" borderId="4" xfId="3" applyFont="1" applyBorder="1" applyAlignment="1">
      <alignment horizontal="justify" vertical="center"/>
    </xf>
    <xf numFmtId="164" fontId="3" fillId="0" borderId="4" xfId="2" applyNumberFormat="1" applyFont="1" applyFill="1" applyBorder="1" applyAlignment="1" applyProtection="1">
      <alignment horizontal="center" vertical="center"/>
    </xf>
    <xf numFmtId="0" fontId="3" fillId="0" borderId="4" xfId="3" applyFont="1" applyBorder="1" applyAlignment="1">
      <alignment horizontal="center" vertical="center"/>
    </xf>
    <xf numFmtId="0" fontId="3" fillId="0" borderId="4" xfId="3" applyFont="1" applyBorder="1" applyAlignment="1">
      <alignment horizontal="center" vertical="center" wrapText="1"/>
    </xf>
    <xf numFmtId="0" fontId="3" fillId="0" borderId="4" xfId="3" applyFont="1" applyBorder="1" applyAlignment="1">
      <alignment horizontal="justify" vertical="center" wrapText="1"/>
    </xf>
    <xf numFmtId="2" fontId="3" fillId="0" borderId="4" xfId="2" applyNumberFormat="1" applyFont="1" applyFill="1" applyBorder="1" applyAlignment="1">
      <alignment horizontal="center" vertical="center"/>
    </xf>
    <xf numFmtId="0" fontId="3" fillId="0" borderId="4" xfId="1" applyFont="1" applyBorder="1" applyAlignment="1">
      <alignment horizontal="justify" vertical="center" wrapText="1"/>
    </xf>
    <xf numFmtId="0" fontId="5" fillId="0" borderId="4" xfId="1" applyFont="1" applyBorder="1" applyAlignment="1">
      <alignment horizontal="justify" vertical="center"/>
    </xf>
    <xf numFmtId="166" fontId="3" fillId="0" borderId="4" xfId="4" applyNumberFormat="1" applyFont="1" applyBorder="1" applyAlignment="1">
      <alignment horizontal="center" vertical="center" wrapText="1"/>
    </xf>
    <xf numFmtId="0" fontId="3" fillId="0" borderId="4" xfId="4" applyFont="1" applyBorder="1" applyAlignment="1">
      <alignment horizontal="center" vertical="center" wrapText="1"/>
    </xf>
    <xf numFmtId="0" fontId="3" fillId="0" borderId="4" xfId="4" applyFont="1" applyBorder="1" applyAlignment="1">
      <alignment horizontal="justify" vertical="center" wrapText="1"/>
    </xf>
    <xf numFmtId="0" fontId="3" fillId="0" borderId="0" xfId="4" applyFont="1" applyAlignment="1">
      <alignment vertical="center"/>
    </xf>
    <xf numFmtId="0" fontId="5" fillId="0" borderId="4" xfId="1" applyFont="1" applyBorder="1" applyAlignment="1">
      <alignment horizontal="justify" vertical="center" wrapText="1"/>
    </xf>
    <xf numFmtId="2" fontId="3" fillId="0" borderId="4" xfId="1" applyNumberFormat="1" applyFont="1" applyBorder="1" applyAlignment="1">
      <alignment horizontal="right" vertical="center"/>
    </xf>
    <xf numFmtId="0" fontId="4" fillId="0" borderId="7" xfId="1" applyFont="1" applyBorder="1" applyAlignment="1">
      <alignment horizontal="center" vertical="center"/>
    </xf>
    <xf numFmtId="0" fontId="3" fillId="0" borderId="8" xfId="1" applyFont="1" applyBorder="1" applyAlignment="1">
      <alignment horizontal="center" vertical="center" wrapText="1"/>
    </xf>
    <xf numFmtId="0" fontId="3" fillId="0" borderId="8" xfId="1" applyFont="1" applyBorder="1" applyAlignment="1">
      <alignment horizontal="justify" vertical="center"/>
    </xf>
    <xf numFmtId="164" fontId="3" fillId="0" borderId="8" xfId="2" applyNumberFormat="1" applyFont="1" applyFill="1" applyBorder="1" applyAlignment="1">
      <alignment horizontal="center" vertical="center"/>
    </xf>
    <xf numFmtId="165" fontId="3" fillId="3" borderId="8" xfId="2" applyNumberFormat="1" applyFont="1" applyFill="1" applyBorder="1" applyAlignment="1">
      <alignment horizontal="right" vertical="center"/>
    </xf>
    <xf numFmtId="164" fontId="5" fillId="0" borderId="8" xfId="2" applyNumberFormat="1" applyFont="1" applyFill="1" applyBorder="1" applyAlignment="1">
      <alignment horizontal="center" vertical="center"/>
    </xf>
    <xf numFmtId="165" fontId="3" fillId="3" borderId="8" xfId="2" applyNumberFormat="1" applyFont="1" applyFill="1" applyBorder="1" applyAlignment="1" applyProtection="1">
      <alignment horizontal="center" vertical="center"/>
    </xf>
    <xf numFmtId="165" fontId="4" fillId="5" borderId="6" xfId="2" applyNumberFormat="1" applyFont="1" applyFill="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justify" vertical="center"/>
    </xf>
    <xf numFmtId="0" fontId="3" fillId="0" borderId="4" xfId="4" applyFont="1" applyBorder="1" applyAlignment="1">
      <alignment vertical="center"/>
    </xf>
    <xf numFmtId="0" fontId="4" fillId="6" borderId="4" xfId="1" applyFont="1" applyFill="1" applyBorder="1" applyAlignment="1">
      <alignment horizontal="center" vertical="center"/>
    </xf>
    <xf numFmtId="0" fontId="4" fillId="7" borderId="9" xfId="1" applyFont="1" applyFill="1" applyBorder="1" applyAlignment="1">
      <alignment horizontal="center" vertical="center" wrapText="1"/>
    </xf>
    <xf numFmtId="0" fontId="3" fillId="6" borderId="3" xfId="1" applyFont="1" applyFill="1" applyBorder="1" applyAlignment="1">
      <alignment horizontal="center" vertical="center" wrapText="1"/>
    </xf>
    <xf numFmtId="0" fontId="3" fillId="6" borderId="3" xfId="1" applyFont="1" applyFill="1" applyBorder="1" applyAlignment="1">
      <alignment vertical="center"/>
    </xf>
    <xf numFmtId="164" fontId="3" fillId="6" borderId="3" xfId="2" applyNumberFormat="1" applyFont="1" applyFill="1" applyBorder="1" applyAlignment="1">
      <alignment horizontal="center" vertical="center"/>
    </xf>
    <xf numFmtId="165" fontId="3" fillId="6" borderId="3" xfId="2" applyNumberFormat="1" applyFont="1" applyFill="1" applyBorder="1" applyAlignment="1">
      <alignment horizontal="right" vertical="center" wrapText="1"/>
    </xf>
    <xf numFmtId="164" fontId="5" fillId="6" borderId="3" xfId="2" applyNumberFormat="1" applyFont="1" applyFill="1" applyBorder="1" applyAlignment="1">
      <alignment horizontal="center" vertical="center"/>
    </xf>
    <xf numFmtId="165" fontId="3" fillId="6" borderId="3" xfId="2" applyNumberFormat="1" applyFont="1" applyFill="1" applyBorder="1" applyAlignment="1" applyProtection="1">
      <alignment horizontal="center" vertical="center"/>
    </xf>
    <xf numFmtId="0" fontId="4" fillId="7" borderId="4" xfId="1" applyFont="1" applyFill="1" applyBorder="1" applyAlignment="1">
      <alignment horizontal="center" vertical="center" wrapText="1"/>
    </xf>
    <xf numFmtId="0" fontId="4" fillId="7" borderId="4" xfId="1" applyFont="1" applyFill="1" applyBorder="1" applyAlignment="1">
      <alignment horizontal="center" vertical="center"/>
    </xf>
    <xf numFmtId="0" fontId="4" fillId="7" borderId="10" xfId="1" applyFont="1" applyFill="1" applyBorder="1" applyAlignment="1">
      <alignment horizontal="center" vertical="center" wrapText="1"/>
    </xf>
    <xf numFmtId="0" fontId="4" fillId="6" borderId="3" xfId="1" applyFont="1" applyFill="1" applyBorder="1" applyAlignment="1">
      <alignment horizontal="center" vertical="center"/>
    </xf>
    <xf numFmtId="0" fontId="4" fillId="0" borderId="0" xfId="1" applyFont="1" applyAlignment="1">
      <alignment horizontal="right" vertical="center"/>
    </xf>
    <xf numFmtId="0" fontId="4" fillId="0" borderId="4" xfId="1" applyFont="1" applyBorder="1" applyAlignment="1">
      <alignment horizontal="right" vertical="center"/>
    </xf>
    <xf numFmtId="0" fontId="3" fillId="0" borderId="4" xfId="1" applyFont="1" applyBorder="1" applyAlignment="1">
      <alignment horizontal="right" vertical="center"/>
    </xf>
    <xf numFmtId="2" fontId="4" fillId="0" borderId="4"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4" fillId="0" borderId="4" xfId="2" applyNumberFormat="1" applyFont="1" applyFill="1" applyBorder="1" applyAlignment="1">
      <alignment horizontal="right" vertical="center"/>
    </xf>
    <xf numFmtId="2" fontId="3" fillId="0" borderId="4" xfId="1" applyNumberFormat="1" applyFont="1" applyBorder="1" applyAlignment="1">
      <alignment vertical="center"/>
    </xf>
    <xf numFmtId="167" fontId="3" fillId="0" borderId="4" xfId="2" applyNumberFormat="1" applyFont="1" applyFill="1" applyBorder="1" applyAlignment="1">
      <alignment horizontal="right" vertical="center"/>
    </xf>
    <xf numFmtId="165" fontId="4" fillId="4" borderId="4" xfId="2" applyNumberFormat="1" applyFont="1" applyFill="1" applyBorder="1" applyAlignment="1">
      <alignment horizontal="right" vertical="center" wrapText="1"/>
    </xf>
    <xf numFmtId="165" fontId="4" fillId="3" borderId="4" xfId="2" applyNumberFormat="1" applyFont="1" applyFill="1" applyBorder="1" applyAlignment="1">
      <alignment horizontal="right" vertical="center"/>
    </xf>
    <xf numFmtId="0" fontId="3" fillId="3" borderId="0" xfId="1" applyFont="1" applyFill="1" applyAlignment="1">
      <alignment vertical="center"/>
    </xf>
    <xf numFmtId="165" fontId="4" fillId="3" borderId="4" xfId="2" applyNumberFormat="1" applyFont="1" applyFill="1" applyBorder="1" applyAlignment="1">
      <alignment horizontal="right" vertical="center" wrapText="1"/>
    </xf>
    <xf numFmtId="164" fontId="3" fillId="3" borderId="4" xfId="2" applyNumberFormat="1" applyFont="1" applyFill="1" applyBorder="1" applyAlignment="1">
      <alignment horizontal="center" vertical="center" wrapText="1"/>
    </xf>
    <xf numFmtId="0" fontId="4" fillId="3" borderId="4" xfId="1" applyFont="1" applyFill="1" applyBorder="1" applyAlignment="1">
      <alignment horizontal="justify" vertical="center"/>
    </xf>
    <xf numFmtId="0" fontId="4" fillId="3" borderId="4" xfId="1" applyFont="1" applyFill="1" applyBorder="1" applyAlignment="1">
      <alignment horizontal="center" vertical="center" wrapText="1"/>
    </xf>
    <xf numFmtId="166" fontId="4" fillId="3" borderId="4" xfId="1" applyNumberFormat="1" applyFont="1" applyFill="1" applyBorder="1" applyAlignment="1">
      <alignment horizontal="center" vertical="center" wrapText="1"/>
    </xf>
    <xf numFmtId="167" fontId="3" fillId="3" borderId="4" xfId="2" applyNumberFormat="1" applyFont="1" applyFill="1" applyBorder="1" applyAlignment="1">
      <alignment horizontal="right" vertical="center" wrapText="1"/>
    </xf>
    <xf numFmtId="0" fontId="3" fillId="3" borderId="4" xfId="1" applyFont="1" applyFill="1" applyBorder="1" applyAlignment="1">
      <alignment vertical="center"/>
    </xf>
    <xf numFmtId="0" fontId="4" fillId="0" borderId="0" xfId="1" applyFont="1" applyAlignment="1">
      <alignment vertical="center"/>
    </xf>
    <xf numFmtId="0" fontId="4" fillId="8" borderId="9" xfId="1" applyFont="1" applyFill="1" applyBorder="1" applyAlignment="1">
      <alignment horizontal="center" vertical="center" wrapText="1"/>
    </xf>
    <xf numFmtId="43" fontId="3" fillId="0" borderId="4" xfId="1" applyNumberFormat="1" applyFont="1" applyBorder="1" applyAlignment="1">
      <alignment vertical="center"/>
    </xf>
    <xf numFmtId="1" fontId="9" fillId="0" borderId="0" xfId="1" applyNumberFormat="1" applyFont="1"/>
    <xf numFmtId="0" fontId="9" fillId="0" borderId="0" xfId="1" applyFont="1"/>
    <xf numFmtId="0" fontId="9" fillId="0" borderId="0" xfId="1" applyFont="1" applyAlignment="1">
      <alignment vertical="center"/>
    </xf>
    <xf numFmtId="0" fontId="9" fillId="0" borderId="17" xfId="1" applyFont="1" applyBorder="1" applyAlignment="1">
      <alignment horizontal="center"/>
    </xf>
    <xf numFmtId="0" fontId="11" fillId="0" borderId="3" xfId="1" applyFont="1" applyBorder="1"/>
    <xf numFmtId="0" fontId="11" fillId="0" borderId="18" xfId="1" applyFont="1" applyBorder="1" applyAlignment="1">
      <alignment horizontal="center" wrapText="1"/>
    </xf>
    <xf numFmtId="0" fontId="3" fillId="0" borderId="14" xfId="1" applyFont="1" applyBorder="1" applyAlignment="1">
      <alignment horizontal="center"/>
    </xf>
    <xf numFmtId="0" fontId="3" fillId="0" borderId="4" xfId="1" applyFont="1" applyBorder="1" applyAlignment="1">
      <alignment horizontal="justify"/>
    </xf>
    <xf numFmtId="43" fontId="3" fillId="0" borderId="15" xfId="6" applyFont="1" applyBorder="1" applyAlignment="1">
      <alignment horizontal="center" wrapText="1"/>
    </xf>
    <xf numFmtId="0" fontId="3" fillId="0" borderId="4" xfId="1" applyFont="1" applyBorder="1"/>
    <xf numFmtId="0" fontId="3" fillId="0" borderId="15" xfId="1" applyFont="1" applyBorder="1" applyAlignment="1">
      <alignment horizontal="center" wrapText="1"/>
    </xf>
    <xf numFmtId="0" fontId="3" fillId="0" borderId="4" xfId="1" applyFont="1" applyBorder="1" applyAlignment="1">
      <alignment horizontal="left"/>
    </xf>
    <xf numFmtId="0" fontId="3" fillId="0" borderId="19" xfId="1" applyFont="1" applyBorder="1" applyAlignment="1">
      <alignment horizontal="center"/>
    </xf>
    <xf numFmtId="0" fontId="3" fillId="0" borderId="8" xfId="1" applyFont="1" applyBorder="1" applyAlignment="1">
      <alignment horizontal="justify"/>
    </xf>
    <xf numFmtId="43" fontId="3" fillId="0" borderId="20" xfId="6" applyFont="1" applyBorder="1" applyAlignment="1">
      <alignment horizontal="center" wrapText="1"/>
    </xf>
    <xf numFmtId="0" fontId="11" fillId="9" borderId="5" xfId="1" applyFont="1" applyFill="1" applyBorder="1" applyAlignment="1">
      <alignment horizontal="center"/>
    </xf>
    <xf numFmtId="0" fontId="10" fillId="9" borderId="6" xfId="1" applyFont="1" applyFill="1" applyBorder="1" applyAlignment="1">
      <alignment horizontal="left"/>
    </xf>
    <xf numFmtId="164" fontId="10" fillId="9" borderId="2" xfId="1" applyNumberFormat="1" applyFont="1" applyFill="1" applyBorder="1" applyAlignment="1">
      <alignment horizontal="center" vertical="center" wrapText="1"/>
    </xf>
    <xf numFmtId="0" fontId="11" fillId="0" borderId="17" xfId="1" applyFont="1" applyBorder="1" applyAlignment="1">
      <alignment horizontal="center"/>
    </xf>
    <xf numFmtId="0" fontId="11" fillId="0" borderId="3" xfId="1" applyFont="1" applyBorder="1" applyAlignment="1">
      <alignment horizontal="left"/>
    </xf>
    <xf numFmtId="0" fontId="11" fillId="0" borderId="18" xfId="1" applyFont="1" applyBorder="1" applyAlignment="1">
      <alignment horizontal="center" vertical="top" wrapText="1"/>
    </xf>
    <xf numFmtId="0" fontId="9" fillId="0" borderId="0" xfId="1" applyFont="1" applyAlignment="1">
      <alignment horizontal="center"/>
    </xf>
    <xf numFmtId="0" fontId="9" fillId="0" borderId="0" xfId="1" applyFont="1" applyAlignment="1">
      <alignment horizontal="center" wrapText="1"/>
    </xf>
    <xf numFmtId="0" fontId="5" fillId="0" borderId="0" xfId="1" applyFont="1"/>
    <xf numFmtId="0" fontId="11" fillId="0" borderId="21" xfId="1" applyFont="1" applyBorder="1" applyAlignment="1">
      <alignment horizontal="center" wrapText="1"/>
    </xf>
    <xf numFmtId="43" fontId="3" fillId="0" borderId="22" xfId="6" applyFont="1" applyBorder="1" applyAlignment="1">
      <alignment horizontal="center" wrapText="1"/>
    </xf>
    <xf numFmtId="0" fontId="3" fillId="0" borderId="22" xfId="1" applyFont="1" applyBorder="1" applyAlignment="1">
      <alignment horizontal="center" wrapText="1"/>
    </xf>
    <xf numFmtId="43" fontId="3" fillId="0" borderId="23" xfId="6" applyFont="1" applyBorder="1" applyAlignment="1">
      <alignment horizontal="center" wrapText="1"/>
    </xf>
    <xf numFmtId="0" fontId="11" fillId="0" borderId="21" xfId="1" applyFont="1" applyBorder="1" applyAlignment="1">
      <alignment horizontal="center" vertical="top" wrapText="1"/>
    </xf>
    <xf numFmtId="43" fontId="3" fillId="0" borderId="4" xfId="6" applyFont="1" applyBorder="1" applyAlignment="1">
      <alignment horizontal="center" wrapText="1"/>
    </xf>
    <xf numFmtId="0" fontId="3" fillId="0" borderId="4" xfId="1" applyFont="1" applyBorder="1" applyAlignment="1">
      <alignment horizontal="center" wrapText="1"/>
    </xf>
    <xf numFmtId="43" fontId="3" fillId="0" borderId="16" xfId="6" applyFont="1" applyBorder="1" applyAlignment="1">
      <alignment horizontal="center" wrapText="1"/>
    </xf>
    <xf numFmtId="0" fontId="11" fillId="0" borderId="3" xfId="1" applyFont="1" applyBorder="1" applyAlignment="1">
      <alignment horizontal="center" vertical="top" wrapText="1"/>
    </xf>
    <xf numFmtId="0" fontId="11" fillId="0" borderId="3" xfId="1" applyFont="1" applyBorder="1" applyAlignment="1">
      <alignment horizontal="center" wrapText="1"/>
    </xf>
    <xf numFmtId="0" fontId="12" fillId="0" borderId="0" xfId="7"/>
    <xf numFmtId="0" fontId="13" fillId="0" borderId="0" xfId="7" applyFont="1"/>
    <xf numFmtId="2" fontId="14" fillId="10" borderId="31" xfId="8" applyNumberFormat="1" applyFont="1" applyFill="1" applyBorder="1" applyAlignment="1">
      <alignment horizontal="center" vertical="center" wrapText="1"/>
    </xf>
    <xf numFmtId="0" fontId="15" fillId="0" borderId="32" xfId="9" applyFont="1" applyBorder="1" applyAlignment="1">
      <alignment horizontal="right"/>
    </xf>
    <xf numFmtId="0" fontId="16" fillId="0" borderId="24" xfId="9" applyFont="1" applyBorder="1"/>
    <xf numFmtId="0" fontId="16" fillId="0" borderId="17" xfId="9" applyFont="1" applyBorder="1"/>
    <xf numFmtId="168" fontId="17" fillId="3" borderId="4" xfId="10" applyNumberFormat="1" applyFont="1" applyFill="1" applyBorder="1" applyAlignment="1" applyProtection="1">
      <alignment horizontal="center" vertical="center"/>
    </xf>
    <xf numFmtId="2" fontId="17" fillId="0" borderId="4" xfId="8" applyNumberFormat="1" applyFont="1" applyBorder="1" applyAlignment="1">
      <alignment horizontal="center" vertical="center"/>
    </xf>
    <xf numFmtId="0" fontId="17" fillId="0" borderId="4" xfId="11" applyFont="1" applyBorder="1" applyAlignment="1">
      <alignment horizontal="center" vertical="center"/>
    </xf>
    <xf numFmtId="0" fontId="17" fillId="0" borderId="4" xfId="11" applyFont="1" applyBorder="1" applyAlignment="1">
      <alignment horizontal="left" vertical="center" wrapText="1"/>
    </xf>
    <xf numFmtId="0" fontId="15" fillId="0" borderId="4" xfId="9" applyFont="1" applyBorder="1" applyAlignment="1">
      <alignment vertical="center" wrapText="1"/>
    </xf>
    <xf numFmtId="2" fontId="17" fillId="11" borderId="14" xfId="8" applyNumberFormat="1" applyFont="1" applyFill="1" applyBorder="1" applyAlignment="1">
      <alignment horizontal="center" vertical="center"/>
    </xf>
    <xf numFmtId="2" fontId="18" fillId="0" borderId="4" xfId="9" applyNumberFormat="1" applyFont="1" applyBorder="1" applyAlignment="1">
      <alignment horizontal="left" vertical="center" wrapText="1"/>
    </xf>
    <xf numFmtId="2" fontId="17" fillId="8" borderId="4" xfId="8" applyNumberFormat="1" applyFont="1" applyFill="1" applyBorder="1" applyAlignment="1">
      <alignment horizontal="center" vertical="center"/>
    </xf>
    <xf numFmtId="0" fontId="15" fillId="0" borderId="4" xfId="9" applyFont="1" applyBorder="1" applyAlignment="1">
      <alignment horizontal="left" vertical="center" wrapText="1"/>
    </xf>
    <xf numFmtId="2" fontId="17" fillId="0" borderId="4" xfId="9" applyNumberFormat="1" applyFont="1" applyBorder="1" applyAlignment="1">
      <alignment horizontal="left" vertical="center" wrapText="1"/>
    </xf>
    <xf numFmtId="2" fontId="18" fillId="0" borderId="4" xfId="11" applyNumberFormat="1" applyFont="1" applyBorder="1" applyAlignment="1">
      <alignment vertical="center" wrapText="1"/>
    </xf>
    <xf numFmtId="2" fontId="18" fillId="0" borderId="4" xfId="11" applyNumberFormat="1" applyFont="1" applyBorder="1" applyAlignment="1">
      <alignment vertical="center"/>
    </xf>
    <xf numFmtId="0" fontId="18" fillId="0" borderId="4" xfId="12" applyFont="1" applyBorder="1" applyAlignment="1">
      <alignment vertical="center"/>
    </xf>
    <xf numFmtId="0" fontId="17" fillId="11" borderId="4" xfId="8" applyFont="1" applyFill="1" applyBorder="1" applyAlignment="1">
      <alignment horizontal="center" vertical="center"/>
    </xf>
    <xf numFmtId="2" fontId="17" fillId="11" borderId="4" xfId="8" applyNumberFormat="1" applyFont="1" applyFill="1" applyBorder="1" applyAlignment="1">
      <alignment horizontal="left" vertical="top" wrapText="1"/>
    </xf>
    <xf numFmtId="2" fontId="18" fillId="11" borderId="4" xfId="8" applyNumberFormat="1" applyFont="1" applyFill="1" applyBorder="1" applyAlignment="1">
      <alignment vertical="center" wrapText="1"/>
    </xf>
    <xf numFmtId="0" fontId="14" fillId="10" borderId="36" xfId="8" applyFont="1" applyFill="1" applyBorder="1" applyAlignment="1">
      <alignment horizontal="left" vertical="center" wrapText="1"/>
    </xf>
    <xf numFmtId="2" fontId="14" fillId="10" borderId="37" xfId="8" applyNumberFormat="1" applyFont="1" applyFill="1" applyBorder="1" applyAlignment="1">
      <alignment horizontal="center" vertical="center" wrapText="1"/>
    </xf>
    <xf numFmtId="0" fontId="16" fillId="0" borderId="14" xfId="9" applyFont="1" applyBorder="1"/>
    <xf numFmtId="168" fontId="17" fillId="0" borderId="40" xfId="10" applyNumberFormat="1" applyFont="1" applyFill="1" applyBorder="1" applyAlignment="1" applyProtection="1">
      <alignment horizontal="center" vertical="center"/>
    </xf>
    <xf numFmtId="2" fontId="17" fillId="0" borderId="40" xfId="8" applyNumberFormat="1" applyFont="1" applyBorder="1" applyAlignment="1">
      <alignment horizontal="center" vertical="center"/>
    </xf>
    <xf numFmtId="0" fontId="17" fillId="0" borderId="40" xfId="8" applyFont="1" applyBorder="1" applyAlignment="1">
      <alignment horizontal="center" vertical="center"/>
    </xf>
    <xf numFmtId="0" fontId="17" fillId="0" borderId="40" xfId="8" applyFont="1" applyBorder="1" applyAlignment="1">
      <alignment horizontal="left" vertical="top" wrapText="1"/>
    </xf>
    <xf numFmtId="2" fontId="18" fillId="0" borderId="40" xfId="8" applyNumberFormat="1" applyFont="1" applyBorder="1" applyAlignment="1">
      <alignment horizontal="left" vertical="center" wrapText="1"/>
    </xf>
    <xf numFmtId="2" fontId="17" fillId="0" borderId="41" xfId="8" applyNumberFormat="1" applyFont="1" applyBorder="1" applyAlignment="1">
      <alignment horizontal="center" vertical="center"/>
    </xf>
    <xf numFmtId="0" fontId="14" fillId="10" borderId="40" xfId="8" applyFont="1" applyFill="1" applyBorder="1" applyAlignment="1">
      <alignment horizontal="left" vertical="center" wrapText="1"/>
    </xf>
    <xf numFmtId="2" fontId="14" fillId="10" borderId="41" xfId="8" applyNumberFormat="1" applyFont="1" applyFill="1" applyBorder="1" applyAlignment="1">
      <alignment horizontal="center" vertical="center" wrapText="1"/>
    </xf>
    <xf numFmtId="0" fontId="17" fillId="0" borderId="40" xfId="8" applyFont="1" applyBorder="1" applyAlignment="1">
      <alignment horizontal="left" vertical="center" wrapText="1"/>
    </xf>
    <xf numFmtId="2" fontId="17" fillId="0" borderId="40" xfId="9" applyNumberFormat="1" applyFont="1" applyBorder="1" applyAlignment="1" applyProtection="1">
      <alignment horizontal="center" vertical="center"/>
      <protection locked="0"/>
    </xf>
    <xf numFmtId="0" fontId="17" fillId="0" borderId="40" xfId="9" applyFont="1" applyBorder="1" applyAlignment="1">
      <alignment horizontal="left" vertical="top" wrapText="1"/>
    </xf>
    <xf numFmtId="2" fontId="18" fillId="0" borderId="40" xfId="9" applyNumberFormat="1" applyFont="1" applyBorder="1" applyAlignment="1">
      <alignment horizontal="left" vertical="top" wrapText="1"/>
    </xf>
    <xf numFmtId="2" fontId="17" fillId="0" borderId="41" xfId="9" applyNumberFormat="1" applyFont="1" applyBorder="1" applyAlignment="1">
      <alignment horizontal="center" vertical="top"/>
    </xf>
    <xf numFmtId="0" fontId="18" fillId="0" borderId="40" xfId="12" applyFont="1" applyBorder="1" applyAlignment="1">
      <alignment horizontal="left" vertical="center" wrapText="1"/>
    </xf>
    <xf numFmtId="168" fontId="17" fillId="3" borderId="40" xfId="10" applyNumberFormat="1" applyFont="1" applyFill="1" applyBorder="1" applyAlignment="1" applyProtection="1">
      <alignment horizontal="center" vertical="center"/>
    </xf>
    <xf numFmtId="2" fontId="17" fillId="0" borderId="40" xfId="12" applyNumberFormat="1" applyFont="1" applyBorder="1" applyAlignment="1">
      <alignment horizontal="center" vertical="center" wrapText="1"/>
    </xf>
    <xf numFmtId="2" fontId="18" fillId="3" borderId="40" xfId="8" applyNumberFormat="1" applyFont="1" applyFill="1" applyBorder="1" applyAlignment="1">
      <alignment horizontal="left" vertical="center" wrapText="1"/>
    </xf>
    <xf numFmtId="2" fontId="17" fillId="0" borderId="41" xfId="12" applyNumberFormat="1" applyFont="1" applyBorder="1" applyAlignment="1">
      <alignment horizontal="center" vertical="center" wrapText="1"/>
    </xf>
    <xf numFmtId="165" fontId="17" fillId="0" borderId="40" xfId="10" applyNumberFormat="1" applyFont="1" applyFill="1" applyBorder="1" applyAlignment="1" applyProtection="1">
      <alignment horizontal="center" vertical="center"/>
    </xf>
    <xf numFmtId="49" fontId="17" fillId="12" borderId="43" xfId="8" applyNumberFormat="1" applyFont="1" applyFill="1" applyBorder="1" applyAlignment="1">
      <alignment horizontal="center" vertical="center" wrapText="1"/>
    </xf>
    <xf numFmtId="49" fontId="18" fillId="12" borderId="42" xfId="8" applyNumberFormat="1" applyFont="1" applyFill="1" applyBorder="1" applyAlignment="1">
      <alignment horizontal="left" vertical="center" wrapText="1"/>
    </xf>
    <xf numFmtId="49" fontId="18" fillId="12" borderId="42" xfId="8" applyNumberFormat="1" applyFont="1" applyFill="1" applyBorder="1" applyAlignment="1">
      <alignment horizontal="center" vertical="center" wrapText="1"/>
    </xf>
    <xf numFmtId="0" fontId="15" fillId="13" borderId="14" xfId="9" applyFont="1" applyFill="1" applyBorder="1" applyAlignment="1">
      <alignment horizontal="center"/>
    </xf>
    <xf numFmtId="0" fontId="15" fillId="13" borderId="4" xfId="9" applyFont="1" applyFill="1" applyBorder="1" applyAlignment="1">
      <alignment horizontal="center"/>
    </xf>
    <xf numFmtId="49" fontId="18" fillId="12" borderId="44" xfId="8" applyNumberFormat="1" applyFont="1" applyFill="1" applyBorder="1" applyAlignment="1">
      <alignment horizontal="right" vertical="center" wrapText="1"/>
    </xf>
    <xf numFmtId="0" fontId="15" fillId="13" borderId="22" xfId="9" applyFont="1" applyFill="1" applyBorder="1" applyAlignment="1">
      <alignment horizontal="right"/>
    </xf>
    <xf numFmtId="0" fontId="14" fillId="10" borderId="45" xfId="8" applyFont="1" applyFill="1" applyBorder="1" applyAlignment="1">
      <alignment horizontal="right" vertical="center" wrapText="1"/>
    </xf>
    <xf numFmtId="165" fontId="17" fillId="0" borderId="45" xfId="10" applyNumberFormat="1" applyFont="1" applyFill="1" applyBorder="1" applyAlignment="1" applyProtection="1">
      <alignment horizontal="right" vertical="center"/>
    </xf>
    <xf numFmtId="2" fontId="15" fillId="0" borderId="22" xfId="9" applyNumberFormat="1" applyFont="1" applyBorder="1" applyAlignment="1">
      <alignment horizontal="right"/>
    </xf>
    <xf numFmtId="0" fontId="14" fillId="10" borderId="46" xfId="8" applyFont="1" applyFill="1" applyBorder="1" applyAlignment="1">
      <alignment horizontal="right" vertical="center" wrapText="1"/>
    </xf>
    <xf numFmtId="165" fontId="17" fillId="11" borderId="22" xfId="10" applyNumberFormat="1" applyFont="1" applyFill="1" applyBorder="1" applyAlignment="1" applyProtection="1">
      <alignment horizontal="right" vertical="center"/>
    </xf>
    <xf numFmtId="165" fontId="17" fillId="11" borderId="21" xfId="10" applyNumberFormat="1" applyFont="1" applyFill="1" applyBorder="1" applyAlignment="1" applyProtection="1">
      <alignment horizontal="right" vertical="center"/>
    </xf>
    <xf numFmtId="2" fontId="15" fillId="0" borderId="21" xfId="9" applyNumberFormat="1" applyFont="1" applyBorder="1" applyAlignment="1">
      <alignment horizontal="right"/>
    </xf>
    <xf numFmtId="2" fontId="15" fillId="0" borderId="0" xfId="9" applyNumberFormat="1" applyFont="1" applyAlignment="1">
      <alignment horizontal="right"/>
    </xf>
    <xf numFmtId="2" fontId="14" fillId="10" borderId="30" xfId="8" applyNumberFormat="1" applyFont="1" applyFill="1" applyBorder="1" applyAlignment="1">
      <alignment horizontal="right" vertical="center" wrapText="1"/>
    </xf>
    <xf numFmtId="0" fontId="12" fillId="0" borderId="4" xfId="7" applyBorder="1"/>
    <xf numFmtId="0" fontId="20" fillId="13" borderId="4" xfId="7" applyFont="1" applyFill="1" applyBorder="1"/>
    <xf numFmtId="0" fontId="13" fillId="0" borderId="4" xfId="7" applyFont="1" applyBorder="1"/>
    <xf numFmtId="0" fontId="21" fillId="0" borderId="4" xfId="7" applyFont="1" applyBorder="1"/>
    <xf numFmtId="2" fontId="21" fillId="0" borderId="4" xfId="7" applyNumberFormat="1" applyFont="1" applyBorder="1"/>
    <xf numFmtId="43" fontId="21" fillId="0" borderId="4" xfId="7" applyNumberFormat="1" applyFont="1" applyBorder="1"/>
    <xf numFmtId="0" fontId="10" fillId="13" borderId="25" xfId="1" applyFont="1" applyFill="1" applyBorder="1" applyAlignment="1">
      <alignment horizontal="center" vertical="center"/>
    </xf>
    <xf numFmtId="0" fontId="10" fillId="13" borderId="26" xfId="1" applyFont="1" applyFill="1" applyBorder="1" applyAlignment="1">
      <alignment horizontal="center" vertical="center"/>
    </xf>
    <xf numFmtId="0" fontId="10" fillId="13" borderId="9" xfId="1" applyFont="1" applyFill="1" applyBorder="1" applyAlignment="1">
      <alignment horizontal="center" vertical="center" wrapText="1"/>
    </xf>
    <xf numFmtId="0" fontId="10" fillId="13" borderId="27" xfId="1" applyFont="1" applyFill="1" applyBorder="1" applyAlignment="1">
      <alignment horizontal="center" vertical="center" wrapText="1"/>
    </xf>
    <xf numFmtId="0" fontId="10" fillId="13" borderId="26" xfId="1" applyFont="1" applyFill="1" applyBorder="1" applyAlignment="1">
      <alignment horizontal="center" vertical="center" wrapText="1"/>
    </xf>
    <xf numFmtId="2" fontId="15" fillId="0" borderId="4" xfId="9" applyNumberFormat="1" applyFont="1" applyBorder="1" applyAlignment="1">
      <alignment horizontal="right"/>
    </xf>
    <xf numFmtId="0" fontId="23" fillId="0" borderId="0" xfId="0" applyFont="1"/>
    <xf numFmtId="0" fontId="25" fillId="14" borderId="14" xfId="13" applyFont="1" applyFill="1" applyBorder="1" applyAlignment="1">
      <alignment horizontal="center" vertical="center" wrapText="1"/>
    </xf>
    <xf numFmtId="0" fontId="26" fillId="14" borderId="4" xfId="13" applyFont="1" applyFill="1" applyBorder="1" applyAlignment="1">
      <alignment horizontal="left" vertical="top" wrapText="1"/>
    </xf>
    <xf numFmtId="0" fontId="26" fillId="14" borderId="4" xfId="13" applyFont="1" applyFill="1" applyBorder="1" applyAlignment="1">
      <alignment horizontal="center" vertical="center" wrapText="1"/>
    </xf>
    <xf numFmtId="166" fontId="26" fillId="14" borderId="4" xfId="13" applyNumberFormat="1" applyFont="1" applyFill="1" applyBorder="1" applyAlignment="1">
      <alignment horizontal="center" vertical="center" wrapText="1"/>
    </xf>
    <xf numFmtId="2" fontId="27" fillId="14" borderId="0" xfId="13" applyNumberFormat="1" applyFont="1" applyFill="1" applyAlignment="1">
      <alignment horizontal="center"/>
    </xf>
    <xf numFmtId="165" fontId="28" fillId="0" borderId="4" xfId="14" applyFont="1" applyBorder="1" applyAlignment="1">
      <alignment vertical="center" wrapText="1"/>
    </xf>
    <xf numFmtId="0" fontId="27" fillId="14" borderId="0" xfId="13" applyFont="1" applyFill="1"/>
    <xf numFmtId="4" fontId="28" fillId="14" borderId="4" xfId="13" applyNumberFormat="1" applyFont="1" applyFill="1" applyBorder="1" applyAlignment="1">
      <alignment horizontal="center" vertical="center"/>
    </xf>
    <xf numFmtId="4" fontId="28" fillId="14" borderId="16" xfId="13" applyNumberFormat="1" applyFont="1" applyFill="1" applyBorder="1" applyAlignment="1">
      <alignment horizontal="center" vertical="center"/>
    </xf>
    <xf numFmtId="0" fontId="27" fillId="14" borderId="0" xfId="13" applyFont="1" applyFill="1" applyAlignment="1">
      <alignment horizontal="center"/>
    </xf>
    <xf numFmtId="0" fontId="27" fillId="14" borderId="0" xfId="13" applyFont="1" applyFill="1" applyAlignment="1">
      <alignment horizontal="left"/>
    </xf>
    <xf numFmtId="4" fontId="27" fillId="14" borderId="0" xfId="13" applyNumberFormat="1" applyFont="1" applyFill="1" applyAlignment="1">
      <alignment horizontal="center"/>
    </xf>
    <xf numFmtId="0" fontId="24" fillId="6" borderId="4" xfId="0" applyFont="1" applyFill="1" applyBorder="1" applyAlignment="1">
      <alignment horizontal="center"/>
    </xf>
    <xf numFmtId="0" fontId="24" fillId="6" borderId="14" xfId="0" applyFont="1" applyFill="1" applyBorder="1" applyAlignment="1">
      <alignment horizontal="center"/>
    </xf>
    <xf numFmtId="0" fontId="22" fillId="6" borderId="4" xfId="0" applyFont="1" applyFill="1" applyBorder="1" applyAlignment="1">
      <alignment horizontal="left"/>
    </xf>
    <xf numFmtId="0" fontId="22" fillId="6" borderId="4" xfId="0" applyFont="1" applyFill="1" applyBorder="1"/>
    <xf numFmtId="2" fontId="29" fillId="15" borderId="47" xfId="8" applyNumberFormat="1" applyFont="1" applyFill="1" applyBorder="1" applyAlignment="1">
      <alignment horizontal="center" vertical="center" wrapText="1"/>
    </xf>
    <xf numFmtId="169" fontId="30" fillId="15" borderId="48" xfId="8" applyNumberFormat="1" applyFont="1" applyFill="1" applyBorder="1" applyAlignment="1">
      <alignment vertical="center" wrapText="1"/>
    </xf>
    <xf numFmtId="164" fontId="4" fillId="5" borderId="6" xfId="1" applyNumberFormat="1" applyFont="1" applyFill="1" applyBorder="1" applyAlignment="1">
      <alignment horizontal="center" vertical="center"/>
    </xf>
    <xf numFmtId="170" fontId="3" fillId="0" borderId="0" xfId="1" applyNumberFormat="1" applyFont="1" applyAlignment="1">
      <alignment vertical="center"/>
    </xf>
    <xf numFmtId="171" fontId="3" fillId="0" borderId="0" xfId="1" applyNumberFormat="1" applyFont="1" applyAlignment="1">
      <alignment vertical="center"/>
    </xf>
    <xf numFmtId="164" fontId="3" fillId="3" borderId="4" xfId="2" applyNumberFormat="1" applyFont="1" applyFill="1" applyBorder="1" applyAlignment="1" applyProtection="1">
      <alignment horizontal="center" vertical="center"/>
    </xf>
    <xf numFmtId="172" fontId="3" fillId="0" borderId="15" xfId="6" applyNumberFormat="1" applyFont="1" applyBorder="1" applyAlignment="1">
      <alignment horizontal="center" wrapText="1"/>
    </xf>
    <xf numFmtId="0" fontId="22" fillId="6" borderId="4" xfId="0" applyFont="1" applyFill="1" applyBorder="1" applyAlignment="1">
      <alignment horizontal="center"/>
    </xf>
    <xf numFmtId="0" fontId="15" fillId="3" borderId="4" xfId="9" applyFont="1" applyFill="1" applyBorder="1" applyAlignment="1">
      <alignment horizontal="left" vertical="center" wrapText="1"/>
    </xf>
    <xf numFmtId="0" fontId="17" fillId="3" borderId="4" xfId="11" applyFont="1" applyFill="1" applyBorder="1" applyAlignment="1">
      <alignment horizontal="left" vertical="center" wrapText="1"/>
    </xf>
    <xf numFmtId="0" fontId="17" fillId="3" borderId="4" xfId="11" applyFont="1" applyFill="1" applyBorder="1" applyAlignment="1">
      <alignment horizontal="center" vertical="center"/>
    </xf>
    <xf numFmtId="2" fontId="17" fillId="3" borderId="4" xfId="8" applyNumberFormat="1" applyFont="1" applyFill="1" applyBorder="1" applyAlignment="1">
      <alignment horizontal="center" vertical="center"/>
    </xf>
    <xf numFmtId="2" fontId="18" fillId="3" borderId="4" xfId="11" applyNumberFormat="1" applyFont="1" applyFill="1" applyBorder="1" applyAlignment="1">
      <alignment vertical="center"/>
    </xf>
    <xf numFmtId="0" fontId="1" fillId="6" borderId="4" xfId="0" applyFont="1" applyFill="1" applyBorder="1"/>
    <xf numFmtId="0" fontId="25" fillId="14" borderId="4" xfId="13" applyFont="1" applyFill="1" applyBorder="1"/>
    <xf numFmtId="0" fontId="25" fillId="14" borderId="4" xfId="13" applyFont="1" applyFill="1" applyBorder="1" applyAlignment="1">
      <alignment horizontal="center" vertical="center"/>
    </xf>
    <xf numFmtId="43" fontId="25" fillId="14" borderId="4" xfId="13" applyNumberFormat="1" applyFont="1" applyFill="1" applyBorder="1"/>
    <xf numFmtId="0" fontId="33" fillId="0" borderId="0" xfId="7" applyFont="1"/>
    <xf numFmtId="0" fontId="37" fillId="0" borderId="4" xfId="7" applyFont="1" applyBorder="1" applyAlignment="1">
      <alignment horizontal="justify" vertical="center"/>
    </xf>
    <xf numFmtId="173" fontId="38" fillId="0" borderId="4" xfId="15" applyNumberFormat="1" applyFont="1" applyBorder="1" applyAlignment="1">
      <alignment horizontal="center" vertical="center"/>
    </xf>
    <xf numFmtId="0" fontId="33" fillId="0" borderId="4" xfId="7" applyFont="1" applyBorder="1" applyAlignment="1">
      <alignment horizontal="center" vertical="center"/>
    </xf>
    <xf numFmtId="174" fontId="33" fillId="0" borderId="4" xfId="7" applyNumberFormat="1" applyFont="1" applyBorder="1" applyAlignment="1">
      <alignment horizontal="center" vertical="center"/>
    </xf>
    <xf numFmtId="175" fontId="33" fillId="0" borderId="4" xfId="6" applyNumberFormat="1" applyFont="1" applyFill="1" applyBorder="1" applyAlignment="1">
      <alignment horizontal="center" vertical="center"/>
    </xf>
    <xf numFmtId="169" fontId="33" fillId="0" borderId="4" xfId="7" applyNumberFormat="1" applyFont="1" applyBorder="1" applyAlignment="1">
      <alignment horizontal="center" vertical="center"/>
    </xf>
    <xf numFmtId="0" fontId="33" fillId="0" borderId="4" xfId="7" applyFont="1" applyBorder="1" applyAlignment="1">
      <alignment horizontal="justify" vertical="center"/>
    </xf>
    <xf numFmtId="1" fontId="33" fillId="0" borderId="4" xfId="7" applyNumberFormat="1" applyFont="1" applyBorder="1" applyAlignment="1">
      <alignment horizontal="center" vertical="center"/>
    </xf>
    <xf numFmtId="169" fontId="33" fillId="0" borderId="4" xfId="16" applyFont="1" applyFill="1" applyBorder="1" applyAlignment="1">
      <alignment horizontal="center" vertical="center"/>
    </xf>
    <xf numFmtId="0" fontId="32" fillId="0" borderId="4" xfId="7" applyFont="1" applyBorder="1" applyAlignment="1">
      <alignment horizontal="justify" vertical="center"/>
    </xf>
    <xf numFmtId="175" fontId="33" fillId="0" borderId="4" xfId="17" applyNumberFormat="1" applyFont="1" applyFill="1" applyBorder="1" applyAlignment="1">
      <alignment horizontal="center" vertical="center"/>
    </xf>
    <xf numFmtId="0" fontId="33" fillId="0" borderId="0" xfId="7" applyFont="1" applyAlignment="1">
      <alignment vertical="center"/>
    </xf>
    <xf numFmtId="0" fontId="33" fillId="0" borderId="4" xfId="7" applyFont="1" applyBorder="1" applyAlignment="1">
      <alignment horizontal="justify" vertical="center" wrapText="1"/>
    </xf>
    <xf numFmtId="173" fontId="33" fillId="0" borderId="4" xfId="15" applyNumberFormat="1" applyFont="1" applyBorder="1" applyAlignment="1">
      <alignment horizontal="center" vertical="center"/>
    </xf>
    <xf numFmtId="0" fontId="33" fillId="0" borderId="4" xfId="15" applyFont="1" applyBorder="1" applyAlignment="1">
      <alignment horizontal="center" vertical="center"/>
    </xf>
    <xf numFmtId="0" fontId="38" fillId="0" borderId="4" xfId="18" applyFont="1" applyBorder="1" applyAlignment="1">
      <alignment horizontal="justify" vertical="center"/>
    </xf>
    <xf numFmtId="0" fontId="33" fillId="0" borderId="4" xfId="18" applyFont="1" applyBorder="1" applyAlignment="1">
      <alignment horizontal="center" vertical="center"/>
    </xf>
    <xf numFmtId="0" fontId="33" fillId="0" borderId="4" xfId="18" applyFont="1" applyBorder="1" applyAlignment="1">
      <alignment horizontal="justify" vertical="center"/>
    </xf>
    <xf numFmtId="174" fontId="33" fillId="0" borderId="4" xfId="7" applyNumberFormat="1" applyFont="1" applyBorder="1" applyAlignment="1">
      <alignment horizontal="justify" vertical="center" wrapText="1"/>
    </xf>
    <xf numFmtId="174" fontId="33" fillId="0" borderId="4" xfId="7" applyNumberFormat="1" applyFont="1" applyBorder="1" applyAlignment="1">
      <alignment horizontal="justify" vertical="center"/>
    </xf>
    <xf numFmtId="169" fontId="33" fillId="0" borderId="4" xfId="16" applyFont="1" applyBorder="1" applyAlignment="1">
      <alignment horizontal="center" vertical="center"/>
    </xf>
    <xf numFmtId="0" fontId="32" fillId="0" borderId="4" xfId="7" applyFont="1" applyBorder="1" applyAlignment="1">
      <alignment horizontal="center" vertical="center"/>
    </xf>
    <xf numFmtId="0" fontId="33" fillId="0" borderId="4" xfId="7" applyFont="1" applyBorder="1" applyAlignment="1">
      <alignment horizontal="left" vertical="center" wrapText="1"/>
    </xf>
    <xf numFmtId="0" fontId="33" fillId="0" borderId="0" xfId="7" applyFont="1" applyAlignment="1">
      <alignment horizontal="center"/>
    </xf>
    <xf numFmtId="0" fontId="33" fillId="0" borderId="0" xfId="7" applyFont="1" applyAlignment="1">
      <alignment horizontal="center" vertical="center"/>
    </xf>
    <xf numFmtId="0" fontId="33" fillId="0" borderId="4" xfId="7" applyFont="1" applyBorder="1"/>
    <xf numFmtId="0" fontId="33" fillId="0" borderId="4" xfId="7" applyFont="1" applyBorder="1" applyAlignment="1">
      <alignment vertical="center"/>
    </xf>
    <xf numFmtId="0" fontId="32" fillId="0" borderId="11" xfId="7" applyFont="1" applyBorder="1" applyAlignment="1">
      <alignment horizontal="center" vertical="center"/>
    </xf>
    <xf numFmtId="0" fontId="32" fillId="0" borderId="12" xfId="7" applyFont="1" applyBorder="1" applyAlignment="1">
      <alignment vertical="center"/>
    </xf>
    <xf numFmtId="0" fontId="32" fillId="0" borderId="12" xfId="7" applyFont="1" applyBorder="1" applyAlignment="1">
      <alignment horizontal="center" vertical="center"/>
    </xf>
    <xf numFmtId="0" fontId="33" fillId="0" borderId="15" xfId="7" applyFont="1" applyBorder="1"/>
    <xf numFmtId="0" fontId="32" fillId="0" borderId="14" xfId="7" quotePrefix="1" applyFont="1" applyBorder="1" applyAlignment="1">
      <alignment horizontal="center" vertical="center"/>
    </xf>
    <xf numFmtId="3" fontId="33" fillId="0" borderId="14" xfId="7" applyNumberFormat="1" applyFont="1" applyBorder="1" applyAlignment="1">
      <alignment horizontal="center" vertical="center"/>
    </xf>
    <xf numFmtId="0" fontId="33" fillId="0" borderId="14" xfId="7" quotePrefix="1" applyFont="1" applyBorder="1" applyAlignment="1">
      <alignment horizontal="center" vertical="center"/>
    </xf>
    <xf numFmtId="0" fontId="33" fillId="0" borderId="15" xfId="7" applyFont="1" applyBorder="1" applyAlignment="1">
      <alignment vertical="center"/>
    </xf>
    <xf numFmtId="0" fontId="33" fillId="0" borderId="14" xfId="7" applyFont="1" applyBorder="1" applyAlignment="1">
      <alignment horizontal="center" vertical="center" wrapText="1"/>
    </xf>
    <xf numFmtId="0" fontId="33" fillId="0" borderId="14" xfId="7" applyFont="1" applyBorder="1" applyAlignment="1">
      <alignment horizontal="center" vertical="center"/>
    </xf>
    <xf numFmtId="1" fontId="33" fillId="0" borderId="14" xfId="7" applyNumberFormat="1" applyFont="1" applyBorder="1" applyAlignment="1">
      <alignment horizontal="center" vertical="center"/>
    </xf>
    <xf numFmtId="1" fontId="33" fillId="0" borderId="14" xfId="7" quotePrefix="1" applyNumberFormat="1" applyFont="1" applyBorder="1" applyAlignment="1">
      <alignment horizontal="center" vertical="center"/>
    </xf>
    <xf numFmtId="174" fontId="33" fillId="0" borderId="14" xfId="7" applyNumberFormat="1" applyFont="1" applyBorder="1" applyAlignment="1">
      <alignment horizontal="center" vertical="center"/>
    </xf>
    <xf numFmtId="169" fontId="32" fillId="0" borderId="48" xfId="16" applyFont="1" applyFill="1" applyBorder="1" applyAlignment="1">
      <alignment horizontal="center" vertical="center"/>
    </xf>
    <xf numFmtId="0" fontId="33" fillId="0" borderId="48" xfId="7" applyFont="1" applyBorder="1" applyAlignment="1">
      <alignment vertical="center"/>
    </xf>
    <xf numFmtId="0" fontId="36" fillId="0" borderId="17" xfId="15" applyFont="1" applyBorder="1" applyAlignment="1">
      <alignment horizontal="center" vertical="center"/>
    </xf>
    <xf numFmtId="0" fontId="37" fillId="0" borderId="3" xfId="7" applyFont="1" applyBorder="1" applyAlignment="1">
      <alignment horizontal="justify" vertical="center"/>
    </xf>
    <xf numFmtId="173" fontId="38" fillId="0" borderId="3" xfId="15" applyNumberFormat="1" applyFont="1" applyBorder="1" applyAlignment="1">
      <alignment horizontal="center" vertical="center"/>
    </xf>
    <xf numFmtId="0" fontId="38" fillId="0" borderId="3" xfId="15" applyFont="1" applyBorder="1" applyAlignment="1">
      <alignment horizontal="center" vertical="center"/>
    </xf>
    <xf numFmtId="0" fontId="33" fillId="0" borderId="3" xfId="7" applyFont="1" applyBorder="1"/>
    <xf numFmtId="0" fontId="33" fillId="0" borderId="18" xfId="7" applyFont="1" applyBorder="1"/>
    <xf numFmtId="0" fontId="32" fillId="0" borderId="47" xfId="7" applyFont="1" applyBorder="1" applyAlignment="1">
      <alignment horizontal="center" vertical="center"/>
    </xf>
    <xf numFmtId="0" fontId="32" fillId="0" borderId="48" xfId="7" applyFont="1" applyBorder="1" applyAlignment="1">
      <alignment vertical="center"/>
    </xf>
    <xf numFmtId="0" fontId="32" fillId="0" borderId="48" xfId="7" applyFont="1" applyBorder="1" applyAlignment="1">
      <alignment horizontal="center" vertical="center"/>
    </xf>
    <xf numFmtId="0" fontId="32" fillId="0" borderId="48" xfId="7" quotePrefix="1" applyFont="1" applyBorder="1" applyAlignment="1">
      <alignment horizontal="center" vertical="center"/>
    </xf>
    <xf numFmtId="43" fontId="33" fillId="0" borderId="4" xfId="7" applyNumberFormat="1" applyFont="1" applyBorder="1" applyAlignment="1">
      <alignment vertical="center"/>
    </xf>
    <xf numFmtId="43" fontId="33" fillId="0" borderId="15" xfId="7" applyNumberFormat="1" applyFont="1" applyBorder="1" applyAlignment="1">
      <alignment vertical="center"/>
    </xf>
    <xf numFmtId="0" fontId="33" fillId="0" borderId="0" xfId="19" applyFont="1" applyProtection="1">
      <protection locked="0"/>
    </xf>
    <xf numFmtId="0" fontId="41" fillId="0" borderId="4" xfId="19" applyFont="1" applyBorder="1" applyAlignment="1">
      <alignment horizontal="center" vertical="center"/>
    </xf>
    <xf numFmtId="43" fontId="33" fillId="3" borderId="4" xfId="6" applyFont="1" applyFill="1" applyBorder="1" applyAlignment="1" applyProtection="1">
      <alignment horizontal="center" vertical="center"/>
      <protection locked="0"/>
    </xf>
    <xf numFmtId="0" fontId="41" fillId="0" borderId="4" xfId="19" applyFont="1" applyBorder="1" applyAlignment="1">
      <alignment horizontal="center" vertical="center" wrapText="1"/>
    </xf>
    <xf numFmtId="0" fontId="41" fillId="0" borderId="4" xfId="19" applyFont="1" applyBorder="1" applyAlignment="1">
      <alignment horizontal="center" vertical="top"/>
    </xf>
    <xf numFmtId="0" fontId="41" fillId="0" borderId="4" xfId="19" applyFont="1" applyBorder="1" applyAlignment="1">
      <alignment horizontal="center" vertical="top" wrapText="1"/>
    </xf>
    <xf numFmtId="0" fontId="41" fillId="3" borderId="4" xfId="19" applyFont="1" applyFill="1" applyBorder="1" applyAlignment="1">
      <alignment horizontal="center" vertical="top"/>
    </xf>
    <xf numFmtId="0" fontId="41" fillId="3" borderId="4" xfId="19" applyFont="1" applyFill="1" applyBorder="1" applyAlignment="1">
      <alignment horizontal="center" vertical="center"/>
    </xf>
    <xf numFmtId="0" fontId="41" fillId="3" borderId="4" xfId="19" applyFont="1" applyFill="1" applyBorder="1" applyAlignment="1">
      <alignment horizontal="center" vertical="top" wrapText="1"/>
    </xf>
    <xf numFmtId="43" fontId="33" fillId="3" borderId="22" xfId="6" applyFont="1" applyFill="1" applyBorder="1" applyAlignment="1">
      <alignment horizontal="center" vertical="center"/>
    </xf>
    <xf numFmtId="0" fontId="33" fillId="0" borderId="4" xfId="19" applyFont="1" applyBorder="1" applyProtection="1">
      <protection locked="0"/>
    </xf>
    <xf numFmtId="0" fontId="33" fillId="8" borderId="52" xfId="19" applyFont="1" applyFill="1" applyBorder="1" applyProtection="1">
      <protection locked="0"/>
    </xf>
    <xf numFmtId="0" fontId="40" fillId="6" borderId="21" xfId="19" applyFont="1" applyFill="1" applyBorder="1" applyAlignment="1" applyProtection="1">
      <alignment horizontal="center" vertical="center"/>
      <protection locked="0"/>
    </xf>
    <xf numFmtId="0" fontId="41" fillId="0" borderId="3" xfId="19" applyFont="1" applyBorder="1" applyAlignment="1">
      <alignment horizontal="center" vertical="center"/>
    </xf>
    <xf numFmtId="43" fontId="33" fillId="3" borderId="3" xfId="6" applyFont="1" applyFill="1" applyBorder="1" applyAlignment="1" applyProtection="1">
      <alignment horizontal="center" vertical="center"/>
      <protection locked="0"/>
    </xf>
    <xf numFmtId="43" fontId="33" fillId="3" borderId="21" xfId="6" applyFont="1" applyFill="1" applyBorder="1" applyAlignment="1">
      <alignment horizontal="center" vertical="center"/>
    </xf>
    <xf numFmtId="2" fontId="33" fillId="0" borderId="3" xfId="19" applyNumberFormat="1" applyFont="1" applyBorder="1" applyProtection="1">
      <protection locked="0"/>
    </xf>
    <xf numFmtId="0" fontId="33" fillId="0" borderId="3" xfId="19" applyFont="1" applyBorder="1" applyProtection="1">
      <protection locked="0"/>
    </xf>
    <xf numFmtId="0" fontId="40" fillId="6" borderId="25" xfId="19" applyFont="1" applyFill="1" applyBorder="1" applyAlignment="1" applyProtection="1">
      <alignment horizontal="center" vertical="center" wrapText="1"/>
      <protection locked="0"/>
    </xf>
    <xf numFmtId="0" fontId="40" fillId="6" borderId="26" xfId="19" applyFont="1" applyFill="1" applyBorder="1" applyAlignment="1" applyProtection="1">
      <alignment horizontal="center" vertical="center"/>
      <protection locked="0"/>
    </xf>
    <xf numFmtId="0" fontId="40" fillId="6" borderId="26" xfId="19" applyFont="1" applyFill="1" applyBorder="1" applyAlignment="1" applyProtection="1">
      <alignment horizontal="center" vertical="center" wrapText="1"/>
      <protection locked="0"/>
    </xf>
    <xf numFmtId="0" fontId="40" fillId="6" borderId="27" xfId="19" applyFont="1" applyFill="1" applyBorder="1" applyAlignment="1" applyProtection="1">
      <alignment horizontal="center" vertical="center" wrapText="1"/>
      <protection locked="0"/>
    </xf>
    <xf numFmtId="0" fontId="32" fillId="6" borderId="48" xfId="19" applyFont="1" applyFill="1" applyBorder="1" applyProtection="1">
      <protection locked="0"/>
    </xf>
    <xf numFmtId="0" fontId="32" fillId="6" borderId="57" xfId="19" applyFont="1" applyFill="1" applyBorder="1" applyProtection="1">
      <protection locked="0"/>
    </xf>
    <xf numFmtId="0" fontId="41" fillId="0" borderId="16" xfId="19" applyFont="1" applyBorder="1" applyAlignment="1">
      <alignment horizontal="center" vertical="center"/>
    </xf>
    <xf numFmtId="0" fontId="41" fillId="3" borderId="16" xfId="19" applyFont="1" applyFill="1" applyBorder="1" applyAlignment="1">
      <alignment horizontal="center" vertical="top"/>
    </xf>
    <xf numFmtId="0" fontId="41" fillId="3" borderId="16" xfId="19" applyFont="1" applyFill="1" applyBorder="1" applyAlignment="1">
      <alignment horizontal="center" vertical="top" wrapText="1"/>
    </xf>
    <xf numFmtId="43" fontId="33" fillId="3" borderId="16" xfId="6" applyFont="1" applyFill="1" applyBorder="1" applyAlignment="1" applyProtection="1">
      <alignment horizontal="center" vertical="center"/>
      <protection locked="0"/>
    </xf>
    <xf numFmtId="43" fontId="33" fillId="3" borderId="60" xfId="6" applyFont="1" applyFill="1" applyBorder="1" applyAlignment="1">
      <alignment horizontal="center" vertical="center"/>
    </xf>
    <xf numFmtId="0" fontId="33" fillId="0" borderId="16" xfId="19" applyFont="1" applyBorder="1" applyProtection="1">
      <protection locked="0"/>
    </xf>
    <xf numFmtId="0" fontId="42" fillId="3" borderId="6" xfId="19" applyFont="1" applyFill="1" applyBorder="1" applyAlignment="1" applyProtection="1">
      <alignment horizontal="center" vertical="center"/>
      <protection locked="0"/>
    </xf>
    <xf numFmtId="43" fontId="42" fillId="3" borderId="6" xfId="6" applyFont="1" applyFill="1" applyBorder="1" applyAlignment="1" applyProtection="1">
      <alignment horizontal="center" vertical="center"/>
      <protection locked="0"/>
    </xf>
    <xf numFmtId="43" fontId="42" fillId="3" borderId="61" xfId="6" applyFont="1" applyFill="1" applyBorder="1" applyAlignment="1">
      <alignment horizontal="center" vertical="center"/>
    </xf>
    <xf numFmtId="0" fontId="33" fillId="0" borderId="6" xfId="19" applyFont="1" applyBorder="1" applyProtection="1">
      <protection locked="0"/>
    </xf>
    <xf numFmtId="43" fontId="42" fillId="3" borderId="6" xfId="6" applyFont="1" applyFill="1" applyBorder="1" applyAlignment="1">
      <alignment horizontal="center" vertical="center"/>
    </xf>
    <xf numFmtId="43" fontId="42" fillId="3" borderId="2" xfId="6" applyFont="1" applyFill="1" applyBorder="1" applyAlignment="1">
      <alignment horizontal="center" vertical="center"/>
    </xf>
    <xf numFmtId="0" fontId="32" fillId="6" borderId="47" xfId="19" applyFont="1" applyFill="1" applyBorder="1" applyProtection="1">
      <protection locked="0"/>
    </xf>
    <xf numFmtId="2" fontId="33" fillId="0" borderId="17" xfId="19" applyNumberFormat="1" applyFont="1" applyBorder="1" applyProtection="1">
      <protection locked="0"/>
    </xf>
    <xf numFmtId="2" fontId="33" fillId="0" borderId="14" xfId="19" applyNumberFormat="1" applyFont="1" applyBorder="1" applyProtection="1">
      <protection locked="0"/>
    </xf>
    <xf numFmtId="2" fontId="33" fillId="0" borderId="62" xfId="19" applyNumberFormat="1" applyFont="1" applyBorder="1" applyProtection="1">
      <protection locked="0"/>
    </xf>
    <xf numFmtId="2" fontId="33" fillId="0" borderId="5" xfId="19" applyNumberFormat="1" applyFont="1" applyBorder="1" applyProtection="1">
      <protection locked="0"/>
    </xf>
    <xf numFmtId="43" fontId="33" fillId="0" borderId="3" xfId="19" applyNumberFormat="1" applyFont="1" applyBorder="1" applyProtection="1">
      <protection locked="0"/>
    </xf>
    <xf numFmtId="43" fontId="33" fillId="0" borderId="18" xfId="19" applyNumberFormat="1" applyFont="1" applyBorder="1" applyProtection="1">
      <protection locked="0"/>
    </xf>
    <xf numFmtId="0" fontId="27" fillId="14" borderId="4" xfId="13" applyFont="1" applyFill="1" applyBorder="1" applyAlignment="1">
      <alignment horizontal="center"/>
    </xf>
    <xf numFmtId="0" fontId="27" fillId="14" borderId="4" xfId="13" applyFont="1" applyFill="1" applyBorder="1" applyAlignment="1">
      <alignment horizontal="left"/>
    </xf>
    <xf numFmtId="2" fontId="27" fillId="14" borderId="4" xfId="13" applyNumberFormat="1" applyFont="1" applyFill="1" applyBorder="1" applyAlignment="1">
      <alignment horizontal="center"/>
    </xf>
    <xf numFmtId="4" fontId="27" fillId="14" borderId="4" xfId="13" applyNumberFormat="1" applyFont="1" applyFill="1" applyBorder="1" applyAlignment="1">
      <alignment horizontal="center"/>
    </xf>
    <xf numFmtId="2" fontId="29" fillId="10" borderId="4" xfId="8" applyNumberFormat="1" applyFont="1" applyFill="1" applyBorder="1" applyAlignment="1">
      <alignment horizontal="center" vertical="center" wrapText="1"/>
    </xf>
    <xf numFmtId="0" fontId="29" fillId="10" borderId="4" xfId="8" applyFont="1" applyFill="1" applyBorder="1" applyAlignment="1">
      <alignment horizontal="left" vertical="center" wrapText="1"/>
    </xf>
    <xf numFmtId="0" fontId="29" fillId="10" borderId="4" xfId="8" applyFont="1" applyFill="1" applyBorder="1" applyAlignment="1">
      <alignment horizontal="right" vertical="center" wrapText="1"/>
    </xf>
    <xf numFmtId="0" fontId="25" fillId="14" borderId="4" xfId="13" applyFont="1" applyFill="1" applyBorder="1" applyAlignment="1">
      <alignment horizontal="center" vertical="center" wrapText="1"/>
    </xf>
    <xf numFmtId="4" fontId="28" fillId="14" borderId="4" xfId="13" applyNumberFormat="1" applyFont="1" applyFill="1" applyBorder="1" applyAlignment="1">
      <alignment horizontal="center"/>
    </xf>
    <xf numFmtId="165" fontId="28" fillId="0" borderId="4" xfId="14" applyFont="1" applyBorder="1" applyAlignment="1">
      <alignment horizontal="center" vertical="center" wrapText="1"/>
    </xf>
    <xf numFmtId="0" fontId="45" fillId="10" borderId="4" xfId="8" applyFont="1" applyFill="1" applyBorder="1" applyAlignment="1">
      <alignment horizontal="left" vertical="center" wrapText="1"/>
    </xf>
    <xf numFmtId="4" fontId="27" fillId="14" borderId="4" xfId="13" applyNumberFormat="1" applyFont="1" applyFill="1" applyBorder="1" applyAlignment="1">
      <alignment horizontal="center" vertical="center"/>
    </xf>
    <xf numFmtId="0" fontId="29" fillId="16" borderId="4" xfId="8" applyFont="1" applyFill="1" applyBorder="1" applyAlignment="1">
      <alignment vertical="center" wrapText="1"/>
    </xf>
    <xf numFmtId="0" fontId="27" fillId="14" borderId="4" xfId="13" applyFont="1" applyFill="1" applyBorder="1"/>
    <xf numFmtId="0" fontId="0" fillId="0" borderId="4" xfId="0" applyBorder="1"/>
    <xf numFmtId="0" fontId="24" fillId="6" borderId="4" xfId="0" applyFont="1" applyFill="1" applyBorder="1"/>
    <xf numFmtId="0" fontId="24" fillId="6" borderId="4" xfId="0" applyFont="1" applyFill="1" applyBorder="1" applyAlignment="1">
      <alignment horizontal="right"/>
    </xf>
    <xf numFmtId="165" fontId="3" fillId="17" borderId="4" xfId="2" applyNumberFormat="1" applyFont="1" applyFill="1" applyBorder="1" applyAlignment="1">
      <alignment horizontal="right" vertical="center" wrapText="1"/>
    </xf>
    <xf numFmtId="167" fontId="3" fillId="17" borderId="4" xfId="2" applyNumberFormat="1" applyFont="1" applyFill="1" applyBorder="1" applyAlignment="1">
      <alignment horizontal="right" vertical="center" wrapText="1"/>
    </xf>
    <xf numFmtId="165" fontId="3" fillId="17" borderId="4" xfId="2" applyNumberFormat="1" applyFont="1" applyFill="1" applyBorder="1" applyAlignment="1">
      <alignment horizontal="right" vertical="center"/>
    </xf>
    <xf numFmtId="0" fontId="3" fillId="3" borderId="4" xfId="1" applyFont="1" applyFill="1" applyBorder="1" applyAlignment="1">
      <alignment horizontal="justify" vertical="center"/>
    </xf>
    <xf numFmtId="10" fontId="3" fillId="0" borderId="15" xfId="5" applyNumberFormat="1" applyFont="1" applyBorder="1" applyAlignment="1">
      <alignment horizontal="center" wrapText="1"/>
    </xf>
    <xf numFmtId="10" fontId="3" fillId="0" borderId="20" xfId="6" applyNumberFormat="1" applyFont="1" applyBorder="1" applyAlignment="1">
      <alignment horizontal="center" wrapText="1"/>
    </xf>
    <xf numFmtId="10" fontId="10" fillId="9" borderId="2" xfId="5" applyNumberFormat="1" applyFont="1" applyFill="1" applyBorder="1" applyAlignment="1">
      <alignment horizontal="center" vertical="center" wrapText="1"/>
    </xf>
    <xf numFmtId="10" fontId="3" fillId="0" borderId="15" xfId="1" applyNumberFormat="1" applyFont="1" applyBorder="1" applyAlignment="1">
      <alignment horizontal="center" wrapText="1"/>
    </xf>
    <xf numFmtId="10" fontId="3" fillId="0" borderId="15" xfId="6" applyNumberFormat="1" applyFont="1" applyBorder="1" applyAlignment="1">
      <alignment horizontal="center" wrapText="1"/>
    </xf>
    <xf numFmtId="43" fontId="3" fillId="8" borderId="15" xfId="6" applyFont="1" applyFill="1" applyBorder="1" applyAlignment="1">
      <alignment horizontal="center" wrapText="1"/>
    </xf>
    <xf numFmtId="0" fontId="2" fillId="8" borderId="4" xfId="1" applyFont="1" applyFill="1" applyBorder="1" applyAlignment="1">
      <alignment vertical="center"/>
    </xf>
    <xf numFmtId="0" fontId="4" fillId="7" borderId="4" xfId="1" applyFont="1" applyFill="1" applyBorder="1" applyAlignment="1">
      <alignment vertical="center"/>
    </xf>
    <xf numFmtId="43" fontId="9" fillId="0" borderId="0" xfId="20" applyFont="1" applyAlignment="1">
      <alignment horizontal="center" wrapText="1"/>
    </xf>
    <xf numFmtId="0" fontId="11" fillId="9" borderId="0" xfId="1" applyFont="1" applyFill="1" applyBorder="1" applyAlignment="1">
      <alignment horizontal="center"/>
    </xf>
    <xf numFmtId="164" fontId="10" fillId="0" borderId="0" xfId="1" applyNumberFormat="1" applyFont="1" applyFill="1" applyBorder="1" applyAlignment="1">
      <alignment horizontal="center" vertical="center" wrapText="1"/>
    </xf>
    <xf numFmtId="10" fontId="10" fillId="0" borderId="0" xfId="5" applyNumberFormat="1" applyFont="1" applyFill="1" applyBorder="1" applyAlignment="1">
      <alignment horizontal="center" vertical="center" wrapText="1"/>
    </xf>
    <xf numFmtId="0" fontId="9" fillId="8" borderId="0" xfId="1" applyFont="1" applyFill="1"/>
    <xf numFmtId="0" fontId="9" fillId="8" borderId="0" xfId="1" applyFont="1" applyFill="1" applyAlignment="1">
      <alignment horizontal="center" wrapText="1"/>
    </xf>
    <xf numFmtId="43" fontId="9" fillId="8" borderId="0" xfId="20" applyFont="1" applyFill="1" applyAlignment="1">
      <alignment horizontal="center" wrapText="1"/>
    </xf>
    <xf numFmtId="0" fontId="9" fillId="0" borderId="0" xfId="1" applyFont="1" applyAlignment="1">
      <alignment horizontal="center" wrapText="1"/>
    </xf>
    <xf numFmtId="0" fontId="9" fillId="0" borderId="0" xfId="1" applyFont="1" applyAlignment="1">
      <alignment horizontal="center" wrapText="1"/>
    </xf>
    <xf numFmtId="0" fontId="9" fillId="0" borderId="0" xfId="4" applyFont="1"/>
    <xf numFmtId="43" fontId="9" fillId="0" borderId="0" xfId="4" applyNumberFormat="1" applyFont="1"/>
    <xf numFmtId="0" fontId="9" fillId="0" borderId="0" xfId="4" applyFont="1" applyAlignment="1">
      <alignment horizontal="center" wrapText="1"/>
    </xf>
    <xf numFmtId="43" fontId="9" fillId="0" borderId="0" xfId="6" applyFont="1" applyAlignment="1">
      <alignment horizontal="center" wrapText="1"/>
    </xf>
    <xf numFmtId="0" fontId="9" fillId="9" borderId="0" xfId="4" applyFont="1" applyFill="1"/>
    <xf numFmtId="0" fontId="9" fillId="9" borderId="0" xfId="4" applyFont="1" applyFill="1" applyAlignment="1">
      <alignment horizontal="center" wrapText="1"/>
    </xf>
    <xf numFmtId="43" fontId="9" fillId="9" borderId="0" xfId="6" applyFont="1" applyFill="1" applyAlignment="1">
      <alignment horizontal="center" wrapText="1"/>
    </xf>
    <xf numFmtId="0" fontId="2" fillId="8" borderId="11" xfId="1" applyFont="1" applyFill="1" applyBorder="1" applyAlignment="1">
      <alignment horizontal="center" vertical="center"/>
    </xf>
    <xf numFmtId="0" fontId="2" fillId="8" borderId="12" xfId="1" applyFont="1" applyFill="1" applyBorder="1" applyAlignment="1">
      <alignment horizontal="center" vertical="center"/>
    </xf>
    <xf numFmtId="0" fontId="2" fillId="8" borderId="13" xfId="1" applyFont="1" applyFill="1" applyBorder="1" applyAlignment="1">
      <alignment horizontal="center" vertical="center"/>
    </xf>
    <xf numFmtId="0" fontId="2" fillId="8" borderId="14" xfId="1" applyFont="1" applyFill="1" applyBorder="1" applyAlignment="1">
      <alignment horizontal="center" vertical="center"/>
    </xf>
    <xf numFmtId="0" fontId="2" fillId="8" borderId="4" xfId="1" applyFont="1" applyFill="1" applyBorder="1" applyAlignment="1">
      <alignment horizontal="center" vertical="center"/>
    </xf>
    <xf numFmtId="0" fontId="2" fillId="8" borderId="15" xfId="1" applyFont="1" applyFill="1" applyBorder="1" applyAlignment="1">
      <alignment horizontal="center" vertical="center"/>
    </xf>
    <xf numFmtId="0" fontId="4" fillId="7" borderId="4" xfId="1" applyFont="1" applyFill="1" applyBorder="1" applyAlignment="1">
      <alignment horizontal="center" vertical="center"/>
    </xf>
    <xf numFmtId="0" fontId="2" fillId="8" borderId="22" xfId="1" applyFont="1" applyFill="1" applyBorder="1" applyAlignment="1">
      <alignment horizontal="center" vertical="center"/>
    </xf>
    <xf numFmtId="0" fontId="2" fillId="8" borderId="64" xfId="1" applyFont="1" applyFill="1" applyBorder="1" applyAlignment="1">
      <alignment horizontal="center" vertical="center"/>
    </xf>
    <xf numFmtId="0" fontId="2" fillId="8" borderId="65" xfId="1" applyFont="1" applyFill="1" applyBorder="1" applyAlignment="1">
      <alignment horizontal="center" vertical="center"/>
    </xf>
    <xf numFmtId="0" fontId="4" fillId="7" borderId="22" xfId="1" applyFont="1" applyFill="1" applyBorder="1" applyAlignment="1">
      <alignment horizontal="center" vertical="center"/>
    </xf>
    <xf numFmtId="0" fontId="4" fillId="7" borderId="64" xfId="1" applyFont="1" applyFill="1" applyBorder="1" applyAlignment="1">
      <alignment horizontal="center" vertical="center"/>
    </xf>
    <xf numFmtId="0" fontId="4" fillId="7" borderId="65" xfId="1" applyFont="1" applyFill="1" applyBorder="1" applyAlignment="1">
      <alignment horizontal="center" vertical="center"/>
    </xf>
    <xf numFmtId="0" fontId="2" fillId="0" borderId="0" xfId="1" applyFont="1" applyAlignment="1">
      <alignment horizontal="center" vertical="center"/>
    </xf>
    <xf numFmtId="0" fontId="4" fillId="8" borderId="4" xfId="1" applyFont="1" applyFill="1" applyBorder="1" applyAlignment="1">
      <alignment horizontal="center" vertical="center"/>
    </xf>
    <xf numFmtId="0" fontId="20" fillId="13" borderId="4" xfId="7" applyFont="1" applyFill="1" applyBorder="1" applyAlignment="1">
      <alignment horizontal="center"/>
    </xf>
    <xf numFmtId="0" fontId="15" fillId="0" borderId="35" xfId="9" applyFont="1" applyBorder="1" applyAlignment="1">
      <alignment horizontal="right"/>
    </xf>
    <xf numFmtId="0" fontId="15" fillId="0" borderId="34" xfId="9" applyFont="1" applyBorder="1" applyAlignment="1">
      <alignment horizontal="right"/>
    </xf>
    <xf numFmtId="0" fontId="15" fillId="0" borderId="33" xfId="9" applyFont="1" applyBorder="1" applyAlignment="1">
      <alignment horizontal="right"/>
    </xf>
    <xf numFmtId="0" fontId="14" fillId="10" borderId="30" xfId="8" applyFont="1" applyFill="1" applyBorder="1" applyAlignment="1">
      <alignment horizontal="right" vertical="center" wrapText="1"/>
    </xf>
    <xf numFmtId="0" fontId="14" fillId="10" borderId="29" xfId="8" applyFont="1" applyFill="1" applyBorder="1" applyAlignment="1">
      <alignment horizontal="right" vertical="center" wrapText="1"/>
    </xf>
    <xf numFmtId="0" fontId="14" fillId="10" borderId="28" xfId="8" applyFont="1" applyFill="1" applyBorder="1" applyAlignment="1">
      <alignment horizontal="right" vertical="center" wrapText="1"/>
    </xf>
    <xf numFmtId="0" fontId="15" fillId="8" borderId="11" xfId="9" applyFont="1" applyFill="1" applyBorder="1" applyAlignment="1">
      <alignment horizontal="center" vertical="center" wrapText="1"/>
    </xf>
    <xf numFmtId="0" fontId="15" fillId="8" borderId="12" xfId="9" applyFont="1" applyFill="1" applyBorder="1" applyAlignment="1">
      <alignment horizontal="center" vertical="center" wrapText="1"/>
    </xf>
    <xf numFmtId="0" fontId="15" fillId="8" borderId="13" xfId="9" applyFont="1" applyFill="1" applyBorder="1" applyAlignment="1">
      <alignment horizontal="center" vertical="center" wrapText="1"/>
    </xf>
    <xf numFmtId="0" fontId="15" fillId="0" borderId="39" xfId="9" applyFont="1" applyBorder="1" applyAlignment="1">
      <alignment horizontal="right"/>
    </xf>
    <xf numFmtId="0" fontId="15" fillId="0" borderId="32" xfId="9" applyFont="1" applyBorder="1" applyAlignment="1">
      <alignment horizontal="right"/>
    </xf>
    <xf numFmtId="0" fontId="15" fillId="0" borderId="38" xfId="9" applyFont="1" applyBorder="1" applyAlignment="1">
      <alignment horizontal="right"/>
    </xf>
    <xf numFmtId="0" fontId="22" fillId="6" borderId="4" xfId="0" applyFont="1" applyFill="1" applyBorder="1" applyAlignment="1">
      <alignment horizontal="center"/>
    </xf>
    <xf numFmtId="0" fontId="31" fillId="8" borderId="49" xfId="0" applyFont="1" applyFill="1" applyBorder="1" applyAlignment="1">
      <alignment horizontal="center" vertical="center"/>
    </xf>
    <xf numFmtId="0" fontId="31" fillId="8" borderId="50" xfId="0" applyFont="1" applyFill="1" applyBorder="1" applyAlignment="1">
      <alignment horizontal="center" vertical="center"/>
    </xf>
    <xf numFmtId="0" fontId="31" fillId="8" borderId="51" xfId="0" applyFont="1" applyFill="1" applyBorder="1" applyAlignment="1">
      <alignment horizontal="center" vertical="center"/>
    </xf>
    <xf numFmtId="0" fontId="22" fillId="6" borderId="14" xfId="0" applyFont="1" applyFill="1" applyBorder="1" applyAlignment="1">
      <alignment horizontal="left"/>
    </xf>
    <xf numFmtId="0" fontId="22" fillId="6" borderId="4" xfId="0" applyFont="1" applyFill="1" applyBorder="1" applyAlignment="1">
      <alignment horizontal="left"/>
    </xf>
    <xf numFmtId="0" fontId="29" fillId="15" borderId="48" xfId="8" applyFont="1" applyFill="1" applyBorder="1" applyAlignment="1">
      <alignment horizontal="right" vertical="center" wrapText="1"/>
    </xf>
    <xf numFmtId="0" fontId="32" fillId="0" borderId="47" xfId="7" applyFont="1" applyBorder="1" applyAlignment="1">
      <alignment horizontal="right" vertical="center"/>
    </xf>
    <xf numFmtId="0" fontId="32" fillId="0" borderId="48" xfId="7" applyFont="1" applyBorder="1" applyAlignment="1">
      <alignment horizontal="right" vertical="center"/>
    </xf>
    <xf numFmtId="0" fontId="32" fillId="0" borderId="12" xfId="7" applyFont="1" applyBorder="1" applyAlignment="1">
      <alignment horizontal="center"/>
    </xf>
    <xf numFmtId="0" fontId="32" fillId="0" borderId="13" xfId="7" applyFont="1" applyBorder="1" applyAlignment="1">
      <alignment horizontal="center"/>
    </xf>
    <xf numFmtId="0" fontId="32" fillId="8" borderId="54" xfId="7" applyFont="1" applyFill="1" applyBorder="1" applyAlignment="1">
      <alignment horizontal="center" vertical="center" wrapText="1"/>
    </xf>
    <xf numFmtId="0" fontId="32" fillId="8" borderId="55" xfId="7" applyFont="1" applyFill="1" applyBorder="1" applyAlignment="1">
      <alignment horizontal="center" vertical="center" wrapText="1"/>
    </xf>
    <xf numFmtId="0" fontId="32" fillId="8" borderId="56" xfId="7" applyFont="1" applyFill="1" applyBorder="1" applyAlignment="1">
      <alignment horizontal="center" vertical="center" wrapText="1"/>
    </xf>
    <xf numFmtId="0" fontId="34" fillId="0" borderId="10" xfId="7" applyFont="1" applyBorder="1" applyAlignment="1">
      <alignment horizontal="center" vertical="center" wrapText="1"/>
    </xf>
    <xf numFmtId="0" fontId="34" fillId="0" borderId="58" xfId="7" applyFont="1" applyBorder="1" applyAlignment="1">
      <alignment horizontal="center" vertical="center" wrapText="1"/>
    </xf>
    <xf numFmtId="0" fontId="34" fillId="0" borderId="59" xfId="7" applyFont="1" applyBorder="1" applyAlignment="1">
      <alignment horizontal="center" vertical="center" wrapText="1"/>
    </xf>
    <xf numFmtId="0" fontId="40" fillId="8" borderId="52" xfId="19" applyFont="1" applyFill="1" applyBorder="1" applyAlignment="1" applyProtection="1">
      <alignment horizontal="center" vertical="center"/>
      <protection locked="0"/>
    </xf>
    <xf numFmtId="0" fontId="40" fillId="8" borderId="53" xfId="19" applyFont="1" applyFill="1" applyBorder="1" applyAlignment="1" applyProtection="1">
      <alignment horizontal="center" vertical="center"/>
      <protection locked="0"/>
    </xf>
    <xf numFmtId="0" fontId="42" fillId="3" borderId="5" xfId="19" applyFont="1" applyFill="1" applyBorder="1" applyAlignment="1" applyProtection="1">
      <alignment horizontal="center" vertical="center"/>
      <protection locked="0"/>
    </xf>
    <xf numFmtId="0" fontId="42" fillId="3" borderId="6" xfId="19" applyFont="1" applyFill="1" applyBorder="1" applyAlignment="1" applyProtection="1">
      <alignment horizontal="center" vertical="center"/>
      <protection locked="0"/>
    </xf>
    <xf numFmtId="0" fontId="32" fillId="6" borderId="11" xfId="19" applyFont="1" applyFill="1" applyBorder="1" applyAlignment="1" applyProtection="1">
      <alignment horizontal="center"/>
      <protection locked="0"/>
    </xf>
    <xf numFmtId="0" fontId="32" fillId="6" borderId="12" xfId="19" applyFont="1" applyFill="1" applyBorder="1" applyAlignment="1" applyProtection="1">
      <alignment horizontal="center"/>
      <protection locked="0"/>
    </xf>
    <xf numFmtId="0" fontId="32" fillId="6" borderId="13" xfId="19" applyFont="1" applyFill="1" applyBorder="1" applyAlignment="1" applyProtection="1">
      <alignment horizontal="center"/>
      <protection locked="0"/>
    </xf>
    <xf numFmtId="0" fontId="24" fillId="6" borderId="4" xfId="0" applyFont="1" applyFill="1" applyBorder="1" applyAlignment="1">
      <alignment horizontal="center"/>
    </xf>
    <xf numFmtId="0" fontId="29" fillId="10" borderId="4" xfId="8" applyFont="1" applyFill="1" applyBorder="1" applyAlignment="1">
      <alignment horizontal="center" vertical="center" wrapText="1"/>
    </xf>
    <xf numFmtId="0" fontId="43" fillId="8" borderId="21" xfId="0" applyFont="1" applyFill="1" applyBorder="1" applyAlignment="1">
      <alignment horizontal="center" vertical="center" wrapText="1"/>
    </xf>
    <xf numFmtId="0" fontId="43" fillId="8" borderId="63" xfId="0" applyFont="1" applyFill="1" applyBorder="1" applyAlignment="1">
      <alignment horizontal="center" vertical="center" wrapText="1"/>
    </xf>
  </cellXfs>
  <cellStyles count="21">
    <cellStyle name="Comma" xfId="20" builtinId="3"/>
    <cellStyle name="Comma 10" xfId="16" xr:uid="{D81482DC-6A3A-42CA-B347-4DB6FC7F67BC}"/>
    <cellStyle name="Comma 10 2" xfId="17" xr:uid="{5D912889-6565-4057-B66B-6DDB98E447A3}"/>
    <cellStyle name="Comma 2" xfId="2" xr:uid="{9288F9E2-F06F-4152-99CD-64C4EC35AB6A}"/>
    <cellStyle name="Comma 2 2" xfId="10" xr:uid="{40DC5186-16D3-40B9-8265-F4718326D01D}"/>
    <cellStyle name="Comma 2 2 2 5" xfId="14" xr:uid="{B57FD251-F107-4964-92D6-966099895E2D}"/>
    <cellStyle name="Comma 3" xfId="6" xr:uid="{ECFD9FB4-096C-4A0A-A313-632D2F7359B9}"/>
    <cellStyle name="Normal" xfId="0" builtinId="0"/>
    <cellStyle name="Normal - Style1" xfId="19" xr:uid="{B0243CE8-ED2B-405E-8592-DE40402DC149}"/>
    <cellStyle name="Normal 10 2" xfId="3" xr:uid="{5519174E-4FCA-4692-87BC-400A5F8C2E5E}"/>
    <cellStyle name="Normal 11" xfId="13" xr:uid="{66870DCF-2F8A-4E59-B503-4ED452AA9457}"/>
    <cellStyle name="Normal 2" xfId="1" xr:uid="{7AEC18D9-3A70-4541-8A13-37C8D7A14FB4}"/>
    <cellStyle name="Normal 2 1" xfId="8" xr:uid="{82ADC7A5-3F66-4F9C-86B3-B021F5EF2903}"/>
    <cellStyle name="Normal 2 2" xfId="11" xr:uid="{1254B173-B94A-4FAB-BDC5-E487253CF427}"/>
    <cellStyle name="Normal 2 3" xfId="4" xr:uid="{BFE10E96-20B6-48F6-9C84-641D045CD229}"/>
    <cellStyle name="Normal 3" xfId="7" xr:uid="{0F6087BD-921B-4301-AC7E-B90324DAB005}"/>
    <cellStyle name="Normal 3 2" xfId="9" xr:uid="{0AA8B92F-40D7-4649-9DB0-EADC01A9B886}"/>
    <cellStyle name="Normal_costing sheet" xfId="12" xr:uid="{DC6CC261-60C3-47F3-8A52-ACD126791EFD}"/>
    <cellStyle name="Normal_Sheet1" xfId="15" xr:uid="{6720F6C6-05CF-4835-9E25-71C3F7F3D6DB}"/>
    <cellStyle name="Percent" xfId="5" builtinId="5"/>
    <cellStyle name="Style 1" xfId="18" xr:uid="{4F4876CE-3961-4BFA-B2EE-E1D3CAE4ED66}"/>
  </cellStyles>
  <dxfs count="64">
    <dxf>
      <font>
        <color rgb="FF9C0006"/>
      </font>
      <fill>
        <patternFill>
          <bgColor rgb="FFFFC7CE"/>
        </patternFill>
      </fill>
    </dxf>
    <dxf>
      <font>
        <color rgb="FF9C0006"/>
      </font>
      <fill>
        <patternFill>
          <bgColor rgb="FFFFC7CE"/>
        </patternFill>
      </fill>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color rgb="FF9C0006"/>
      </font>
      <fill>
        <patternFill>
          <bgColor rgb="FFFFC7CE"/>
        </patternFill>
      </fill>
    </dxf>
    <dxf>
      <font>
        <color rgb="FF9C0006"/>
      </font>
      <fill>
        <patternFill>
          <bgColor rgb="FFFFC7CE"/>
        </patternFill>
      </fill>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theme" Target="theme/theme1.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952500</xdr:colOff>
      <xdr:row>17</xdr:row>
      <xdr:rowOff>0</xdr:rowOff>
    </xdr:from>
    <xdr:to>
      <xdr:col>1</xdr:col>
      <xdr:colOff>952500</xdr:colOff>
      <xdr:row>17</xdr:row>
      <xdr:rowOff>0</xdr:rowOff>
    </xdr:to>
    <xdr:sp macro="" textlink="">
      <xdr:nvSpPr>
        <xdr:cNvPr id="2" name="Line 545">
          <a:extLst>
            <a:ext uri="{FF2B5EF4-FFF2-40B4-BE49-F238E27FC236}">
              <a16:creationId xmlns:a16="http://schemas.microsoft.com/office/drawing/2014/main" id="{E9DA7977-3B3B-4AFB-9EEC-5B223AC1BBEC}"/>
            </a:ext>
          </a:extLst>
        </xdr:cNvPr>
        <xdr:cNvSpPr>
          <a:spLocks noChangeShapeType="1"/>
        </xdr:cNvSpPr>
      </xdr:nvSpPr>
      <xdr:spPr bwMode="auto">
        <a:xfrm>
          <a:off x="1219200" y="31089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3" name="Line 546">
          <a:extLst>
            <a:ext uri="{FF2B5EF4-FFF2-40B4-BE49-F238E27FC236}">
              <a16:creationId xmlns:a16="http://schemas.microsoft.com/office/drawing/2014/main" id="{129212B1-B864-4272-B630-60A0C7B157A2}"/>
            </a:ext>
          </a:extLst>
        </xdr:cNvPr>
        <xdr:cNvSpPr>
          <a:spLocks noChangeShapeType="1"/>
        </xdr:cNvSpPr>
      </xdr:nvSpPr>
      <xdr:spPr bwMode="auto">
        <a:xfrm>
          <a:off x="1219200" y="31089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22</xdr:row>
      <xdr:rowOff>0</xdr:rowOff>
    </xdr:from>
    <xdr:to>
      <xdr:col>1</xdr:col>
      <xdr:colOff>952500</xdr:colOff>
      <xdr:row>22</xdr:row>
      <xdr:rowOff>0</xdr:rowOff>
    </xdr:to>
    <xdr:sp macro="" textlink="">
      <xdr:nvSpPr>
        <xdr:cNvPr id="4" name="Line 547">
          <a:extLst>
            <a:ext uri="{FF2B5EF4-FFF2-40B4-BE49-F238E27FC236}">
              <a16:creationId xmlns:a16="http://schemas.microsoft.com/office/drawing/2014/main" id="{4E63172F-311A-433A-B72C-728CA7A57F48}"/>
            </a:ext>
          </a:extLst>
        </xdr:cNvPr>
        <xdr:cNvSpPr>
          <a:spLocks noChangeShapeType="1"/>
        </xdr:cNvSpPr>
      </xdr:nvSpPr>
      <xdr:spPr bwMode="auto">
        <a:xfrm>
          <a:off x="1219200" y="40233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22</xdr:row>
      <xdr:rowOff>0</xdr:rowOff>
    </xdr:from>
    <xdr:to>
      <xdr:col>1</xdr:col>
      <xdr:colOff>952500</xdr:colOff>
      <xdr:row>22</xdr:row>
      <xdr:rowOff>0</xdr:rowOff>
    </xdr:to>
    <xdr:sp macro="" textlink="">
      <xdr:nvSpPr>
        <xdr:cNvPr id="5" name="Line 548">
          <a:extLst>
            <a:ext uri="{FF2B5EF4-FFF2-40B4-BE49-F238E27FC236}">
              <a16:creationId xmlns:a16="http://schemas.microsoft.com/office/drawing/2014/main" id="{F456F3CC-214E-43C4-882F-1BEBEB718C94}"/>
            </a:ext>
          </a:extLst>
        </xdr:cNvPr>
        <xdr:cNvSpPr>
          <a:spLocks noChangeShapeType="1"/>
        </xdr:cNvSpPr>
      </xdr:nvSpPr>
      <xdr:spPr bwMode="auto">
        <a:xfrm>
          <a:off x="1219200" y="40233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6" name="Line 1843">
          <a:extLst>
            <a:ext uri="{FF2B5EF4-FFF2-40B4-BE49-F238E27FC236}">
              <a16:creationId xmlns:a16="http://schemas.microsoft.com/office/drawing/2014/main" id="{BB97259B-A8A4-44A1-A929-D6AB288B5B7F}"/>
            </a:ext>
          </a:extLst>
        </xdr:cNvPr>
        <xdr:cNvSpPr>
          <a:spLocks noChangeShapeType="1"/>
        </xdr:cNvSpPr>
      </xdr:nvSpPr>
      <xdr:spPr bwMode="auto">
        <a:xfrm>
          <a:off x="1219200" y="31089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7" name="Line 1844">
          <a:extLst>
            <a:ext uri="{FF2B5EF4-FFF2-40B4-BE49-F238E27FC236}">
              <a16:creationId xmlns:a16="http://schemas.microsoft.com/office/drawing/2014/main" id="{0D0B3166-F0C8-4F9C-BFEE-2BD4DB1CBA67}"/>
            </a:ext>
          </a:extLst>
        </xdr:cNvPr>
        <xdr:cNvSpPr>
          <a:spLocks noChangeShapeType="1"/>
        </xdr:cNvSpPr>
      </xdr:nvSpPr>
      <xdr:spPr bwMode="auto">
        <a:xfrm>
          <a:off x="1219200" y="31089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144202</xdr:colOff>
      <xdr:row>9</xdr:row>
      <xdr:rowOff>50226</xdr:rowOff>
    </xdr:from>
    <xdr:to>
      <xdr:col>2</xdr:col>
      <xdr:colOff>1292088</xdr:colOff>
      <xdr:row>9</xdr:row>
      <xdr:rowOff>624094</xdr:rowOff>
    </xdr:to>
    <xdr:pic>
      <xdr:nvPicPr>
        <xdr:cNvPr id="2" name="Graphics 1">
          <a:extLst>
            <a:ext uri="{FF2B5EF4-FFF2-40B4-BE49-F238E27FC236}">
              <a16:creationId xmlns:a16="http://schemas.microsoft.com/office/drawing/2014/main" id="{26A7C143-61CB-4589-8153-007736086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6262" y="4584126"/>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5</xdr:row>
      <xdr:rowOff>106433</xdr:rowOff>
    </xdr:from>
    <xdr:to>
      <xdr:col>2</xdr:col>
      <xdr:colOff>1267239</xdr:colOff>
      <xdr:row>5</xdr:row>
      <xdr:rowOff>889966</xdr:rowOff>
    </xdr:to>
    <xdr:pic>
      <xdr:nvPicPr>
        <xdr:cNvPr id="3" name="Graphics 2">
          <a:extLst>
            <a:ext uri="{FF2B5EF4-FFF2-40B4-BE49-F238E27FC236}">
              <a16:creationId xmlns:a16="http://schemas.microsoft.com/office/drawing/2014/main" id="{50420639-7765-4554-8012-B1EA251DFC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9516" y="140945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7</xdr:row>
      <xdr:rowOff>57977</xdr:rowOff>
    </xdr:from>
    <xdr:to>
      <xdr:col>2</xdr:col>
      <xdr:colOff>1343503</xdr:colOff>
      <xdr:row>7</xdr:row>
      <xdr:rowOff>964509</xdr:rowOff>
    </xdr:to>
    <xdr:pic>
      <xdr:nvPicPr>
        <xdr:cNvPr id="4" name="Graphics 3">
          <a:extLst>
            <a:ext uri="{FF2B5EF4-FFF2-40B4-BE49-F238E27FC236}">
              <a16:creationId xmlns:a16="http://schemas.microsoft.com/office/drawing/2014/main" id="{7F27AFA2-F54E-4554-B8B6-97249276E90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1545" y="2976437"/>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190502</xdr:colOff>
      <xdr:row>13</xdr:row>
      <xdr:rowOff>151630</xdr:rowOff>
    </xdr:from>
    <xdr:to>
      <xdr:col>2</xdr:col>
      <xdr:colOff>1321906</xdr:colOff>
      <xdr:row>13</xdr:row>
      <xdr:rowOff>716859</xdr:rowOff>
    </xdr:to>
    <xdr:pic>
      <xdr:nvPicPr>
        <xdr:cNvPr id="5" name="Graphics 4">
          <a:extLst>
            <a:ext uri="{FF2B5EF4-FFF2-40B4-BE49-F238E27FC236}">
              <a16:creationId xmlns:a16="http://schemas.microsoft.com/office/drawing/2014/main" id="{E9C3E926-F894-4FF5-BEFC-C6516565C00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42562" y="7276330"/>
          <a:ext cx="1131404" cy="565229"/>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167602</xdr:colOff>
      <xdr:row>16</xdr:row>
      <xdr:rowOff>279975</xdr:rowOff>
    </xdr:from>
    <xdr:to>
      <xdr:col>2</xdr:col>
      <xdr:colOff>1228190</xdr:colOff>
      <xdr:row>16</xdr:row>
      <xdr:rowOff>896226</xdr:rowOff>
    </xdr:to>
    <xdr:pic>
      <xdr:nvPicPr>
        <xdr:cNvPr id="6" name="Graphics 6">
          <a:extLst>
            <a:ext uri="{FF2B5EF4-FFF2-40B4-BE49-F238E27FC236}">
              <a16:creationId xmlns:a16="http://schemas.microsoft.com/office/drawing/2014/main" id="{2A822330-9021-4556-95A2-14B745F696F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19662" y="1021645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182216</xdr:colOff>
      <xdr:row>17</xdr:row>
      <xdr:rowOff>62599</xdr:rowOff>
    </xdr:from>
    <xdr:to>
      <xdr:col>2</xdr:col>
      <xdr:colOff>1221683</xdr:colOff>
      <xdr:row>17</xdr:row>
      <xdr:rowOff>505651</xdr:rowOff>
    </xdr:to>
    <xdr:pic>
      <xdr:nvPicPr>
        <xdr:cNvPr id="7" name="Graphics 7">
          <a:extLst>
            <a:ext uri="{FF2B5EF4-FFF2-40B4-BE49-F238E27FC236}">
              <a16:creationId xmlns:a16="http://schemas.microsoft.com/office/drawing/2014/main" id="{7B715ED7-0A9D-4CD2-BE93-C5C2FCF08EF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34276" y="11195419"/>
          <a:ext cx="1039467" cy="44305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496957</xdr:colOff>
      <xdr:row>18</xdr:row>
      <xdr:rowOff>150035</xdr:rowOff>
    </xdr:from>
    <xdr:to>
      <xdr:col>2</xdr:col>
      <xdr:colOff>886239</xdr:colOff>
      <xdr:row>18</xdr:row>
      <xdr:rowOff>516525</xdr:rowOff>
    </xdr:to>
    <xdr:pic>
      <xdr:nvPicPr>
        <xdr:cNvPr id="8" name="Graphics 5">
          <a:extLst>
            <a:ext uri="{FF2B5EF4-FFF2-40B4-BE49-F238E27FC236}">
              <a16:creationId xmlns:a16="http://schemas.microsoft.com/office/drawing/2014/main" id="{EAB5CF35-7290-4A9B-A9D6-52CDD1E4B29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49017" y="11930555"/>
          <a:ext cx="389282" cy="36649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167602</xdr:colOff>
      <xdr:row>15</xdr:row>
      <xdr:rowOff>279975</xdr:rowOff>
    </xdr:from>
    <xdr:to>
      <xdr:col>2</xdr:col>
      <xdr:colOff>1228190</xdr:colOff>
      <xdr:row>15</xdr:row>
      <xdr:rowOff>896226</xdr:rowOff>
    </xdr:to>
    <xdr:pic>
      <xdr:nvPicPr>
        <xdr:cNvPr id="9" name="Graphics 6">
          <a:extLst>
            <a:ext uri="{FF2B5EF4-FFF2-40B4-BE49-F238E27FC236}">
              <a16:creationId xmlns:a16="http://schemas.microsoft.com/office/drawing/2014/main" id="{0974BC53-CE30-4DC2-944D-62DA1D1A384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19662" y="902011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406602</xdr:colOff>
      <xdr:row>20</xdr:row>
      <xdr:rowOff>133275</xdr:rowOff>
    </xdr:from>
    <xdr:to>
      <xdr:col>2</xdr:col>
      <xdr:colOff>1005380</xdr:colOff>
      <xdr:row>20</xdr:row>
      <xdr:rowOff>600866</xdr:rowOff>
    </xdr:to>
    <xdr:pic>
      <xdr:nvPicPr>
        <xdr:cNvPr id="10" name="Picture 9" descr="Fire Blanket 6″ x 4″ | Gasweld">
          <a:extLst>
            <a:ext uri="{FF2B5EF4-FFF2-40B4-BE49-F238E27FC236}">
              <a16:creationId xmlns:a16="http://schemas.microsoft.com/office/drawing/2014/main" id="{9425C889-EB9D-4E3A-9A75-82EF1B13CE9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58662" y="13232055"/>
          <a:ext cx="598778" cy="467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481854</xdr:colOff>
      <xdr:row>19</xdr:row>
      <xdr:rowOff>134471</xdr:rowOff>
    </xdr:from>
    <xdr:to>
      <xdr:col>2</xdr:col>
      <xdr:colOff>918884</xdr:colOff>
      <xdr:row>19</xdr:row>
      <xdr:rowOff>720420</xdr:rowOff>
    </xdr:to>
    <xdr:pic>
      <xdr:nvPicPr>
        <xdr:cNvPr id="11" name="Picture 10" descr="6 Kg Mild Steel Kalpex Fire Extinguisher">
          <a:extLst>
            <a:ext uri="{FF2B5EF4-FFF2-40B4-BE49-F238E27FC236}">
              <a16:creationId xmlns:a16="http://schemas.microsoft.com/office/drawing/2014/main" id="{252CEC28-4F41-4333-ABA5-CA114C6CE21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533914" y="12471251"/>
          <a:ext cx="437030" cy="585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DT%20Acc/DESKTOP%20106/TFS/Swami/Billing/RA%201/Swamy/D09%20RA1%20FDT26122023.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Adani\LIAL\1.%20RFQ%20-%20Flying%20Bytes%20-%20A-09\1.%20RFQ%20-%20Flying%20Bytes%20-%20A-09\00%20BOQ\SHARED\A09%20Flying%20Bites_Lighting%20BOQ%20FDTV1-061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ost"/>
      <sheetName val="BOQ"/>
      <sheetName val="PLUMBING"/>
    </sheetNames>
    <sheetDataSet>
      <sheetData sheetId="0">
        <row r="6">
          <cell r="C6">
            <v>290422.47600000002</v>
          </cell>
        </row>
        <row r="8">
          <cell r="C8">
            <v>350716.8</v>
          </cell>
        </row>
        <row r="10">
          <cell r="C10">
            <v>1002.5</v>
          </cell>
        </row>
      </sheetData>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ghting"/>
    </sheetNames>
    <sheetDataSet>
      <sheetData sheetId="0">
        <row r="3">
          <cell r="E3">
            <v>1800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60B3-E546-457D-A6F2-A9A06813CAD8}">
  <dimension ref="A1:AML40"/>
  <sheetViews>
    <sheetView tabSelected="1" view="pageBreakPreview" topLeftCell="A10" zoomScale="85" zoomScaleNormal="70" zoomScaleSheetLayoutView="85" workbookViewId="0">
      <selection activeCell="E40" sqref="E40"/>
    </sheetView>
  </sheetViews>
  <sheetFormatPr defaultColWidth="8.7109375" defaultRowHeight="14.25"/>
  <cols>
    <col min="1" max="1" width="9" style="135" customWidth="1"/>
    <col min="2" max="2" width="43.28515625" style="115" customWidth="1"/>
    <col min="3" max="3" width="18.85546875" style="136" customWidth="1"/>
    <col min="4" max="4" width="16.28515625" style="136" customWidth="1"/>
    <col min="5" max="5" width="16" style="136" customWidth="1"/>
    <col min="6" max="6" width="16.85546875" style="136" customWidth="1"/>
    <col min="7" max="7" width="15.42578125" style="136" bestFit="1" customWidth="1"/>
    <col min="8" max="8" width="13.28515625" style="136" bestFit="1" customWidth="1"/>
    <col min="9" max="9" width="19" style="115" customWidth="1"/>
    <col min="10" max="10" width="20.42578125" style="115" customWidth="1"/>
    <col min="11" max="11" width="18.85546875" style="115" customWidth="1"/>
    <col min="12" max="12" width="28.28515625" style="115" customWidth="1"/>
    <col min="13" max="221" width="9" style="115" customWidth="1"/>
    <col min="222" max="222" width="7.28515625" style="115" customWidth="1"/>
    <col min="223" max="223" width="40.28515625" style="115" customWidth="1"/>
    <col min="224" max="224" width="10.42578125" style="115" customWidth="1"/>
    <col min="225" max="1026" width="10.28515625" style="115" customWidth="1"/>
    <col min="1027" max="16384" width="8.7109375" style="137"/>
  </cols>
  <sheetData>
    <row r="1" spans="1:10" s="115" customFormat="1" ht="18">
      <c r="A1" s="397" t="s">
        <v>143</v>
      </c>
      <c r="B1" s="398"/>
      <c r="C1" s="398"/>
      <c r="D1" s="398"/>
      <c r="E1" s="398"/>
      <c r="F1" s="398"/>
      <c r="G1" s="398"/>
      <c r="H1" s="399"/>
      <c r="I1" s="114"/>
    </row>
    <row r="2" spans="1:10" s="115" customFormat="1" ht="18">
      <c r="A2" s="400" t="s">
        <v>1</v>
      </c>
      <c r="B2" s="401"/>
      <c r="C2" s="401"/>
      <c r="D2" s="401"/>
      <c r="E2" s="401"/>
      <c r="F2" s="401"/>
      <c r="G2" s="401"/>
      <c r="H2" s="402"/>
    </row>
    <row r="3" spans="1:10" s="116" customFormat="1" ht="45.75" thickBot="1">
      <c r="A3" s="214" t="s">
        <v>135</v>
      </c>
      <c r="B3" s="215" t="s">
        <v>136</v>
      </c>
      <c r="C3" s="216" t="s">
        <v>139</v>
      </c>
      <c r="D3" s="217" t="s">
        <v>142</v>
      </c>
      <c r="E3" s="218" t="s">
        <v>133</v>
      </c>
      <c r="F3" s="216" t="s">
        <v>109</v>
      </c>
      <c r="G3" s="216" t="s">
        <v>140</v>
      </c>
      <c r="H3" s="216" t="s">
        <v>141</v>
      </c>
    </row>
    <row r="4" spans="1:10" s="115" customFormat="1" ht="12.75">
      <c r="A4" s="117"/>
      <c r="B4" s="118"/>
      <c r="C4" s="119"/>
      <c r="D4" s="138"/>
      <c r="E4" s="147"/>
      <c r="F4" s="147"/>
      <c r="G4" s="119"/>
      <c r="H4" s="119"/>
      <c r="I4" s="116"/>
      <c r="J4" s="116"/>
    </row>
    <row r="5" spans="1:10" s="115" customFormat="1" ht="28.5">
      <c r="A5" s="120">
        <v>1</v>
      </c>
      <c r="B5" s="121" t="s">
        <v>9</v>
      </c>
      <c r="C5" s="243">
        <f>'RA-2 Abstract - C&amp;I '!G26</f>
        <v>202568.74</v>
      </c>
      <c r="D5" s="139">
        <f>'RA-2 Abstract - C&amp;I '!L26</f>
        <v>0</v>
      </c>
      <c r="E5" s="143">
        <f>'RA-2 Abstract - C&amp;I '!M26</f>
        <v>205673.97750000001</v>
      </c>
      <c r="F5" s="143">
        <f>'RA-2 Abstract - C&amp;I '!N26</f>
        <v>205673.97750000001</v>
      </c>
      <c r="G5" s="122">
        <f>+F5-C5</f>
        <v>3105.2375000000175</v>
      </c>
      <c r="H5" s="373">
        <f>G5/C5</f>
        <v>1.5329302537005551E-2</v>
      </c>
      <c r="I5" s="116"/>
      <c r="J5" s="116"/>
    </row>
    <row r="6" spans="1:10" s="115" customFormat="1">
      <c r="A6" s="120"/>
      <c r="B6" s="123"/>
      <c r="C6" s="124"/>
      <c r="D6" s="140"/>
      <c r="E6" s="144"/>
      <c r="F6" s="144"/>
      <c r="G6" s="124"/>
      <c r="H6" s="373"/>
      <c r="I6" s="116"/>
      <c r="J6" s="116"/>
    </row>
    <row r="7" spans="1:10" s="115" customFormat="1">
      <c r="A7" s="120">
        <v>2</v>
      </c>
      <c r="B7" s="121" t="s">
        <v>45</v>
      </c>
      <c r="C7" s="122">
        <f>'RA-2 Abstract - C&amp;I '!G36</f>
        <v>63360</v>
      </c>
      <c r="D7" s="139">
        <f>'RA-2 Abstract - C&amp;I '!L36</f>
        <v>0</v>
      </c>
      <c r="E7" s="143">
        <f>'RA-2 Abstract - C&amp;I '!M36</f>
        <v>58560</v>
      </c>
      <c r="F7" s="143">
        <f>'RA-2 Abstract - C&amp;I '!N36</f>
        <v>58560</v>
      </c>
      <c r="G7" s="378">
        <f>+F7-C7</f>
        <v>-4800</v>
      </c>
      <c r="H7" s="373">
        <f t="shared" ref="H7:H15" si="0">G7/C7</f>
        <v>-7.575757575757576E-2</v>
      </c>
      <c r="I7" s="116"/>
      <c r="J7" s="116"/>
    </row>
    <row r="8" spans="1:10" s="115" customFormat="1">
      <c r="A8" s="120"/>
      <c r="B8" s="125"/>
      <c r="C8" s="122"/>
      <c r="D8" s="139"/>
      <c r="E8" s="143"/>
      <c r="F8" s="143"/>
      <c r="G8" s="122"/>
      <c r="H8" s="373"/>
      <c r="I8" s="116"/>
      <c r="J8" s="116"/>
    </row>
    <row r="9" spans="1:10" s="115" customFormat="1">
      <c r="A9" s="120">
        <v>3</v>
      </c>
      <c r="B9" s="121" t="s">
        <v>51</v>
      </c>
      <c r="C9" s="122">
        <f>'RA-2 Abstract - C&amp;I '!G44</f>
        <v>4752</v>
      </c>
      <c r="D9" s="139">
        <f>'RA-2 Abstract - C&amp;I '!L44</f>
        <v>0</v>
      </c>
      <c r="E9" s="143">
        <f>'RA-2 Abstract - C&amp;I '!M44</f>
        <v>2284.1999999999998</v>
      </c>
      <c r="F9" s="143">
        <f>'RA-2 Abstract - C&amp;I '!N44</f>
        <v>2284.1999999999998</v>
      </c>
      <c r="G9" s="378">
        <f>+F9-C9</f>
        <v>-2467.8000000000002</v>
      </c>
      <c r="H9" s="373">
        <f t="shared" si="0"/>
        <v>-0.5193181818181819</v>
      </c>
      <c r="I9" s="116"/>
      <c r="J9" s="116"/>
    </row>
    <row r="10" spans="1:10" s="115" customFormat="1">
      <c r="A10" s="120"/>
      <c r="B10" s="123"/>
      <c r="C10" s="122"/>
      <c r="D10" s="139"/>
      <c r="E10" s="143"/>
      <c r="F10" s="143"/>
      <c r="G10" s="122"/>
      <c r="H10" s="373"/>
      <c r="I10" s="116"/>
      <c r="J10" s="116"/>
    </row>
    <row r="11" spans="1:10" s="115" customFormat="1">
      <c r="A11" s="120">
        <v>4</v>
      </c>
      <c r="B11" s="121" t="s">
        <v>57</v>
      </c>
      <c r="C11" s="122">
        <f>'RA-2 Abstract - C&amp;I '!G58</f>
        <v>384303.12</v>
      </c>
      <c r="D11" s="139">
        <f>+'[36]Summary of Cost'!$C$6</f>
        <v>290422.47600000002</v>
      </c>
      <c r="E11" s="143">
        <f>'RA-2 Abstract - C&amp;I '!M58</f>
        <v>92512.02</v>
      </c>
      <c r="F11" s="143">
        <f>'RA-2 Abstract - C&amp;I '!N58</f>
        <v>385056.44400000002</v>
      </c>
      <c r="G11" s="122">
        <f>+F11-C11</f>
        <v>753.32400000002235</v>
      </c>
      <c r="H11" s="373">
        <f t="shared" si="0"/>
        <v>1.9602338903728454E-3</v>
      </c>
      <c r="I11" s="116"/>
      <c r="J11" s="116"/>
    </row>
    <row r="12" spans="1:10" s="115" customFormat="1">
      <c r="A12" s="120"/>
      <c r="B12" s="123"/>
      <c r="C12" s="122"/>
      <c r="D12" s="139"/>
      <c r="E12" s="143"/>
      <c r="F12" s="143"/>
      <c r="G12" s="122"/>
      <c r="H12" s="373"/>
      <c r="I12" s="116"/>
      <c r="J12" s="116"/>
    </row>
    <row r="13" spans="1:10" s="115" customFormat="1">
      <c r="A13" s="120">
        <v>5</v>
      </c>
      <c r="B13" s="121" t="s">
        <v>80</v>
      </c>
      <c r="C13" s="122">
        <f>'RA-2 Abstract - C&amp;I '!G75</f>
        <v>426575.76560000004</v>
      </c>
      <c r="D13" s="139">
        <f>+'[36]Summary of Cost'!$C$8</f>
        <v>350716.8</v>
      </c>
      <c r="E13" s="143">
        <f>'RA-2 Abstract - C&amp;I '!M75</f>
        <v>82973.75</v>
      </c>
      <c r="F13" s="143">
        <f>'RA-2 Abstract - C&amp;I '!N75</f>
        <v>423391.19671219506</v>
      </c>
      <c r="G13" s="378">
        <f>+F13-C13</f>
        <v>-3184.5688878049841</v>
      </c>
      <c r="H13" s="373">
        <f t="shared" si="0"/>
        <v>-7.465423834675018E-3</v>
      </c>
      <c r="I13" s="116"/>
      <c r="J13" s="116"/>
    </row>
    <row r="14" spans="1:10" s="115" customFormat="1">
      <c r="A14" s="120"/>
      <c r="B14" s="121"/>
      <c r="C14" s="122"/>
      <c r="D14" s="139"/>
      <c r="E14" s="143"/>
      <c r="F14" s="143"/>
      <c r="G14" s="122"/>
      <c r="H14" s="373"/>
      <c r="I14" s="116"/>
      <c r="J14" s="116"/>
    </row>
    <row r="15" spans="1:10" s="115" customFormat="1">
      <c r="A15" s="120">
        <v>6</v>
      </c>
      <c r="B15" s="121" t="s">
        <v>90</v>
      </c>
      <c r="C15" s="122">
        <f>'RA-2 Abstract - C&amp;I '!G87</f>
        <v>710662</v>
      </c>
      <c r="D15" s="139">
        <f>'RA-2 Abstract - C&amp;I '!L87</f>
        <v>0</v>
      </c>
      <c r="E15" s="143">
        <f>'RA-2 Abstract - C&amp;I '!M87</f>
        <v>710662</v>
      </c>
      <c r="F15" s="143">
        <f>'RA-2 Abstract - C&amp;I '!N87</f>
        <v>710662</v>
      </c>
      <c r="G15" s="122">
        <f>+F15-C15</f>
        <v>0</v>
      </c>
      <c r="H15" s="373">
        <f t="shared" si="0"/>
        <v>0</v>
      </c>
      <c r="I15" s="116"/>
      <c r="J15" s="116"/>
    </row>
    <row r="16" spans="1:10" s="115" customFormat="1" ht="15" thickBot="1">
      <c r="A16" s="126"/>
      <c r="B16" s="127"/>
      <c r="C16" s="128"/>
      <c r="D16" s="141"/>
      <c r="E16" s="145"/>
      <c r="F16" s="145"/>
      <c r="G16" s="128"/>
      <c r="H16" s="374"/>
      <c r="I16" s="116"/>
      <c r="J16" s="116"/>
    </row>
    <row r="17" spans="1:10" s="115" customFormat="1" ht="15.75" thickBot="1">
      <c r="A17" s="129" t="s">
        <v>144</v>
      </c>
      <c r="B17" s="130" t="s">
        <v>145</v>
      </c>
      <c r="C17" s="131">
        <f t="shared" ref="C17:G17" si="1">SUM(C5:C16)</f>
        <v>1792221.6255999999</v>
      </c>
      <c r="D17" s="131">
        <f t="shared" si="1"/>
        <v>641139.27600000007</v>
      </c>
      <c r="E17" s="131">
        <f t="shared" si="1"/>
        <v>1152665.9475</v>
      </c>
      <c r="F17" s="131">
        <f t="shared" si="1"/>
        <v>1785627.8182121953</v>
      </c>
      <c r="G17" s="131">
        <f t="shared" si="1"/>
        <v>-6593.8073878049445</v>
      </c>
      <c r="H17" s="375">
        <f>G17/C17</f>
        <v>-3.6791249997318106E-3</v>
      </c>
      <c r="I17" s="116"/>
      <c r="J17" s="116"/>
    </row>
    <row r="18" spans="1:10" s="115" customFormat="1" ht="12.75">
      <c r="A18" s="132"/>
      <c r="B18" s="133"/>
      <c r="C18" s="134"/>
      <c r="D18" s="142"/>
      <c r="E18" s="146"/>
      <c r="F18" s="146"/>
      <c r="G18" s="134"/>
      <c r="H18" s="134"/>
      <c r="I18" s="116"/>
      <c r="J18" s="116"/>
    </row>
    <row r="19" spans="1:10" s="115" customFormat="1">
      <c r="A19" s="120">
        <v>7</v>
      </c>
      <c r="B19" s="121" t="s">
        <v>215</v>
      </c>
      <c r="C19" s="122">
        <f>'RA-02 Plumbing '!G50</f>
        <v>51000</v>
      </c>
      <c r="D19" s="139">
        <f>+'[36]Summary of Cost'!$C$10</f>
        <v>1002.5</v>
      </c>
      <c r="E19" s="143">
        <f>'RA-02 Plumbing '!M50</f>
        <v>65750</v>
      </c>
      <c r="F19" s="143">
        <f>'RA-02 Plumbing '!N50</f>
        <v>66752.5</v>
      </c>
      <c r="G19" s="122">
        <f>+F19-C19</f>
        <v>15752.5</v>
      </c>
      <c r="H19" s="373">
        <f>G19/C19</f>
        <v>0.30887254901960787</v>
      </c>
      <c r="I19" s="116"/>
      <c r="J19" s="116"/>
    </row>
    <row r="20" spans="1:10" s="115" customFormat="1">
      <c r="A20" s="120"/>
      <c r="B20" s="123"/>
      <c r="C20" s="124"/>
      <c r="D20" s="140"/>
      <c r="E20" s="144"/>
      <c r="F20" s="144"/>
      <c r="G20" s="124"/>
      <c r="H20" s="376"/>
      <c r="I20" s="116"/>
      <c r="J20" s="116"/>
    </row>
    <row r="21" spans="1:10" s="115" customFormat="1">
      <c r="A21" s="120">
        <v>8</v>
      </c>
      <c r="B21" s="121" t="s">
        <v>232</v>
      </c>
      <c r="C21" s="122">
        <f>'RA-02 Lighting '!F9</f>
        <v>97030</v>
      </c>
      <c r="D21" s="139">
        <f>'RA-02 Lighting '!J9</f>
        <v>0</v>
      </c>
      <c r="E21" s="143">
        <f>'RA-02 Lighting '!K9</f>
        <v>97030</v>
      </c>
      <c r="F21" s="143">
        <f>'RA-02 Lighting '!L9</f>
        <v>97030</v>
      </c>
      <c r="G21" s="122">
        <f>F21-C21</f>
        <v>0</v>
      </c>
      <c r="H21" s="373">
        <f>G21/C21</f>
        <v>0</v>
      </c>
      <c r="I21" s="116"/>
      <c r="J21" s="116"/>
    </row>
    <row r="22" spans="1:10" s="115" customFormat="1">
      <c r="A22" s="120"/>
      <c r="B22" s="125"/>
      <c r="C22" s="122"/>
      <c r="D22" s="139"/>
      <c r="E22" s="143"/>
      <c r="F22" s="143"/>
      <c r="G22" s="122"/>
      <c r="H22" s="377"/>
      <c r="I22" s="116"/>
      <c r="J22" s="116"/>
    </row>
    <row r="23" spans="1:10" s="115" customFormat="1">
      <c r="A23" s="120">
        <v>9</v>
      </c>
      <c r="B23" s="121" t="s">
        <v>216</v>
      </c>
      <c r="C23" s="122">
        <f>'RA-02 Electrical '!F109</f>
        <v>384985</v>
      </c>
      <c r="D23" s="139">
        <f>'RA-02 Electrical '!J109</f>
        <v>0</v>
      </c>
      <c r="E23" s="143">
        <f>'RA-02 Electrical '!K109</f>
        <v>381325</v>
      </c>
      <c r="F23" s="143">
        <f>'RA-02 Electrical '!L109</f>
        <v>381325</v>
      </c>
      <c r="G23" s="378">
        <f>F23-C23</f>
        <v>-3660</v>
      </c>
      <c r="H23" s="373">
        <f>G23/C23</f>
        <v>-9.5068639037884598E-3</v>
      </c>
      <c r="I23" s="116"/>
      <c r="J23" s="116"/>
    </row>
    <row r="24" spans="1:10" s="115" customFormat="1">
      <c r="A24" s="120"/>
      <c r="B24" s="123"/>
      <c r="C24" s="122"/>
      <c r="D24" s="139"/>
      <c r="E24" s="143"/>
      <c r="F24" s="143"/>
      <c r="G24" s="122"/>
      <c r="H24" s="377"/>
      <c r="I24" s="116"/>
      <c r="J24" s="116"/>
    </row>
    <row r="25" spans="1:10" s="115" customFormat="1">
      <c r="A25" s="120">
        <v>10</v>
      </c>
      <c r="B25" s="121" t="s">
        <v>217</v>
      </c>
      <c r="C25" s="122">
        <f>'RA-02 CCTV '!F18</f>
        <v>72000</v>
      </c>
      <c r="D25" s="139">
        <f>'RA-02 CCTV '!J18</f>
        <v>0</v>
      </c>
      <c r="E25" s="143">
        <f>'RA-02 CCTV '!K18</f>
        <v>72000</v>
      </c>
      <c r="F25" s="143">
        <f>'RA-02 CCTV '!L18</f>
        <v>72000</v>
      </c>
      <c r="G25" s="122">
        <f>F25-C25</f>
        <v>0</v>
      </c>
      <c r="H25" s="373">
        <f>G25/C25</f>
        <v>0</v>
      </c>
      <c r="I25" s="116"/>
      <c r="J25" s="116"/>
    </row>
    <row r="26" spans="1:10" s="115" customFormat="1">
      <c r="A26" s="120"/>
      <c r="B26" s="123"/>
      <c r="C26" s="122"/>
      <c r="D26" s="139"/>
      <c r="E26" s="143"/>
      <c r="F26" s="143"/>
      <c r="G26" s="122"/>
      <c r="H26" s="377"/>
      <c r="I26" s="116"/>
      <c r="J26" s="116"/>
    </row>
    <row r="27" spans="1:10" s="115" customFormat="1">
      <c r="A27" s="120">
        <v>11</v>
      </c>
      <c r="B27" s="121" t="s">
        <v>218</v>
      </c>
      <c r="C27" s="122">
        <f>'RA-02 Fire '!G22</f>
        <v>19950</v>
      </c>
      <c r="D27" s="139">
        <f>'RA-02 Fire '!K22</f>
        <v>0</v>
      </c>
      <c r="E27" s="143">
        <f>'RA-02 Fire '!L22</f>
        <v>0</v>
      </c>
      <c r="F27" s="143">
        <f>'RA-02 Fire '!M22</f>
        <v>0</v>
      </c>
      <c r="G27" s="122">
        <f>F27-C27</f>
        <v>-19950</v>
      </c>
      <c r="H27" s="373">
        <f>G27/C27</f>
        <v>-1</v>
      </c>
      <c r="I27" s="116"/>
      <c r="J27" s="116"/>
    </row>
    <row r="28" spans="1:10" s="115" customFormat="1" ht="15" thickBot="1">
      <c r="A28" s="120"/>
      <c r="B28" s="121"/>
      <c r="C28" s="122"/>
      <c r="D28" s="139"/>
      <c r="E28" s="143"/>
      <c r="F28" s="143"/>
      <c r="G28" s="122"/>
      <c r="H28" s="377"/>
      <c r="I28" s="116"/>
      <c r="J28" s="116"/>
    </row>
    <row r="29" spans="1:10" s="115" customFormat="1" ht="15.75" thickBot="1">
      <c r="A29" s="129" t="s">
        <v>219</v>
      </c>
      <c r="B29" s="130" t="s">
        <v>220</v>
      </c>
      <c r="C29" s="131">
        <f>SUM(C19:C28)</f>
        <v>624965</v>
      </c>
      <c r="D29" s="131">
        <f t="shared" ref="D29:G29" si="2">SUM(D19:D28)</f>
        <v>1002.5</v>
      </c>
      <c r="E29" s="131">
        <f t="shared" si="2"/>
        <v>616105</v>
      </c>
      <c r="F29" s="131">
        <f t="shared" si="2"/>
        <v>617107.5</v>
      </c>
      <c r="G29" s="131">
        <f t="shared" si="2"/>
        <v>-7857.5</v>
      </c>
      <c r="H29" s="375">
        <f>G29/C29</f>
        <v>-1.2572704071427999E-2</v>
      </c>
      <c r="I29" s="116"/>
      <c r="J29" s="116"/>
    </row>
    <row r="30" spans="1:10" s="115" customFormat="1" ht="15" thickBot="1">
      <c r="A30" s="120"/>
      <c r="B30" s="121"/>
      <c r="C30" s="122"/>
      <c r="D30" s="139"/>
      <c r="E30" s="143"/>
      <c r="F30" s="143"/>
      <c r="G30" s="122"/>
      <c r="H30" s="377"/>
      <c r="I30" s="116"/>
      <c r="J30" s="116"/>
    </row>
    <row r="31" spans="1:10" s="115" customFormat="1" ht="15.75" thickBot="1">
      <c r="A31" s="129" t="s">
        <v>352</v>
      </c>
      <c r="B31" s="130" t="s">
        <v>138</v>
      </c>
      <c r="C31" s="131">
        <f>C17+C29</f>
        <v>2417186.6255999999</v>
      </c>
      <c r="D31" s="131">
        <f t="shared" ref="D31:G31" si="3">D17+D29</f>
        <v>642141.77600000007</v>
      </c>
      <c r="E31" s="131">
        <f t="shared" si="3"/>
        <v>1768770.9475</v>
      </c>
      <c r="F31" s="131">
        <f t="shared" si="3"/>
        <v>2402735.3182121953</v>
      </c>
      <c r="G31" s="131">
        <f t="shared" si="3"/>
        <v>-14451.307387804944</v>
      </c>
      <c r="H31" s="375">
        <f>G31/C31</f>
        <v>-5.9785650122144811E-3</v>
      </c>
      <c r="I31" s="116"/>
      <c r="J31" s="116"/>
    </row>
    <row r="32" spans="1:10" s="115" customFormat="1" ht="15">
      <c r="A32" s="382"/>
      <c r="B32" s="115" t="s">
        <v>365</v>
      </c>
      <c r="C32" s="136"/>
      <c r="D32" s="381">
        <f>+D31</f>
        <v>642141.77600000007</v>
      </c>
      <c r="E32" s="383"/>
      <c r="F32" s="383"/>
      <c r="G32" s="383"/>
      <c r="H32" s="384"/>
      <c r="I32" s="116"/>
      <c r="J32" s="116"/>
    </row>
    <row r="33" spans="2:8">
      <c r="B33" s="115" t="s">
        <v>364</v>
      </c>
      <c r="D33" s="381">
        <f>+'RA-2 Abstract - C&amp;I '!L58+'RA-2 Abstract - C&amp;I '!L75+'RA-02 Plumbing '!L50</f>
        <v>633964.37071219506</v>
      </c>
    </row>
    <row r="34" spans="2:8">
      <c r="B34" s="385" t="s">
        <v>366</v>
      </c>
      <c r="C34" s="386"/>
      <c r="D34" s="387">
        <f>+D32-D33</f>
        <v>8177.4052878050134</v>
      </c>
      <c r="E34" s="381"/>
      <c r="F34" s="381"/>
      <c r="G34" s="389"/>
    </row>
    <row r="35" spans="2:8">
      <c r="B35" s="390" t="s">
        <v>365</v>
      </c>
      <c r="C35" s="390"/>
      <c r="D35" s="390"/>
      <c r="E35" s="391">
        <f>+D33</f>
        <v>633964.37071219506</v>
      </c>
      <c r="F35" s="381"/>
    </row>
    <row r="36" spans="2:8">
      <c r="B36" s="390" t="s">
        <v>367</v>
      </c>
      <c r="C36" s="392"/>
      <c r="D36" s="393"/>
      <c r="E36" s="393">
        <f>+E31</f>
        <v>1768770.9475</v>
      </c>
      <c r="F36" s="381"/>
    </row>
    <row r="37" spans="2:8">
      <c r="B37" s="390" t="s">
        <v>368</v>
      </c>
      <c r="C37" s="392"/>
      <c r="D37" s="393"/>
      <c r="E37" s="393">
        <f>+E35+E36</f>
        <v>2402735.3182121953</v>
      </c>
    </row>
    <row r="38" spans="2:8">
      <c r="B38" s="390" t="s">
        <v>369</v>
      </c>
      <c r="C38" s="392"/>
      <c r="D38" s="393"/>
      <c r="E38" s="393">
        <f>+E37*0.7</f>
        <v>1681914.7227485366</v>
      </c>
      <c r="F38" s="388"/>
      <c r="G38" s="388"/>
      <c r="H38" s="388"/>
    </row>
    <row r="39" spans="2:8">
      <c r="B39" s="390" t="s">
        <v>370</v>
      </c>
      <c r="C39" s="392"/>
      <c r="D39" s="393"/>
      <c r="E39" s="393">
        <f>642141.78+1042226.17</f>
        <v>1684367.9500000002</v>
      </c>
      <c r="F39" s="388"/>
      <c r="G39" s="388"/>
      <c r="H39" s="388"/>
    </row>
    <row r="40" spans="2:8">
      <c r="B40" s="394" t="s">
        <v>371</v>
      </c>
      <c r="C40" s="395"/>
      <c r="D40" s="396"/>
      <c r="E40" s="396">
        <f>+E37*0.3</f>
        <v>720820.59546365857</v>
      </c>
      <c r="F40" s="388"/>
      <c r="G40" s="388"/>
      <c r="H40" s="388"/>
    </row>
  </sheetData>
  <mergeCells count="2">
    <mergeCell ref="A1:H1"/>
    <mergeCell ref="A2:H2"/>
  </mergeCells>
  <conditionalFormatting sqref="G5:G15">
    <cfRule type="cellIs" dxfId="63" priority="2" operator="greaterThan">
      <formula>0</formula>
    </cfRule>
  </conditionalFormatting>
  <conditionalFormatting sqref="G19:G27">
    <cfRule type="cellIs" dxfId="62" priority="1" operator="greaterThan">
      <formula>0</formula>
    </cfRule>
  </conditionalFormatting>
  <pageMargins left="0.23622047244094491" right="0.23622047244094491" top="0.47244094488188981"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F03C-4C4A-49B6-A66B-04416A97BEF4}">
  <sheetPr>
    <tabColor theme="0"/>
    <pageSetUpPr fitToPage="1"/>
  </sheetPr>
  <dimension ref="A1:P87"/>
  <sheetViews>
    <sheetView view="pageBreakPreview" zoomScale="85" zoomScaleNormal="70" zoomScaleSheetLayoutView="85" workbookViewId="0">
      <pane ySplit="4" topLeftCell="A80" activePane="bottomLeft" state="frozen"/>
      <selection pane="bottomLeft" activeCell="J14" sqref="J14"/>
    </sheetView>
  </sheetViews>
  <sheetFormatPr defaultColWidth="11.42578125" defaultRowHeight="14.25"/>
  <cols>
    <col min="1" max="1" width="8.140625" style="3" customWidth="1"/>
    <col min="2" max="2" width="18.5703125" style="78" customWidth="1"/>
    <col min="3" max="3" width="78.42578125" style="79" customWidth="1"/>
    <col min="4" max="4" width="6.85546875" style="8" bestFit="1" customWidth="1"/>
    <col min="5" max="5" width="11.28515625" style="4" customWidth="1"/>
    <col min="6" max="6" width="11.42578125" style="8" customWidth="1"/>
    <col min="7" max="7" width="17.7109375" style="8" customWidth="1"/>
    <col min="8" max="9" width="11.42578125" style="2"/>
    <col min="10" max="10" width="15" style="2" customWidth="1"/>
    <col min="11" max="11" width="11.42578125" style="2"/>
    <col min="12" max="12" width="16.85546875" style="2" customWidth="1"/>
    <col min="13" max="13" width="16.7109375" style="2" customWidth="1"/>
    <col min="14" max="14" width="19.7109375" style="2" customWidth="1"/>
    <col min="15" max="15" width="17.28515625" style="2" customWidth="1"/>
    <col min="16" max="204" width="11.42578125" style="2"/>
    <col min="205" max="205" width="8.140625" style="2" customWidth="1"/>
    <col min="206" max="206" width="0" style="2" hidden="1" customWidth="1"/>
    <col min="207" max="207" width="59.5703125" style="2" customWidth="1"/>
    <col min="208" max="208" width="5.140625" style="2" bestFit="1" customWidth="1"/>
    <col min="209" max="209" width="9.42578125" style="2" customWidth="1"/>
    <col min="210" max="210" width="12.140625" style="2" customWidth="1"/>
    <col min="211" max="211" width="14.85546875" style="2" bestFit="1" customWidth="1"/>
    <col min="212" max="212" width="12" style="2" customWidth="1"/>
    <col min="213" max="213" width="14.85546875" style="2" bestFit="1" customWidth="1"/>
    <col min="214" max="214" width="12.42578125" style="2" customWidth="1"/>
    <col min="215" max="215" width="14.85546875" style="2" bestFit="1" customWidth="1"/>
    <col min="216" max="216" width="11.28515625" style="2" bestFit="1" customWidth="1"/>
    <col min="217" max="217" width="15" style="2" customWidth="1"/>
    <col min="218" max="218" width="10.28515625" style="2" customWidth="1"/>
    <col min="219" max="219" width="14.85546875" style="2" bestFit="1" customWidth="1"/>
    <col min="220" max="220" width="3.42578125" style="2" customWidth="1"/>
    <col min="221" max="460" width="11.42578125" style="2"/>
    <col min="461" max="461" width="8.140625" style="2" customWidth="1"/>
    <col min="462" max="462" width="0" style="2" hidden="1" customWidth="1"/>
    <col min="463" max="463" width="59.5703125" style="2" customWidth="1"/>
    <col min="464" max="464" width="5.140625" style="2" bestFit="1" customWidth="1"/>
    <col min="465" max="465" width="9.42578125" style="2" customWidth="1"/>
    <col min="466" max="466" width="12.140625" style="2" customWidth="1"/>
    <col min="467" max="467" width="14.85546875" style="2" bestFit="1" customWidth="1"/>
    <col min="468" max="468" width="12" style="2" customWidth="1"/>
    <col min="469" max="469" width="14.85546875" style="2" bestFit="1" customWidth="1"/>
    <col min="470" max="470" width="12.42578125" style="2" customWidth="1"/>
    <col min="471" max="471" width="14.85546875" style="2" bestFit="1" customWidth="1"/>
    <col min="472" max="472" width="11.28515625" style="2" bestFit="1" customWidth="1"/>
    <col min="473" max="473" width="15" style="2" customWidth="1"/>
    <col min="474" max="474" width="10.28515625" style="2" customWidth="1"/>
    <col min="475" max="475" width="14.85546875" style="2" bestFit="1" customWidth="1"/>
    <col min="476" max="476" width="3.42578125" style="2" customWidth="1"/>
    <col min="477" max="716" width="11.42578125" style="2"/>
    <col min="717" max="717" width="8.140625" style="2" customWidth="1"/>
    <col min="718" max="718" width="0" style="2" hidden="1" customWidth="1"/>
    <col min="719" max="719" width="59.5703125" style="2" customWidth="1"/>
    <col min="720" max="720" width="5.140625" style="2" bestFit="1" customWidth="1"/>
    <col min="721" max="721" width="9.42578125" style="2" customWidth="1"/>
    <col min="722" max="722" width="12.140625" style="2" customWidth="1"/>
    <col min="723" max="723" width="14.85546875" style="2" bestFit="1" customWidth="1"/>
    <col min="724" max="724" width="12" style="2" customWidth="1"/>
    <col min="725" max="725" width="14.85546875" style="2" bestFit="1" customWidth="1"/>
    <col min="726" max="726" width="12.42578125" style="2" customWidth="1"/>
    <col min="727" max="727" width="14.85546875" style="2" bestFit="1" customWidth="1"/>
    <col min="728" max="728" width="11.28515625" style="2" bestFit="1" customWidth="1"/>
    <col min="729" max="729" width="15" style="2" customWidth="1"/>
    <col min="730" max="730" width="10.28515625" style="2" customWidth="1"/>
    <col min="731" max="731" width="14.85546875" style="2" bestFit="1" customWidth="1"/>
    <col min="732" max="732" width="3.42578125" style="2" customWidth="1"/>
    <col min="733" max="972" width="11.42578125" style="2"/>
    <col min="973" max="973" width="8.140625" style="2" customWidth="1"/>
    <col min="974" max="974" width="0" style="2" hidden="1" customWidth="1"/>
    <col min="975" max="975" width="59.5703125" style="2" customWidth="1"/>
    <col min="976" max="976" width="5.140625" style="2" bestFit="1" customWidth="1"/>
    <col min="977" max="977" width="9.42578125" style="2" customWidth="1"/>
    <col min="978" max="978" width="12.140625" style="2" customWidth="1"/>
    <col min="979" max="979" width="14.85546875" style="2" bestFit="1" customWidth="1"/>
    <col min="980" max="980" width="12" style="2" customWidth="1"/>
    <col min="981" max="981" width="14.85546875" style="2" bestFit="1" customWidth="1"/>
    <col min="982" max="982" width="12.42578125" style="2" customWidth="1"/>
    <col min="983" max="983" width="14.85546875" style="2" bestFit="1" customWidth="1"/>
    <col min="984" max="984" width="11.28515625" style="2" bestFit="1" customWidth="1"/>
    <col min="985" max="985" width="15" style="2" customWidth="1"/>
    <col min="986" max="986" width="10.28515625" style="2" customWidth="1"/>
    <col min="987" max="987" width="14.85546875" style="2" bestFit="1" customWidth="1"/>
    <col min="988" max="988" width="3.42578125" style="2" customWidth="1"/>
    <col min="989" max="1228" width="11.42578125" style="2"/>
    <col min="1229" max="1229" width="8.140625" style="2" customWidth="1"/>
    <col min="1230" max="1230" width="0" style="2" hidden="1" customWidth="1"/>
    <col min="1231" max="1231" width="59.5703125" style="2" customWidth="1"/>
    <col min="1232" max="1232" width="5.140625" style="2" bestFit="1" customWidth="1"/>
    <col min="1233" max="1233" width="9.42578125" style="2" customWidth="1"/>
    <col min="1234" max="1234" width="12.140625" style="2" customWidth="1"/>
    <col min="1235" max="1235" width="14.85546875" style="2" bestFit="1" customWidth="1"/>
    <col min="1236" max="1236" width="12" style="2" customWidth="1"/>
    <col min="1237" max="1237" width="14.85546875" style="2" bestFit="1" customWidth="1"/>
    <col min="1238" max="1238" width="12.42578125" style="2" customWidth="1"/>
    <col min="1239" max="1239" width="14.85546875" style="2" bestFit="1" customWidth="1"/>
    <col min="1240" max="1240" width="11.28515625" style="2" bestFit="1" customWidth="1"/>
    <col min="1241" max="1241" width="15" style="2" customWidth="1"/>
    <col min="1242" max="1242" width="10.28515625" style="2" customWidth="1"/>
    <col min="1243" max="1243" width="14.85546875" style="2" bestFit="1" customWidth="1"/>
    <col min="1244" max="1244" width="3.42578125" style="2" customWidth="1"/>
    <col min="1245" max="1484" width="11.42578125" style="2"/>
    <col min="1485" max="1485" width="8.140625" style="2" customWidth="1"/>
    <col min="1486" max="1486" width="0" style="2" hidden="1" customWidth="1"/>
    <col min="1487" max="1487" width="59.5703125" style="2" customWidth="1"/>
    <col min="1488" max="1488" width="5.140625" style="2" bestFit="1" customWidth="1"/>
    <col min="1489" max="1489" width="9.42578125" style="2" customWidth="1"/>
    <col min="1490" max="1490" width="12.140625" style="2" customWidth="1"/>
    <col min="1491" max="1491" width="14.85546875" style="2" bestFit="1" customWidth="1"/>
    <col min="1492" max="1492" width="12" style="2" customWidth="1"/>
    <col min="1493" max="1493" width="14.85546875" style="2" bestFit="1" customWidth="1"/>
    <col min="1494" max="1494" width="12.42578125" style="2" customWidth="1"/>
    <col min="1495" max="1495" width="14.85546875" style="2" bestFit="1" customWidth="1"/>
    <col min="1496" max="1496" width="11.28515625" style="2" bestFit="1" customWidth="1"/>
    <col min="1497" max="1497" width="15" style="2" customWidth="1"/>
    <col min="1498" max="1498" width="10.28515625" style="2" customWidth="1"/>
    <col min="1499" max="1499" width="14.85546875" style="2" bestFit="1" customWidth="1"/>
    <col min="1500" max="1500" width="3.42578125" style="2" customWidth="1"/>
    <col min="1501" max="1740" width="11.42578125" style="2"/>
    <col min="1741" max="1741" width="8.140625" style="2" customWidth="1"/>
    <col min="1742" max="1742" width="0" style="2" hidden="1" customWidth="1"/>
    <col min="1743" max="1743" width="59.5703125" style="2" customWidth="1"/>
    <col min="1744" max="1744" width="5.140625" style="2" bestFit="1" customWidth="1"/>
    <col min="1745" max="1745" width="9.42578125" style="2" customWidth="1"/>
    <col min="1746" max="1746" width="12.140625" style="2" customWidth="1"/>
    <col min="1747" max="1747" width="14.85546875" style="2" bestFit="1" customWidth="1"/>
    <col min="1748" max="1748" width="12" style="2" customWidth="1"/>
    <col min="1749" max="1749" width="14.85546875" style="2" bestFit="1" customWidth="1"/>
    <col min="1750" max="1750" width="12.42578125" style="2" customWidth="1"/>
    <col min="1751" max="1751" width="14.85546875" style="2" bestFit="1" customWidth="1"/>
    <col min="1752" max="1752" width="11.28515625" style="2" bestFit="1" customWidth="1"/>
    <col min="1753" max="1753" width="15" style="2" customWidth="1"/>
    <col min="1754" max="1754" width="10.28515625" style="2" customWidth="1"/>
    <col min="1755" max="1755" width="14.85546875" style="2" bestFit="1" customWidth="1"/>
    <col min="1756" max="1756" width="3.42578125" style="2" customWidth="1"/>
    <col min="1757" max="1996" width="11.42578125" style="2"/>
    <col min="1997" max="1997" width="8.140625" style="2" customWidth="1"/>
    <col min="1998" max="1998" width="0" style="2" hidden="1" customWidth="1"/>
    <col min="1999" max="1999" width="59.5703125" style="2" customWidth="1"/>
    <col min="2000" max="2000" width="5.140625" style="2" bestFit="1" customWidth="1"/>
    <col min="2001" max="2001" width="9.42578125" style="2" customWidth="1"/>
    <col min="2002" max="2002" width="12.140625" style="2" customWidth="1"/>
    <col min="2003" max="2003" width="14.85546875" style="2" bestFit="1" customWidth="1"/>
    <col min="2004" max="2004" width="12" style="2" customWidth="1"/>
    <col min="2005" max="2005" width="14.85546875" style="2" bestFit="1" customWidth="1"/>
    <col min="2006" max="2006" width="12.42578125" style="2" customWidth="1"/>
    <col min="2007" max="2007" width="14.85546875" style="2" bestFit="1" customWidth="1"/>
    <col min="2008" max="2008" width="11.28515625" style="2" bestFit="1" customWidth="1"/>
    <col min="2009" max="2009" width="15" style="2" customWidth="1"/>
    <col min="2010" max="2010" width="10.28515625" style="2" customWidth="1"/>
    <col min="2011" max="2011" width="14.85546875" style="2" bestFit="1" customWidth="1"/>
    <col min="2012" max="2012" width="3.42578125" style="2" customWidth="1"/>
    <col min="2013" max="2252" width="11.42578125" style="2"/>
    <col min="2253" max="2253" width="8.140625" style="2" customWidth="1"/>
    <col min="2254" max="2254" width="0" style="2" hidden="1" customWidth="1"/>
    <col min="2255" max="2255" width="59.5703125" style="2" customWidth="1"/>
    <col min="2256" max="2256" width="5.140625" style="2" bestFit="1" customWidth="1"/>
    <col min="2257" max="2257" width="9.42578125" style="2" customWidth="1"/>
    <col min="2258" max="2258" width="12.140625" style="2" customWidth="1"/>
    <col min="2259" max="2259" width="14.85546875" style="2" bestFit="1" customWidth="1"/>
    <col min="2260" max="2260" width="12" style="2" customWidth="1"/>
    <col min="2261" max="2261" width="14.85546875" style="2" bestFit="1" customWidth="1"/>
    <col min="2262" max="2262" width="12.42578125" style="2" customWidth="1"/>
    <col min="2263" max="2263" width="14.85546875" style="2" bestFit="1" customWidth="1"/>
    <col min="2264" max="2264" width="11.28515625" style="2" bestFit="1" customWidth="1"/>
    <col min="2265" max="2265" width="15" style="2" customWidth="1"/>
    <col min="2266" max="2266" width="10.28515625" style="2" customWidth="1"/>
    <col min="2267" max="2267" width="14.85546875" style="2" bestFit="1" customWidth="1"/>
    <col min="2268" max="2268" width="3.42578125" style="2" customWidth="1"/>
    <col min="2269" max="2508" width="11.42578125" style="2"/>
    <col min="2509" max="2509" width="8.140625" style="2" customWidth="1"/>
    <col min="2510" max="2510" width="0" style="2" hidden="1" customWidth="1"/>
    <col min="2511" max="2511" width="59.5703125" style="2" customWidth="1"/>
    <col min="2512" max="2512" width="5.140625" style="2" bestFit="1" customWidth="1"/>
    <col min="2513" max="2513" width="9.42578125" style="2" customWidth="1"/>
    <col min="2514" max="2514" width="12.140625" style="2" customWidth="1"/>
    <col min="2515" max="2515" width="14.85546875" style="2" bestFit="1" customWidth="1"/>
    <col min="2516" max="2516" width="12" style="2" customWidth="1"/>
    <col min="2517" max="2517" width="14.85546875" style="2" bestFit="1" customWidth="1"/>
    <col min="2518" max="2518" width="12.42578125" style="2" customWidth="1"/>
    <col min="2519" max="2519" width="14.85546875" style="2" bestFit="1" customWidth="1"/>
    <col min="2520" max="2520" width="11.28515625" style="2" bestFit="1" customWidth="1"/>
    <col min="2521" max="2521" width="15" style="2" customWidth="1"/>
    <col min="2522" max="2522" width="10.28515625" style="2" customWidth="1"/>
    <col min="2523" max="2523" width="14.85546875" style="2" bestFit="1" customWidth="1"/>
    <col min="2524" max="2524" width="3.42578125" style="2" customWidth="1"/>
    <col min="2525" max="2764" width="11.42578125" style="2"/>
    <col min="2765" max="2765" width="8.140625" style="2" customWidth="1"/>
    <col min="2766" max="2766" width="0" style="2" hidden="1" customWidth="1"/>
    <col min="2767" max="2767" width="59.5703125" style="2" customWidth="1"/>
    <col min="2768" max="2768" width="5.140625" style="2" bestFit="1" customWidth="1"/>
    <col min="2769" max="2769" width="9.42578125" style="2" customWidth="1"/>
    <col min="2770" max="2770" width="12.140625" style="2" customWidth="1"/>
    <col min="2771" max="2771" width="14.85546875" style="2" bestFit="1" customWidth="1"/>
    <col min="2772" max="2772" width="12" style="2" customWidth="1"/>
    <col min="2773" max="2773" width="14.85546875" style="2" bestFit="1" customWidth="1"/>
    <col min="2774" max="2774" width="12.42578125" style="2" customWidth="1"/>
    <col min="2775" max="2775" width="14.85546875" style="2" bestFit="1" customWidth="1"/>
    <col min="2776" max="2776" width="11.28515625" style="2" bestFit="1" customWidth="1"/>
    <col min="2777" max="2777" width="15" style="2" customWidth="1"/>
    <col min="2778" max="2778" width="10.28515625" style="2" customWidth="1"/>
    <col min="2779" max="2779" width="14.85546875" style="2" bestFit="1" customWidth="1"/>
    <col min="2780" max="2780" width="3.42578125" style="2" customWidth="1"/>
    <col min="2781" max="3020" width="11.42578125" style="2"/>
    <col min="3021" max="3021" width="8.140625" style="2" customWidth="1"/>
    <col min="3022" max="3022" width="0" style="2" hidden="1" customWidth="1"/>
    <col min="3023" max="3023" width="59.5703125" style="2" customWidth="1"/>
    <col min="3024" max="3024" width="5.140625" style="2" bestFit="1" customWidth="1"/>
    <col min="3025" max="3025" width="9.42578125" style="2" customWidth="1"/>
    <col min="3026" max="3026" width="12.140625" style="2" customWidth="1"/>
    <col min="3027" max="3027" width="14.85546875" style="2" bestFit="1" customWidth="1"/>
    <col min="3028" max="3028" width="12" style="2" customWidth="1"/>
    <col min="3029" max="3029" width="14.85546875" style="2" bestFit="1" customWidth="1"/>
    <col min="3030" max="3030" width="12.42578125" style="2" customWidth="1"/>
    <col min="3031" max="3031" width="14.85546875" style="2" bestFit="1" customWidth="1"/>
    <col min="3032" max="3032" width="11.28515625" style="2" bestFit="1" customWidth="1"/>
    <col min="3033" max="3033" width="15" style="2" customWidth="1"/>
    <col min="3034" max="3034" width="10.28515625" style="2" customWidth="1"/>
    <col min="3035" max="3035" width="14.85546875" style="2" bestFit="1" customWidth="1"/>
    <col min="3036" max="3036" width="3.42578125" style="2" customWidth="1"/>
    <col min="3037" max="3276" width="11.42578125" style="2"/>
    <col min="3277" max="3277" width="8.140625" style="2" customWidth="1"/>
    <col min="3278" max="3278" width="0" style="2" hidden="1" customWidth="1"/>
    <col min="3279" max="3279" width="59.5703125" style="2" customWidth="1"/>
    <col min="3280" max="3280" width="5.140625" style="2" bestFit="1" customWidth="1"/>
    <col min="3281" max="3281" width="9.42578125" style="2" customWidth="1"/>
    <col min="3282" max="3282" width="12.140625" style="2" customWidth="1"/>
    <col min="3283" max="3283" width="14.85546875" style="2" bestFit="1" customWidth="1"/>
    <col min="3284" max="3284" width="12" style="2" customWidth="1"/>
    <col min="3285" max="3285" width="14.85546875" style="2" bestFit="1" customWidth="1"/>
    <col min="3286" max="3286" width="12.42578125" style="2" customWidth="1"/>
    <col min="3287" max="3287" width="14.85546875" style="2" bestFit="1" customWidth="1"/>
    <col min="3288" max="3288" width="11.28515625" style="2" bestFit="1" customWidth="1"/>
    <col min="3289" max="3289" width="15" style="2" customWidth="1"/>
    <col min="3290" max="3290" width="10.28515625" style="2" customWidth="1"/>
    <col min="3291" max="3291" width="14.85546875" style="2" bestFit="1" customWidth="1"/>
    <col min="3292" max="3292" width="3.42578125" style="2" customWidth="1"/>
    <col min="3293" max="3532" width="11.42578125" style="2"/>
    <col min="3533" max="3533" width="8.140625" style="2" customWidth="1"/>
    <col min="3534" max="3534" width="0" style="2" hidden="1" customWidth="1"/>
    <col min="3535" max="3535" width="59.5703125" style="2" customWidth="1"/>
    <col min="3536" max="3536" width="5.140625" style="2" bestFit="1" customWidth="1"/>
    <col min="3537" max="3537" width="9.42578125" style="2" customWidth="1"/>
    <col min="3538" max="3538" width="12.140625" style="2" customWidth="1"/>
    <col min="3539" max="3539" width="14.85546875" style="2" bestFit="1" customWidth="1"/>
    <col min="3540" max="3540" width="12" style="2" customWidth="1"/>
    <col min="3541" max="3541" width="14.85546875" style="2" bestFit="1" customWidth="1"/>
    <col min="3542" max="3542" width="12.42578125" style="2" customWidth="1"/>
    <col min="3543" max="3543" width="14.85546875" style="2" bestFit="1" customWidth="1"/>
    <col min="3544" max="3544" width="11.28515625" style="2" bestFit="1" customWidth="1"/>
    <col min="3545" max="3545" width="15" style="2" customWidth="1"/>
    <col min="3546" max="3546" width="10.28515625" style="2" customWidth="1"/>
    <col min="3547" max="3547" width="14.85546875" style="2" bestFit="1" customWidth="1"/>
    <col min="3548" max="3548" width="3.42578125" style="2" customWidth="1"/>
    <col min="3549" max="3788" width="11.42578125" style="2"/>
    <col min="3789" max="3789" width="8.140625" style="2" customWidth="1"/>
    <col min="3790" max="3790" width="0" style="2" hidden="1" customWidth="1"/>
    <col min="3791" max="3791" width="59.5703125" style="2" customWidth="1"/>
    <col min="3792" max="3792" width="5.140625" style="2" bestFit="1" customWidth="1"/>
    <col min="3793" max="3793" width="9.42578125" style="2" customWidth="1"/>
    <col min="3794" max="3794" width="12.140625" style="2" customWidth="1"/>
    <col min="3795" max="3795" width="14.85546875" style="2" bestFit="1" customWidth="1"/>
    <col min="3796" max="3796" width="12" style="2" customWidth="1"/>
    <col min="3797" max="3797" width="14.85546875" style="2" bestFit="1" customWidth="1"/>
    <col min="3798" max="3798" width="12.42578125" style="2" customWidth="1"/>
    <col min="3799" max="3799" width="14.85546875" style="2" bestFit="1" customWidth="1"/>
    <col min="3800" max="3800" width="11.28515625" style="2" bestFit="1" customWidth="1"/>
    <col min="3801" max="3801" width="15" style="2" customWidth="1"/>
    <col min="3802" max="3802" width="10.28515625" style="2" customWidth="1"/>
    <col min="3803" max="3803" width="14.85546875" style="2" bestFit="1" customWidth="1"/>
    <col min="3804" max="3804" width="3.42578125" style="2" customWidth="1"/>
    <col min="3805" max="4044" width="11.42578125" style="2"/>
    <col min="4045" max="4045" width="8.140625" style="2" customWidth="1"/>
    <col min="4046" max="4046" width="0" style="2" hidden="1" customWidth="1"/>
    <col min="4047" max="4047" width="59.5703125" style="2" customWidth="1"/>
    <col min="4048" max="4048" width="5.140625" style="2" bestFit="1" customWidth="1"/>
    <col min="4049" max="4049" width="9.42578125" style="2" customWidth="1"/>
    <col min="4050" max="4050" width="12.140625" style="2" customWidth="1"/>
    <col min="4051" max="4051" width="14.85546875" style="2" bestFit="1" customWidth="1"/>
    <col min="4052" max="4052" width="12" style="2" customWidth="1"/>
    <col min="4053" max="4053" width="14.85546875" style="2" bestFit="1" customWidth="1"/>
    <col min="4054" max="4054" width="12.42578125" style="2" customWidth="1"/>
    <col min="4055" max="4055" width="14.85546875" style="2" bestFit="1" customWidth="1"/>
    <col min="4056" max="4056" width="11.28515625" style="2" bestFit="1" customWidth="1"/>
    <col min="4057" max="4057" width="15" style="2" customWidth="1"/>
    <col min="4058" max="4058" width="10.28515625" style="2" customWidth="1"/>
    <col min="4059" max="4059" width="14.85546875" style="2" bestFit="1" customWidth="1"/>
    <col min="4060" max="4060" width="3.42578125" style="2" customWidth="1"/>
    <col min="4061" max="4300" width="11.42578125" style="2"/>
    <col min="4301" max="4301" width="8.140625" style="2" customWidth="1"/>
    <col min="4302" max="4302" width="0" style="2" hidden="1" customWidth="1"/>
    <col min="4303" max="4303" width="59.5703125" style="2" customWidth="1"/>
    <col min="4304" max="4304" width="5.140625" style="2" bestFit="1" customWidth="1"/>
    <col min="4305" max="4305" width="9.42578125" style="2" customWidth="1"/>
    <col min="4306" max="4306" width="12.140625" style="2" customWidth="1"/>
    <col min="4307" max="4307" width="14.85546875" style="2" bestFit="1" customWidth="1"/>
    <col min="4308" max="4308" width="12" style="2" customWidth="1"/>
    <col min="4309" max="4309" width="14.85546875" style="2" bestFit="1" customWidth="1"/>
    <col min="4310" max="4310" width="12.42578125" style="2" customWidth="1"/>
    <col min="4311" max="4311" width="14.85546875" style="2" bestFit="1" customWidth="1"/>
    <col min="4312" max="4312" width="11.28515625" style="2" bestFit="1" customWidth="1"/>
    <col min="4313" max="4313" width="15" style="2" customWidth="1"/>
    <col min="4314" max="4314" width="10.28515625" style="2" customWidth="1"/>
    <col min="4315" max="4315" width="14.85546875" style="2" bestFit="1" customWidth="1"/>
    <col min="4316" max="4316" width="3.42578125" style="2" customWidth="1"/>
    <col min="4317" max="4556" width="11.42578125" style="2"/>
    <col min="4557" max="4557" width="8.140625" style="2" customWidth="1"/>
    <col min="4558" max="4558" width="0" style="2" hidden="1" customWidth="1"/>
    <col min="4559" max="4559" width="59.5703125" style="2" customWidth="1"/>
    <col min="4560" max="4560" width="5.140625" style="2" bestFit="1" customWidth="1"/>
    <col min="4561" max="4561" width="9.42578125" style="2" customWidth="1"/>
    <col min="4562" max="4562" width="12.140625" style="2" customWidth="1"/>
    <col min="4563" max="4563" width="14.85546875" style="2" bestFit="1" customWidth="1"/>
    <col min="4564" max="4564" width="12" style="2" customWidth="1"/>
    <col min="4565" max="4565" width="14.85546875" style="2" bestFit="1" customWidth="1"/>
    <col min="4566" max="4566" width="12.42578125" style="2" customWidth="1"/>
    <col min="4567" max="4567" width="14.85546875" style="2" bestFit="1" customWidth="1"/>
    <col min="4568" max="4568" width="11.28515625" style="2" bestFit="1" customWidth="1"/>
    <col min="4569" max="4569" width="15" style="2" customWidth="1"/>
    <col min="4570" max="4570" width="10.28515625" style="2" customWidth="1"/>
    <col min="4571" max="4571" width="14.85546875" style="2" bestFit="1" customWidth="1"/>
    <col min="4572" max="4572" width="3.42578125" style="2" customWidth="1"/>
    <col min="4573" max="4812" width="11.42578125" style="2"/>
    <col min="4813" max="4813" width="8.140625" style="2" customWidth="1"/>
    <col min="4814" max="4814" width="0" style="2" hidden="1" customWidth="1"/>
    <col min="4815" max="4815" width="59.5703125" style="2" customWidth="1"/>
    <col min="4816" max="4816" width="5.140625" style="2" bestFit="1" customWidth="1"/>
    <col min="4817" max="4817" width="9.42578125" style="2" customWidth="1"/>
    <col min="4818" max="4818" width="12.140625" style="2" customWidth="1"/>
    <col min="4819" max="4819" width="14.85546875" style="2" bestFit="1" customWidth="1"/>
    <col min="4820" max="4820" width="12" style="2" customWidth="1"/>
    <col min="4821" max="4821" width="14.85546875" style="2" bestFit="1" customWidth="1"/>
    <col min="4822" max="4822" width="12.42578125" style="2" customWidth="1"/>
    <col min="4823" max="4823" width="14.85546875" style="2" bestFit="1" customWidth="1"/>
    <col min="4824" max="4824" width="11.28515625" style="2" bestFit="1" customWidth="1"/>
    <col min="4825" max="4825" width="15" style="2" customWidth="1"/>
    <col min="4826" max="4826" width="10.28515625" style="2" customWidth="1"/>
    <col min="4827" max="4827" width="14.85546875" style="2" bestFit="1" customWidth="1"/>
    <col min="4828" max="4828" width="3.42578125" style="2" customWidth="1"/>
    <col min="4829" max="5068" width="11.42578125" style="2"/>
    <col min="5069" max="5069" width="8.140625" style="2" customWidth="1"/>
    <col min="5070" max="5070" width="0" style="2" hidden="1" customWidth="1"/>
    <col min="5071" max="5071" width="59.5703125" style="2" customWidth="1"/>
    <col min="5072" max="5072" width="5.140625" style="2" bestFit="1" customWidth="1"/>
    <col min="5073" max="5073" width="9.42578125" style="2" customWidth="1"/>
    <col min="5074" max="5074" width="12.140625" style="2" customWidth="1"/>
    <col min="5075" max="5075" width="14.85546875" style="2" bestFit="1" customWidth="1"/>
    <col min="5076" max="5076" width="12" style="2" customWidth="1"/>
    <col min="5077" max="5077" width="14.85546875" style="2" bestFit="1" customWidth="1"/>
    <col min="5078" max="5078" width="12.42578125" style="2" customWidth="1"/>
    <col min="5079" max="5079" width="14.85546875" style="2" bestFit="1" customWidth="1"/>
    <col min="5080" max="5080" width="11.28515625" style="2" bestFit="1" customWidth="1"/>
    <col min="5081" max="5081" width="15" style="2" customWidth="1"/>
    <col min="5082" max="5082" width="10.28515625" style="2" customWidth="1"/>
    <col min="5083" max="5083" width="14.85546875" style="2" bestFit="1" customWidth="1"/>
    <col min="5084" max="5084" width="3.42578125" style="2" customWidth="1"/>
    <col min="5085" max="5324" width="11.42578125" style="2"/>
    <col min="5325" max="5325" width="8.140625" style="2" customWidth="1"/>
    <col min="5326" max="5326" width="0" style="2" hidden="1" customWidth="1"/>
    <col min="5327" max="5327" width="59.5703125" style="2" customWidth="1"/>
    <col min="5328" max="5328" width="5.140625" style="2" bestFit="1" customWidth="1"/>
    <col min="5329" max="5329" width="9.42578125" style="2" customWidth="1"/>
    <col min="5330" max="5330" width="12.140625" style="2" customWidth="1"/>
    <col min="5331" max="5331" width="14.85546875" style="2" bestFit="1" customWidth="1"/>
    <col min="5332" max="5332" width="12" style="2" customWidth="1"/>
    <col min="5333" max="5333" width="14.85546875" style="2" bestFit="1" customWidth="1"/>
    <col min="5334" max="5334" width="12.42578125" style="2" customWidth="1"/>
    <col min="5335" max="5335" width="14.85546875" style="2" bestFit="1" customWidth="1"/>
    <col min="5336" max="5336" width="11.28515625" style="2" bestFit="1" customWidth="1"/>
    <col min="5337" max="5337" width="15" style="2" customWidth="1"/>
    <col min="5338" max="5338" width="10.28515625" style="2" customWidth="1"/>
    <col min="5339" max="5339" width="14.85546875" style="2" bestFit="1" customWidth="1"/>
    <col min="5340" max="5340" width="3.42578125" style="2" customWidth="1"/>
    <col min="5341" max="5580" width="11.42578125" style="2"/>
    <col min="5581" max="5581" width="8.140625" style="2" customWidth="1"/>
    <col min="5582" max="5582" width="0" style="2" hidden="1" customWidth="1"/>
    <col min="5583" max="5583" width="59.5703125" style="2" customWidth="1"/>
    <col min="5584" max="5584" width="5.140625" style="2" bestFit="1" customWidth="1"/>
    <col min="5585" max="5585" width="9.42578125" style="2" customWidth="1"/>
    <col min="5586" max="5586" width="12.140625" style="2" customWidth="1"/>
    <col min="5587" max="5587" width="14.85546875" style="2" bestFit="1" customWidth="1"/>
    <col min="5588" max="5588" width="12" style="2" customWidth="1"/>
    <col min="5589" max="5589" width="14.85546875" style="2" bestFit="1" customWidth="1"/>
    <col min="5590" max="5590" width="12.42578125" style="2" customWidth="1"/>
    <col min="5591" max="5591" width="14.85546875" style="2" bestFit="1" customWidth="1"/>
    <col min="5592" max="5592" width="11.28515625" style="2" bestFit="1" customWidth="1"/>
    <col min="5593" max="5593" width="15" style="2" customWidth="1"/>
    <col min="5594" max="5594" width="10.28515625" style="2" customWidth="1"/>
    <col min="5595" max="5595" width="14.85546875" style="2" bestFit="1" customWidth="1"/>
    <col min="5596" max="5596" width="3.42578125" style="2" customWidth="1"/>
    <col min="5597" max="5836" width="11.42578125" style="2"/>
    <col min="5837" max="5837" width="8.140625" style="2" customWidth="1"/>
    <col min="5838" max="5838" width="0" style="2" hidden="1" customWidth="1"/>
    <col min="5839" max="5839" width="59.5703125" style="2" customWidth="1"/>
    <col min="5840" max="5840" width="5.140625" style="2" bestFit="1" customWidth="1"/>
    <col min="5841" max="5841" width="9.42578125" style="2" customWidth="1"/>
    <col min="5842" max="5842" width="12.140625" style="2" customWidth="1"/>
    <col min="5843" max="5843" width="14.85546875" style="2" bestFit="1" customWidth="1"/>
    <col min="5844" max="5844" width="12" style="2" customWidth="1"/>
    <col min="5845" max="5845" width="14.85546875" style="2" bestFit="1" customWidth="1"/>
    <col min="5846" max="5846" width="12.42578125" style="2" customWidth="1"/>
    <col min="5847" max="5847" width="14.85546875" style="2" bestFit="1" customWidth="1"/>
    <col min="5848" max="5848" width="11.28515625" style="2" bestFit="1" customWidth="1"/>
    <col min="5849" max="5849" width="15" style="2" customWidth="1"/>
    <col min="5850" max="5850" width="10.28515625" style="2" customWidth="1"/>
    <col min="5851" max="5851" width="14.85546875" style="2" bestFit="1" customWidth="1"/>
    <col min="5852" max="5852" width="3.42578125" style="2" customWidth="1"/>
    <col min="5853" max="6092" width="11.42578125" style="2"/>
    <col min="6093" max="6093" width="8.140625" style="2" customWidth="1"/>
    <col min="6094" max="6094" width="0" style="2" hidden="1" customWidth="1"/>
    <col min="6095" max="6095" width="59.5703125" style="2" customWidth="1"/>
    <col min="6096" max="6096" width="5.140625" style="2" bestFit="1" customWidth="1"/>
    <col min="6097" max="6097" width="9.42578125" style="2" customWidth="1"/>
    <col min="6098" max="6098" width="12.140625" style="2" customWidth="1"/>
    <col min="6099" max="6099" width="14.85546875" style="2" bestFit="1" customWidth="1"/>
    <col min="6100" max="6100" width="12" style="2" customWidth="1"/>
    <col min="6101" max="6101" width="14.85546875" style="2" bestFit="1" customWidth="1"/>
    <col min="6102" max="6102" width="12.42578125" style="2" customWidth="1"/>
    <col min="6103" max="6103" width="14.85546875" style="2" bestFit="1" customWidth="1"/>
    <col min="6104" max="6104" width="11.28515625" style="2" bestFit="1" customWidth="1"/>
    <col min="6105" max="6105" width="15" style="2" customWidth="1"/>
    <col min="6106" max="6106" width="10.28515625" style="2" customWidth="1"/>
    <col min="6107" max="6107" width="14.85546875" style="2" bestFit="1" customWidth="1"/>
    <col min="6108" max="6108" width="3.42578125" style="2" customWidth="1"/>
    <col min="6109" max="6348" width="11.42578125" style="2"/>
    <col min="6349" max="6349" width="8.140625" style="2" customWidth="1"/>
    <col min="6350" max="6350" width="0" style="2" hidden="1" customWidth="1"/>
    <col min="6351" max="6351" width="59.5703125" style="2" customWidth="1"/>
    <col min="6352" max="6352" width="5.140625" style="2" bestFit="1" customWidth="1"/>
    <col min="6353" max="6353" width="9.42578125" style="2" customWidth="1"/>
    <col min="6354" max="6354" width="12.140625" style="2" customWidth="1"/>
    <col min="6355" max="6355" width="14.85546875" style="2" bestFit="1" customWidth="1"/>
    <col min="6356" max="6356" width="12" style="2" customWidth="1"/>
    <col min="6357" max="6357" width="14.85546875" style="2" bestFit="1" customWidth="1"/>
    <col min="6358" max="6358" width="12.42578125" style="2" customWidth="1"/>
    <col min="6359" max="6359" width="14.85546875" style="2" bestFit="1" customWidth="1"/>
    <col min="6360" max="6360" width="11.28515625" style="2" bestFit="1" customWidth="1"/>
    <col min="6361" max="6361" width="15" style="2" customWidth="1"/>
    <col min="6362" max="6362" width="10.28515625" style="2" customWidth="1"/>
    <col min="6363" max="6363" width="14.85546875" style="2" bestFit="1" customWidth="1"/>
    <col min="6364" max="6364" width="3.42578125" style="2" customWidth="1"/>
    <col min="6365" max="6604" width="11.42578125" style="2"/>
    <col min="6605" max="6605" width="8.140625" style="2" customWidth="1"/>
    <col min="6606" max="6606" width="0" style="2" hidden="1" customWidth="1"/>
    <col min="6607" max="6607" width="59.5703125" style="2" customWidth="1"/>
    <col min="6608" max="6608" width="5.140625" style="2" bestFit="1" customWidth="1"/>
    <col min="6609" max="6609" width="9.42578125" style="2" customWidth="1"/>
    <col min="6610" max="6610" width="12.140625" style="2" customWidth="1"/>
    <col min="6611" max="6611" width="14.85546875" style="2" bestFit="1" customWidth="1"/>
    <col min="6612" max="6612" width="12" style="2" customWidth="1"/>
    <col min="6613" max="6613" width="14.85546875" style="2" bestFit="1" customWidth="1"/>
    <col min="6614" max="6614" width="12.42578125" style="2" customWidth="1"/>
    <col min="6615" max="6615" width="14.85546875" style="2" bestFit="1" customWidth="1"/>
    <col min="6616" max="6616" width="11.28515625" style="2" bestFit="1" customWidth="1"/>
    <col min="6617" max="6617" width="15" style="2" customWidth="1"/>
    <col min="6618" max="6618" width="10.28515625" style="2" customWidth="1"/>
    <col min="6619" max="6619" width="14.85546875" style="2" bestFit="1" customWidth="1"/>
    <col min="6620" max="6620" width="3.42578125" style="2" customWidth="1"/>
    <col min="6621" max="6860" width="11.42578125" style="2"/>
    <col min="6861" max="6861" width="8.140625" style="2" customWidth="1"/>
    <col min="6862" max="6862" width="0" style="2" hidden="1" customWidth="1"/>
    <col min="6863" max="6863" width="59.5703125" style="2" customWidth="1"/>
    <col min="6864" max="6864" width="5.140625" style="2" bestFit="1" customWidth="1"/>
    <col min="6865" max="6865" width="9.42578125" style="2" customWidth="1"/>
    <col min="6866" max="6866" width="12.140625" style="2" customWidth="1"/>
    <col min="6867" max="6867" width="14.85546875" style="2" bestFit="1" customWidth="1"/>
    <col min="6868" max="6868" width="12" style="2" customWidth="1"/>
    <col min="6869" max="6869" width="14.85546875" style="2" bestFit="1" customWidth="1"/>
    <col min="6870" max="6870" width="12.42578125" style="2" customWidth="1"/>
    <col min="6871" max="6871" width="14.85546875" style="2" bestFit="1" customWidth="1"/>
    <col min="6872" max="6872" width="11.28515625" style="2" bestFit="1" customWidth="1"/>
    <col min="6873" max="6873" width="15" style="2" customWidth="1"/>
    <col min="6874" max="6874" width="10.28515625" style="2" customWidth="1"/>
    <col min="6875" max="6875" width="14.85546875" style="2" bestFit="1" customWidth="1"/>
    <col min="6876" max="6876" width="3.42578125" style="2" customWidth="1"/>
    <col min="6877" max="7116" width="11.42578125" style="2"/>
    <col min="7117" max="7117" width="8.140625" style="2" customWidth="1"/>
    <col min="7118" max="7118" width="0" style="2" hidden="1" customWidth="1"/>
    <col min="7119" max="7119" width="59.5703125" style="2" customWidth="1"/>
    <col min="7120" max="7120" width="5.140625" style="2" bestFit="1" customWidth="1"/>
    <col min="7121" max="7121" width="9.42578125" style="2" customWidth="1"/>
    <col min="7122" max="7122" width="12.140625" style="2" customWidth="1"/>
    <col min="7123" max="7123" width="14.85546875" style="2" bestFit="1" customWidth="1"/>
    <col min="7124" max="7124" width="12" style="2" customWidth="1"/>
    <col min="7125" max="7125" width="14.85546875" style="2" bestFit="1" customWidth="1"/>
    <col min="7126" max="7126" width="12.42578125" style="2" customWidth="1"/>
    <col min="7127" max="7127" width="14.85546875" style="2" bestFit="1" customWidth="1"/>
    <col min="7128" max="7128" width="11.28515625" style="2" bestFit="1" customWidth="1"/>
    <col min="7129" max="7129" width="15" style="2" customWidth="1"/>
    <col min="7130" max="7130" width="10.28515625" style="2" customWidth="1"/>
    <col min="7131" max="7131" width="14.85546875" style="2" bestFit="1" customWidth="1"/>
    <col min="7132" max="7132" width="3.42578125" style="2" customWidth="1"/>
    <col min="7133" max="7372" width="11.42578125" style="2"/>
    <col min="7373" max="7373" width="8.140625" style="2" customWidth="1"/>
    <col min="7374" max="7374" width="0" style="2" hidden="1" customWidth="1"/>
    <col min="7375" max="7375" width="59.5703125" style="2" customWidth="1"/>
    <col min="7376" max="7376" width="5.140625" style="2" bestFit="1" customWidth="1"/>
    <col min="7377" max="7377" width="9.42578125" style="2" customWidth="1"/>
    <col min="7378" max="7378" width="12.140625" style="2" customWidth="1"/>
    <col min="7379" max="7379" width="14.85546875" style="2" bestFit="1" customWidth="1"/>
    <col min="7380" max="7380" width="12" style="2" customWidth="1"/>
    <col min="7381" max="7381" width="14.85546875" style="2" bestFit="1" customWidth="1"/>
    <col min="7382" max="7382" width="12.42578125" style="2" customWidth="1"/>
    <col min="7383" max="7383" width="14.85546875" style="2" bestFit="1" customWidth="1"/>
    <col min="7384" max="7384" width="11.28515625" style="2" bestFit="1" customWidth="1"/>
    <col min="7385" max="7385" width="15" style="2" customWidth="1"/>
    <col min="7386" max="7386" width="10.28515625" style="2" customWidth="1"/>
    <col min="7387" max="7387" width="14.85546875" style="2" bestFit="1" customWidth="1"/>
    <col min="7388" max="7388" width="3.42578125" style="2" customWidth="1"/>
    <col min="7389" max="7628" width="11.42578125" style="2"/>
    <col min="7629" max="7629" width="8.140625" style="2" customWidth="1"/>
    <col min="7630" max="7630" width="0" style="2" hidden="1" customWidth="1"/>
    <col min="7631" max="7631" width="59.5703125" style="2" customWidth="1"/>
    <col min="7632" max="7632" width="5.140625" style="2" bestFit="1" customWidth="1"/>
    <col min="7633" max="7633" width="9.42578125" style="2" customWidth="1"/>
    <col min="7634" max="7634" width="12.140625" style="2" customWidth="1"/>
    <col min="7635" max="7635" width="14.85546875" style="2" bestFit="1" customWidth="1"/>
    <col min="7636" max="7636" width="12" style="2" customWidth="1"/>
    <col min="7637" max="7637" width="14.85546875" style="2" bestFit="1" customWidth="1"/>
    <col min="7638" max="7638" width="12.42578125" style="2" customWidth="1"/>
    <col min="7639" max="7639" width="14.85546875" style="2" bestFit="1" customWidth="1"/>
    <col min="7640" max="7640" width="11.28515625" style="2" bestFit="1" customWidth="1"/>
    <col min="7641" max="7641" width="15" style="2" customWidth="1"/>
    <col min="7642" max="7642" width="10.28515625" style="2" customWidth="1"/>
    <col min="7643" max="7643" width="14.85546875" style="2" bestFit="1" customWidth="1"/>
    <col min="7644" max="7644" width="3.42578125" style="2" customWidth="1"/>
    <col min="7645" max="7884" width="11.42578125" style="2"/>
    <col min="7885" max="7885" width="8.140625" style="2" customWidth="1"/>
    <col min="7886" max="7886" width="0" style="2" hidden="1" customWidth="1"/>
    <col min="7887" max="7887" width="59.5703125" style="2" customWidth="1"/>
    <col min="7888" max="7888" width="5.140625" style="2" bestFit="1" customWidth="1"/>
    <col min="7889" max="7889" width="9.42578125" style="2" customWidth="1"/>
    <col min="7890" max="7890" width="12.140625" style="2" customWidth="1"/>
    <col min="7891" max="7891" width="14.85546875" style="2" bestFit="1" customWidth="1"/>
    <col min="7892" max="7892" width="12" style="2" customWidth="1"/>
    <col min="7893" max="7893" width="14.85546875" style="2" bestFit="1" customWidth="1"/>
    <col min="7894" max="7894" width="12.42578125" style="2" customWidth="1"/>
    <col min="7895" max="7895" width="14.85546875" style="2" bestFit="1" customWidth="1"/>
    <col min="7896" max="7896" width="11.28515625" style="2" bestFit="1" customWidth="1"/>
    <col min="7897" max="7897" width="15" style="2" customWidth="1"/>
    <col min="7898" max="7898" width="10.28515625" style="2" customWidth="1"/>
    <col min="7899" max="7899" width="14.85546875" style="2" bestFit="1" customWidth="1"/>
    <col min="7900" max="7900" width="3.42578125" style="2" customWidth="1"/>
    <col min="7901" max="8140" width="11.42578125" style="2"/>
    <col min="8141" max="8141" width="8.140625" style="2" customWidth="1"/>
    <col min="8142" max="8142" width="0" style="2" hidden="1" customWidth="1"/>
    <col min="8143" max="8143" width="59.5703125" style="2" customWidth="1"/>
    <col min="8144" max="8144" width="5.140625" style="2" bestFit="1" customWidth="1"/>
    <col min="8145" max="8145" width="9.42578125" style="2" customWidth="1"/>
    <col min="8146" max="8146" width="12.140625" style="2" customWidth="1"/>
    <col min="8147" max="8147" width="14.85546875" style="2" bestFit="1" customWidth="1"/>
    <col min="8148" max="8148" width="12" style="2" customWidth="1"/>
    <col min="8149" max="8149" width="14.85546875" style="2" bestFit="1" customWidth="1"/>
    <col min="8150" max="8150" width="12.42578125" style="2" customWidth="1"/>
    <col min="8151" max="8151" width="14.85546875" style="2" bestFit="1" customWidth="1"/>
    <col min="8152" max="8152" width="11.28515625" style="2" bestFit="1" customWidth="1"/>
    <col min="8153" max="8153" width="15" style="2" customWidth="1"/>
    <col min="8154" max="8154" width="10.28515625" style="2" customWidth="1"/>
    <col min="8155" max="8155" width="14.85546875" style="2" bestFit="1" customWidth="1"/>
    <col min="8156" max="8156" width="3.42578125" style="2" customWidth="1"/>
    <col min="8157" max="8396" width="11.42578125" style="2"/>
    <col min="8397" max="8397" width="8.140625" style="2" customWidth="1"/>
    <col min="8398" max="8398" width="0" style="2" hidden="1" customWidth="1"/>
    <col min="8399" max="8399" width="59.5703125" style="2" customWidth="1"/>
    <col min="8400" max="8400" width="5.140625" style="2" bestFit="1" customWidth="1"/>
    <col min="8401" max="8401" width="9.42578125" style="2" customWidth="1"/>
    <col min="8402" max="8402" width="12.140625" style="2" customWidth="1"/>
    <col min="8403" max="8403" width="14.85546875" style="2" bestFit="1" customWidth="1"/>
    <col min="8404" max="8404" width="12" style="2" customWidth="1"/>
    <col min="8405" max="8405" width="14.85546875" style="2" bestFit="1" customWidth="1"/>
    <col min="8406" max="8406" width="12.42578125" style="2" customWidth="1"/>
    <col min="8407" max="8407" width="14.85546875" style="2" bestFit="1" customWidth="1"/>
    <col min="8408" max="8408" width="11.28515625" style="2" bestFit="1" customWidth="1"/>
    <col min="8409" max="8409" width="15" style="2" customWidth="1"/>
    <col min="8410" max="8410" width="10.28515625" style="2" customWidth="1"/>
    <col min="8411" max="8411" width="14.85546875" style="2" bestFit="1" customWidth="1"/>
    <col min="8412" max="8412" width="3.42578125" style="2" customWidth="1"/>
    <col min="8413" max="8652" width="11.42578125" style="2"/>
    <col min="8653" max="8653" width="8.140625" style="2" customWidth="1"/>
    <col min="8654" max="8654" width="0" style="2" hidden="1" customWidth="1"/>
    <col min="8655" max="8655" width="59.5703125" style="2" customWidth="1"/>
    <col min="8656" max="8656" width="5.140625" style="2" bestFit="1" customWidth="1"/>
    <col min="8657" max="8657" width="9.42578125" style="2" customWidth="1"/>
    <col min="8658" max="8658" width="12.140625" style="2" customWidth="1"/>
    <col min="8659" max="8659" width="14.85546875" style="2" bestFit="1" customWidth="1"/>
    <col min="8660" max="8660" width="12" style="2" customWidth="1"/>
    <col min="8661" max="8661" width="14.85546875" style="2" bestFit="1" customWidth="1"/>
    <col min="8662" max="8662" width="12.42578125" style="2" customWidth="1"/>
    <col min="8663" max="8663" width="14.85546875" style="2" bestFit="1" customWidth="1"/>
    <col min="8664" max="8664" width="11.28515625" style="2" bestFit="1" customWidth="1"/>
    <col min="8665" max="8665" width="15" style="2" customWidth="1"/>
    <col min="8666" max="8666" width="10.28515625" style="2" customWidth="1"/>
    <col min="8667" max="8667" width="14.85546875" style="2" bestFit="1" customWidth="1"/>
    <col min="8668" max="8668" width="3.42578125" style="2" customWidth="1"/>
    <col min="8669" max="8908" width="11.42578125" style="2"/>
    <col min="8909" max="8909" width="8.140625" style="2" customWidth="1"/>
    <col min="8910" max="8910" width="0" style="2" hidden="1" customWidth="1"/>
    <col min="8911" max="8911" width="59.5703125" style="2" customWidth="1"/>
    <col min="8912" max="8912" width="5.140625" style="2" bestFit="1" customWidth="1"/>
    <col min="8913" max="8913" width="9.42578125" style="2" customWidth="1"/>
    <col min="8914" max="8914" width="12.140625" style="2" customWidth="1"/>
    <col min="8915" max="8915" width="14.85546875" style="2" bestFit="1" customWidth="1"/>
    <col min="8916" max="8916" width="12" style="2" customWidth="1"/>
    <col min="8917" max="8917" width="14.85546875" style="2" bestFit="1" customWidth="1"/>
    <col min="8918" max="8918" width="12.42578125" style="2" customWidth="1"/>
    <col min="8919" max="8919" width="14.85546875" style="2" bestFit="1" customWidth="1"/>
    <col min="8920" max="8920" width="11.28515625" style="2" bestFit="1" customWidth="1"/>
    <col min="8921" max="8921" width="15" style="2" customWidth="1"/>
    <col min="8922" max="8922" width="10.28515625" style="2" customWidth="1"/>
    <col min="8923" max="8923" width="14.85546875" style="2" bestFit="1" customWidth="1"/>
    <col min="8924" max="8924" width="3.42578125" style="2" customWidth="1"/>
    <col min="8925" max="9164" width="11.42578125" style="2"/>
    <col min="9165" max="9165" width="8.140625" style="2" customWidth="1"/>
    <col min="9166" max="9166" width="0" style="2" hidden="1" customWidth="1"/>
    <col min="9167" max="9167" width="59.5703125" style="2" customWidth="1"/>
    <col min="9168" max="9168" width="5.140625" style="2" bestFit="1" customWidth="1"/>
    <col min="9169" max="9169" width="9.42578125" style="2" customWidth="1"/>
    <col min="9170" max="9170" width="12.140625" style="2" customWidth="1"/>
    <col min="9171" max="9171" width="14.85546875" style="2" bestFit="1" customWidth="1"/>
    <col min="9172" max="9172" width="12" style="2" customWidth="1"/>
    <col min="9173" max="9173" width="14.85546875" style="2" bestFit="1" customWidth="1"/>
    <col min="9174" max="9174" width="12.42578125" style="2" customWidth="1"/>
    <col min="9175" max="9175" width="14.85546875" style="2" bestFit="1" customWidth="1"/>
    <col min="9176" max="9176" width="11.28515625" style="2" bestFit="1" customWidth="1"/>
    <col min="9177" max="9177" width="15" style="2" customWidth="1"/>
    <col min="9178" max="9178" width="10.28515625" style="2" customWidth="1"/>
    <col min="9179" max="9179" width="14.85546875" style="2" bestFit="1" customWidth="1"/>
    <col min="9180" max="9180" width="3.42578125" style="2" customWidth="1"/>
    <col min="9181" max="9420" width="11.42578125" style="2"/>
    <col min="9421" max="9421" width="8.140625" style="2" customWidth="1"/>
    <col min="9422" max="9422" width="0" style="2" hidden="1" customWidth="1"/>
    <col min="9423" max="9423" width="59.5703125" style="2" customWidth="1"/>
    <col min="9424" max="9424" width="5.140625" style="2" bestFit="1" customWidth="1"/>
    <col min="9425" max="9425" width="9.42578125" style="2" customWidth="1"/>
    <col min="9426" max="9426" width="12.140625" style="2" customWidth="1"/>
    <col min="9427" max="9427" width="14.85546875" style="2" bestFit="1" customWidth="1"/>
    <col min="9428" max="9428" width="12" style="2" customWidth="1"/>
    <col min="9429" max="9429" width="14.85546875" style="2" bestFit="1" customWidth="1"/>
    <col min="9430" max="9430" width="12.42578125" style="2" customWidth="1"/>
    <col min="9431" max="9431" width="14.85546875" style="2" bestFit="1" customWidth="1"/>
    <col min="9432" max="9432" width="11.28515625" style="2" bestFit="1" customWidth="1"/>
    <col min="9433" max="9433" width="15" style="2" customWidth="1"/>
    <col min="9434" max="9434" width="10.28515625" style="2" customWidth="1"/>
    <col min="9435" max="9435" width="14.85546875" style="2" bestFit="1" customWidth="1"/>
    <col min="9436" max="9436" width="3.42578125" style="2" customWidth="1"/>
    <col min="9437" max="9676" width="11.42578125" style="2"/>
    <col min="9677" max="9677" width="8.140625" style="2" customWidth="1"/>
    <col min="9678" max="9678" width="0" style="2" hidden="1" customWidth="1"/>
    <col min="9679" max="9679" width="59.5703125" style="2" customWidth="1"/>
    <col min="9680" max="9680" width="5.140625" style="2" bestFit="1" customWidth="1"/>
    <col min="9681" max="9681" width="9.42578125" style="2" customWidth="1"/>
    <col min="9682" max="9682" width="12.140625" style="2" customWidth="1"/>
    <col min="9683" max="9683" width="14.85546875" style="2" bestFit="1" customWidth="1"/>
    <col min="9684" max="9684" width="12" style="2" customWidth="1"/>
    <col min="9685" max="9685" width="14.85546875" style="2" bestFit="1" customWidth="1"/>
    <col min="9686" max="9686" width="12.42578125" style="2" customWidth="1"/>
    <col min="9687" max="9687" width="14.85546875" style="2" bestFit="1" customWidth="1"/>
    <col min="9688" max="9688" width="11.28515625" style="2" bestFit="1" customWidth="1"/>
    <col min="9689" max="9689" width="15" style="2" customWidth="1"/>
    <col min="9690" max="9690" width="10.28515625" style="2" customWidth="1"/>
    <col min="9691" max="9691" width="14.85546875" style="2" bestFit="1" customWidth="1"/>
    <col min="9692" max="9692" width="3.42578125" style="2" customWidth="1"/>
    <col min="9693" max="9932" width="11.42578125" style="2"/>
    <col min="9933" max="9933" width="8.140625" style="2" customWidth="1"/>
    <col min="9934" max="9934" width="0" style="2" hidden="1" customWidth="1"/>
    <col min="9935" max="9935" width="59.5703125" style="2" customWidth="1"/>
    <col min="9936" max="9936" width="5.140625" style="2" bestFit="1" customWidth="1"/>
    <col min="9937" max="9937" width="9.42578125" style="2" customWidth="1"/>
    <col min="9938" max="9938" width="12.140625" style="2" customWidth="1"/>
    <col min="9939" max="9939" width="14.85546875" style="2" bestFit="1" customWidth="1"/>
    <col min="9940" max="9940" width="12" style="2" customWidth="1"/>
    <col min="9941" max="9941" width="14.85546875" style="2" bestFit="1" customWidth="1"/>
    <col min="9942" max="9942" width="12.42578125" style="2" customWidth="1"/>
    <col min="9943" max="9943" width="14.85546875" style="2" bestFit="1" customWidth="1"/>
    <col min="9944" max="9944" width="11.28515625" style="2" bestFit="1" customWidth="1"/>
    <col min="9945" max="9945" width="15" style="2" customWidth="1"/>
    <col min="9946" max="9946" width="10.28515625" style="2" customWidth="1"/>
    <col min="9947" max="9947" width="14.85546875" style="2" bestFit="1" customWidth="1"/>
    <col min="9948" max="9948" width="3.42578125" style="2" customWidth="1"/>
    <col min="9949" max="10188" width="11.42578125" style="2"/>
    <col min="10189" max="10189" width="8.140625" style="2" customWidth="1"/>
    <col min="10190" max="10190" width="0" style="2" hidden="1" customWidth="1"/>
    <col min="10191" max="10191" width="59.5703125" style="2" customWidth="1"/>
    <col min="10192" max="10192" width="5.140625" style="2" bestFit="1" customWidth="1"/>
    <col min="10193" max="10193" width="9.42578125" style="2" customWidth="1"/>
    <col min="10194" max="10194" width="12.140625" style="2" customWidth="1"/>
    <col min="10195" max="10195" width="14.85546875" style="2" bestFit="1" customWidth="1"/>
    <col min="10196" max="10196" width="12" style="2" customWidth="1"/>
    <col min="10197" max="10197" width="14.85546875" style="2" bestFit="1" customWidth="1"/>
    <col min="10198" max="10198" width="12.42578125" style="2" customWidth="1"/>
    <col min="10199" max="10199" width="14.85546875" style="2" bestFit="1" customWidth="1"/>
    <col min="10200" max="10200" width="11.28515625" style="2" bestFit="1" customWidth="1"/>
    <col min="10201" max="10201" width="15" style="2" customWidth="1"/>
    <col min="10202" max="10202" width="10.28515625" style="2" customWidth="1"/>
    <col min="10203" max="10203" width="14.85546875" style="2" bestFit="1" customWidth="1"/>
    <col min="10204" max="10204" width="3.42578125" style="2" customWidth="1"/>
    <col min="10205" max="10444" width="11.42578125" style="2"/>
    <col min="10445" max="10445" width="8.140625" style="2" customWidth="1"/>
    <col min="10446" max="10446" width="0" style="2" hidden="1" customWidth="1"/>
    <col min="10447" max="10447" width="59.5703125" style="2" customWidth="1"/>
    <col min="10448" max="10448" width="5.140625" style="2" bestFit="1" customWidth="1"/>
    <col min="10449" max="10449" width="9.42578125" style="2" customWidth="1"/>
    <col min="10450" max="10450" width="12.140625" style="2" customWidth="1"/>
    <col min="10451" max="10451" width="14.85546875" style="2" bestFit="1" customWidth="1"/>
    <col min="10452" max="10452" width="12" style="2" customWidth="1"/>
    <col min="10453" max="10453" width="14.85546875" style="2" bestFit="1" customWidth="1"/>
    <col min="10454" max="10454" width="12.42578125" style="2" customWidth="1"/>
    <col min="10455" max="10455" width="14.85546875" style="2" bestFit="1" customWidth="1"/>
    <col min="10456" max="10456" width="11.28515625" style="2" bestFit="1" customWidth="1"/>
    <col min="10457" max="10457" width="15" style="2" customWidth="1"/>
    <col min="10458" max="10458" width="10.28515625" style="2" customWidth="1"/>
    <col min="10459" max="10459" width="14.85546875" style="2" bestFit="1" customWidth="1"/>
    <col min="10460" max="10460" width="3.42578125" style="2" customWidth="1"/>
    <col min="10461" max="10700" width="11.42578125" style="2"/>
    <col min="10701" max="10701" width="8.140625" style="2" customWidth="1"/>
    <col min="10702" max="10702" width="0" style="2" hidden="1" customWidth="1"/>
    <col min="10703" max="10703" width="59.5703125" style="2" customWidth="1"/>
    <col min="10704" max="10704" width="5.140625" style="2" bestFit="1" customWidth="1"/>
    <col min="10705" max="10705" width="9.42578125" style="2" customWidth="1"/>
    <col min="10706" max="10706" width="12.140625" style="2" customWidth="1"/>
    <col min="10707" max="10707" width="14.85546875" style="2" bestFit="1" customWidth="1"/>
    <col min="10708" max="10708" width="12" style="2" customWidth="1"/>
    <col min="10709" max="10709" width="14.85546875" style="2" bestFit="1" customWidth="1"/>
    <col min="10710" max="10710" width="12.42578125" style="2" customWidth="1"/>
    <col min="10711" max="10711" width="14.85546875" style="2" bestFit="1" customWidth="1"/>
    <col min="10712" max="10712" width="11.28515625" style="2" bestFit="1" customWidth="1"/>
    <col min="10713" max="10713" width="15" style="2" customWidth="1"/>
    <col min="10714" max="10714" width="10.28515625" style="2" customWidth="1"/>
    <col min="10715" max="10715" width="14.85546875" style="2" bestFit="1" customWidth="1"/>
    <col min="10716" max="10716" width="3.42578125" style="2" customWidth="1"/>
    <col min="10717" max="10956" width="11.42578125" style="2"/>
    <col min="10957" max="10957" width="8.140625" style="2" customWidth="1"/>
    <col min="10958" max="10958" width="0" style="2" hidden="1" customWidth="1"/>
    <col min="10959" max="10959" width="59.5703125" style="2" customWidth="1"/>
    <col min="10960" max="10960" width="5.140625" style="2" bestFit="1" customWidth="1"/>
    <col min="10961" max="10961" width="9.42578125" style="2" customWidth="1"/>
    <col min="10962" max="10962" width="12.140625" style="2" customWidth="1"/>
    <col min="10963" max="10963" width="14.85546875" style="2" bestFit="1" customWidth="1"/>
    <col min="10964" max="10964" width="12" style="2" customWidth="1"/>
    <col min="10965" max="10965" width="14.85546875" style="2" bestFit="1" customWidth="1"/>
    <col min="10966" max="10966" width="12.42578125" style="2" customWidth="1"/>
    <col min="10967" max="10967" width="14.85546875" style="2" bestFit="1" customWidth="1"/>
    <col min="10968" max="10968" width="11.28515625" style="2" bestFit="1" customWidth="1"/>
    <col min="10969" max="10969" width="15" style="2" customWidth="1"/>
    <col min="10970" max="10970" width="10.28515625" style="2" customWidth="1"/>
    <col min="10971" max="10971" width="14.85546875" style="2" bestFit="1" customWidth="1"/>
    <col min="10972" max="10972" width="3.42578125" style="2" customWidth="1"/>
    <col min="10973" max="11212" width="11.42578125" style="2"/>
    <col min="11213" max="11213" width="8.140625" style="2" customWidth="1"/>
    <col min="11214" max="11214" width="0" style="2" hidden="1" customWidth="1"/>
    <col min="11215" max="11215" width="59.5703125" style="2" customWidth="1"/>
    <col min="11216" max="11216" width="5.140625" style="2" bestFit="1" customWidth="1"/>
    <col min="11217" max="11217" width="9.42578125" style="2" customWidth="1"/>
    <col min="11218" max="11218" width="12.140625" style="2" customWidth="1"/>
    <col min="11219" max="11219" width="14.85546875" style="2" bestFit="1" customWidth="1"/>
    <col min="11220" max="11220" width="12" style="2" customWidth="1"/>
    <col min="11221" max="11221" width="14.85546875" style="2" bestFit="1" customWidth="1"/>
    <col min="11222" max="11222" width="12.42578125" style="2" customWidth="1"/>
    <col min="11223" max="11223" width="14.85546875" style="2" bestFit="1" customWidth="1"/>
    <col min="11224" max="11224" width="11.28515625" style="2" bestFit="1" customWidth="1"/>
    <col min="11225" max="11225" width="15" style="2" customWidth="1"/>
    <col min="11226" max="11226" width="10.28515625" style="2" customWidth="1"/>
    <col min="11227" max="11227" width="14.85546875" style="2" bestFit="1" customWidth="1"/>
    <col min="11228" max="11228" width="3.42578125" style="2" customWidth="1"/>
    <col min="11229" max="11468" width="11.42578125" style="2"/>
    <col min="11469" max="11469" width="8.140625" style="2" customWidth="1"/>
    <col min="11470" max="11470" width="0" style="2" hidden="1" customWidth="1"/>
    <col min="11471" max="11471" width="59.5703125" style="2" customWidth="1"/>
    <col min="11472" max="11472" width="5.140625" style="2" bestFit="1" customWidth="1"/>
    <col min="11473" max="11473" width="9.42578125" style="2" customWidth="1"/>
    <col min="11474" max="11474" width="12.140625" style="2" customWidth="1"/>
    <col min="11475" max="11475" width="14.85546875" style="2" bestFit="1" customWidth="1"/>
    <col min="11476" max="11476" width="12" style="2" customWidth="1"/>
    <col min="11477" max="11477" width="14.85546875" style="2" bestFit="1" customWidth="1"/>
    <col min="11478" max="11478" width="12.42578125" style="2" customWidth="1"/>
    <col min="11479" max="11479" width="14.85546875" style="2" bestFit="1" customWidth="1"/>
    <col min="11480" max="11480" width="11.28515625" style="2" bestFit="1" customWidth="1"/>
    <col min="11481" max="11481" width="15" style="2" customWidth="1"/>
    <col min="11482" max="11482" width="10.28515625" style="2" customWidth="1"/>
    <col min="11483" max="11483" width="14.85546875" style="2" bestFit="1" customWidth="1"/>
    <col min="11484" max="11484" width="3.42578125" style="2" customWidth="1"/>
    <col min="11485" max="11724" width="11.42578125" style="2"/>
    <col min="11725" max="11725" width="8.140625" style="2" customWidth="1"/>
    <col min="11726" max="11726" width="0" style="2" hidden="1" customWidth="1"/>
    <col min="11727" max="11727" width="59.5703125" style="2" customWidth="1"/>
    <col min="11728" max="11728" width="5.140625" style="2" bestFit="1" customWidth="1"/>
    <col min="11729" max="11729" width="9.42578125" style="2" customWidth="1"/>
    <col min="11730" max="11730" width="12.140625" style="2" customWidth="1"/>
    <col min="11731" max="11731" width="14.85546875" style="2" bestFit="1" customWidth="1"/>
    <col min="11732" max="11732" width="12" style="2" customWidth="1"/>
    <col min="11733" max="11733" width="14.85546875" style="2" bestFit="1" customWidth="1"/>
    <col min="11734" max="11734" width="12.42578125" style="2" customWidth="1"/>
    <col min="11735" max="11735" width="14.85546875" style="2" bestFit="1" customWidth="1"/>
    <col min="11736" max="11736" width="11.28515625" style="2" bestFit="1" customWidth="1"/>
    <col min="11737" max="11737" width="15" style="2" customWidth="1"/>
    <col min="11738" max="11738" width="10.28515625" style="2" customWidth="1"/>
    <col min="11739" max="11739" width="14.85546875" style="2" bestFit="1" customWidth="1"/>
    <col min="11740" max="11740" width="3.42578125" style="2" customWidth="1"/>
    <col min="11741" max="11980" width="11.42578125" style="2"/>
    <col min="11981" max="11981" width="8.140625" style="2" customWidth="1"/>
    <col min="11982" max="11982" width="0" style="2" hidden="1" customWidth="1"/>
    <col min="11983" max="11983" width="59.5703125" style="2" customWidth="1"/>
    <col min="11984" max="11984" width="5.140625" style="2" bestFit="1" customWidth="1"/>
    <col min="11985" max="11985" width="9.42578125" style="2" customWidth="1"/>
    <col min="11986" max="11986" width="12.140625" style="2" customWidth="1"/>
    <col min="11987" max="11987" width="14.85546875" style="2" bestFit="1" customWidth="1"/>
    <col min="11988" max="11988" width="12" style="2" customWidth="1"/>
    <col min="11989" max="11989" width="14.85546875" style="2" bestFit="1" customWidth="1"/>
    <col min="11990" max="11990" width="12.42578125" style="2" customWidth="1"/>
    <col min="11991" max="11991" width="14.85546875" style="2" bestFit="1" customWidth="1"/>
    <col min="11992" max="11992" width="11.28515625" style="2" bestFit="1" customWidth="1"/>
    <col min="11993" max="11993" width="15" style="2" customWidth="1"/>
    <col min="11994" max="11994" width="10.28515625" style="2" customWidth="1"/>
    <col min="11995" max="11995" width="14.85546875" style="2" bestFit="1" customWidth="1"/>
    <col min="11996" max="11996" width="3.42578125" style="2" customWidth="1"/>
    <col min="11997" max="12236" width="11.42578125" style="2"/>
    <col min="12237" max="12237" width="8.140625" style="2" customWidth="1"/>
    <col min="12238" max="12238" width="0" style="2" hidden="1" customWidth="1"/>
    <col min="12239" max="12239" width="59.5703125" style="2" customWidth="1"/>
    <col min="12240" max="12240" width="5.140625" style="2" bestFit="1" customWidth="1"/>
    <col min="12241" max="12241" width="9.42578125" style="2" customWidth="1"/>
    <col min="12242" max="12242" width="12.140625" style="2" customWidth="1"/>
    <col min="12243" max="12243" width="14.85546875" style="2" bestFit="1" customWidth="1"/>
    <col min="12244" max="12244" width="12" style="2" customWidth="1"/>
    <col min="12245" max="12245" width="14.85546875" style="2" bestFit="1" customWidth="1"/>
    <col min="12246" max="12246" width="12.42578125" style="2" customWidth="1"/>
    <col min="12247" max="12247" width="14.85546875" style="2" bestFit="1" customWidth="1"/>
    <col min="12248" max="12248" width="11.28515625" style="2" bestFit="1" customWidth="1"/>
    <col min="12249" max="12249" width="15" style="2" customWidth="1"/>
    <col min="12250" max="12250" width="10.28515625" style="2" customWidth="1"/>
    <col min="12251" max="12251" width="14.85546875" style="2" bestFit="1" customWidth="1"/>
    <col min="12252" max="12252" width="3.42578125" style="2" customWidth="1"/>
    <col min="12253" max="12492" width="11.42578125" style="2"/>
    <col min="12493" max="12493" width="8.140625" style="2" customWidth="1"/>
    <col min="12494" max="12494" width="0" style="2" hidden="1" customWidth="1"/>
    <col min="12495" max="12495" width="59.5703125" style="2" customWidth="1"/>
    <col min="12496" max="12496" width="5.140625" style="2" bestFit="1" customWidth="1"/>
    <col min="12497" max="12497" width="9.42578125" style="2" customWidth="1"/>
    <col min="12498" max="12498" width="12.140625" style="2" customWidth="1"/>
    <col min="12499" max="12499" width="14.85546875" style="2" bestFit="1" customWidth="1"/>
    <col min="12500" max="12500" width="12" style="2" customWidth="1"/>
    <col min="12501" max="12501" width="14.85546875" style="2" bestFit="1" customWidth="1"/>
    <col min="12502" max="12502" width="12.42578125" style="2" customWidth="1"/>
    <col min="12503" max="12503" width="14.85546875" style="2" bestFit="1" customWidth="1"/>
    <col min="12504" max="12504" width="11.28515625" style="2" bestFit="1" customWidth="1"/>
    <col min="12505" max="12505" width="15" style="2" customWidth="1"/>
    <col min="12506" max="12506" width="10.28515625" style="2" customWidth="1"/>
    <col min="12507" max="12507" width="14.85546875" style="2" bestFit="1" customWidth="1"/>
    <col min="12508" max="12508" width="3.42578125" style="2" customWidth="1"/>
    <col min="12509" max="12748" width="11.42578125" style="2"/>
    <col min="12749" max="12749" width="8.140625" style="2" customWidth="1"/>
    <col min="12750" max="12750" width="0" style="2" hidden="1" customWidth="1"/>
    <col min="12751" max="12751" width="59.5703125" style="2" customWidth="1"/>
    <col min="12752" max="12752" width="5.140625" style="2" bestFit="1" customWidth="1"/>
    <col min="12753" max="12753" width="9.42578125" style="2" customWidth="1"/>
    <col min="12754" max="12754" width="12.140625" style="2" customWidth="1"/>
    <col min="12755" max="12755" width="14.85546875" style="2" bestFit="1" customWidth="1"/>
    <col min="12756" max="12756" width="12" style="2" customWidth="1"/>
    <col min="12757" max="12757" width="14.85546875" style="2" bestFit="1" customWidth="1"/>
    <col min="12758" max="12758" width="12.42578125" style="2" customWidth="1"/>
    <col min="12759" max="12759" width="14.85546875" style="2" bestFit="1" customWidth="1"/>
    <col min="12760" max="12760" width="11.28515625" style="2" bestFit="1" customWidth="1"/>
    <col min="12761" max="12761" width="15" style="2" customWidth="1"/>
    <col min="12762" max="12762" width="10.28515625" style="2" customWidth="1"/>
    <col min="12763" max="12763" width="14.85546875" style="2" bestFit="1" customWidth="1"/>
    <col min="12764" max="12764" width="3.42578125" style="2" customWidth="1"/>
    <col min="12765" max="13004" width="11.42578125" style="2"/>
    <col min="13005" max="13005" width="8.140625" style="2" customWidth="1"/>
    <col min="13006" max="13006" width="0" style="2" hidden="1" customWidth="1"/>
    <col min="13007" max="13007" width="59.5703125" style="2" customWidth="1"/>
    <col min="13008" max="13008" width="5.140625" style="2" bestFit="1" customWidth="1"/>
    <col min="13009" max="13009" width="9.42578125" style="2" customWidth="1"/>
    <col min="13010" max="13010" width="12.140625" style="2" customWidth="1"/>
    <col min="13011" max="13011" width="14.85546875" style="2" bestFit="1" customWidth="1"/>
    <col min="13012" max="13012" width="12" style="2" customWidth="1"/>
    <col min="13013" max="13013" width="14.85546875" style="2" bestFit="1" customWidth="1"/>
    <col min="13014" max="13014" width="12.42578125" style="2" customWidth="1"/>
    <col min="13015" max="13015" width="14.85546875" style="2" bestFit="1" customWidth="1"/>
    <col min="13016" max="13016" width="11.28515625" style="2" bestFit="1" customWidth="1"/>
    <col min="13017" max="13017" width="15" style="2" customWidth="1"/>
    <col min="13018" max="13018" width="10.28515625" style="2" customWidth="1"/>
    <col min="13019" max="13019" width="14.85546875" style="2" bestFit="1" customWidth="1"/>
    <col min="13020" max="13020" width="3.42578125" style="2" customWidth="1"/>
    <col min="13021" max="13260" width="11.42578125" style="2"/>
    <col min="13261" max="13261" width="8.140625" style="2" customWidth="1"/>
    <col min="13262" max="13262" width="0" style="2" hidden="1" customWidth="1"/>
    <col min="13263" max="13263" width="59.5703125" style="2" customWidth="1"/>
    <col min="13264" max="13264" width="5.140625" style="2" bestFit="1" customWidth="1"/>
    <col min="13265" max="13265" width="9.42578125" style="2" customWidth="1"/>
    <col min="13266" max="13266" width="12.140625" style="2" customWidth="1"/>
    <col min="13267" max="13267" width="14.85546875" style="2" bestFit="1" customWidth="1"/>
    <col min="13268" max="13268" width="12" style="2" customWidth="1"/>
    <col min="13269" max="13269" width="14.85546875" style="2" bestFit="1" customWidth="1"/>
    <col min="13270" max="13270" width="12.42578125" style="2" customWidth="1"/>
    <col min="13271" max="13271" width="14.85546875" style="2" bestFit="1" customWidth="1"/>
    <col min="13272" max="13272" width="11.28515625" style="2" bestFit="1" customWidth="1"/>
    <col min="13273" max="13273" width="15" style="2" customWidth="1"/>
    <col min="13274" max="13274" width="10.28515625" style="2" customWidth="1"/>
    <col min="13275" max="13275" width="14.85546875" style="2" bestFit="1" customWidth="1"/>
    <col min="13276" max="13276" width="3.42578125" style="2" customWidth="1"/>
    <col min="13277" max="13516" width="11.42578125" style="2"/>
    <col min="13517" max="13517" width="8.140625" style="2" customWidth="1"/>
    <col min="13518" max="13518" width="0" style="2" hidden="1" customWidth="1"/>
    <col min="13519" max="13519" width="59.5703125" style="2" customWidth="1"/>
    <col min="13520" max="13520" width="5.140625" style="2" bestFit="1" customWidth="1"/>
    <col min="13521" max="13521" width="9.42578125" style="2" customWidth="1"/>
    <col min="13522" max="13522" width="12.140625" style="2" customWidth="1"/>
    <col min="13523" max="13523" width="14.85546875" style="2" bestFit="1" customWidth="1"/>
    <col min="13524" max="13524" width="12" style="2" customWidth="1"/>
    <col min="13525" max="13525" width="14.85546875" style="2" bestFit="1" customWidth="1"/>
    <col min="13526" max="13526" width="12.42578125" style="2" customWidth="1"/>
    <col min="13527" max="13527" width="14.85546875" style="2" bestFit="1" customWidth="1"/>
    <col min="13528" max="13528" width="11.28515625" style="2" bestFit="1" customWidth="1"/>
    <col min="13529" max="13529" width="15" style="2" customWidth="1"/>
    <col min="13530" max="13530" width="10.28515625" style="2" customWidth="1"/>
    <col min="13531" max="13531" width="14.85546875" style="2" bestFit="1" customWidth="1"/>
    <col min="13532" max="13532" width="3.42578125" style="2" customWidth="1"/>
    <col min="13533" max="13772" width="11.42578125" style="2"/>
    <col min="13773" max="13773" width="8.140625" style="2" customWidth="1"/>
    <col min="13774" max="13774" width="0" style="2" hidden="1" customWidth="1"/>
    <col min="13775" max="13775" width="59.5703125" style="2" customWidth="1"/>
    <col min="13776" max="13776" width="5.140625" style="2" bestFit="1" customWidth="1"/>
    <col min="13777" max="13777" width="9.42578125" style="2" customWidth="1"/>
    <col min="13778" max="13778" width="12.140625" style="2" customWidth="1"/>
    <col min="13779" max="13779" width="14.85546875" style="2" bestFit="1" customWidth="1"/>
    <col min="13780" max="13780" width="12" style="2" customWidth="1"/>
    <col min="13781" max="13781" width="14.85546875" style="2" bestFit="1" customWidth="1"/>
    <col min="13782" max="13782" width="12.42578125" style="2" customWidth="1"/>
    <col min="13783" max="13783" width="14.85546875" style="2" bestFit="1" customWidth="1"/>
    <col min="13784" max="13784" width="11.28515625" style="2" bestFit="1" customWidth="1"/>
    <col min="13785" max="13785" width="15" style="2" customWidth="1"/>
    <col min="13786" max="13786" width="10.28515625" style="2" customWidth="1"/>
    <col min="13787" max="13787" width="14.85546875" style="2" bestFit="1" customWidth="1"/>
    <col min="13788" max="13788" width="3.42578125" style="2" customWidth="1"/>
    <col min="13789" max="14028" width="11.42578125" style="2"/>
    <col min="14029" max="14029" width="8.140625" style="2" customWidth="1"/>
    <col min="14030" max="14030" width="0" style="2" hidden="1" customWidth="1"/>
    <col min="14031" max="14031" width="59.5703125" style="2" customWidth="1"/>
    <col min="14032" max="14032" width="5.140625" style="2" bestFit="1" customWidth="1"/>
    <col min="14033" max="14033" width="9.42578125" style="2" customWidth="1"/>
    <col min="14034" max="14034" width="12.140625" style="2" customWidth="1"/>
    <col min="14035" max="14035" width="14.85546875" style="2" bestFit="1" customWidth="1"/>
    <col min="14036" max="14036" width="12" style="2" customWidth="1"/>
    <col min="14037" max="14037" width="14.85546875" style="2" bestFit="1" customWidth="1"/>
    <col min="14038" max="14038" width="12.42578125" style="2" customWidth="1"/>
    <col min="14039" max="14039" width="14.85546875" style="2" bestFit="1" customWidth="1"/>
    <col min="14040" max="14040" width="11.28515625" style="2" bestFit="1" customWidth="1"/>
    <col min="14041" max="14041" width="15" style="2" customWidth="1"/>
    <col min="14042" max="14042" width="10.28515625" style="2" customWidth="1"/>
    <col min="14043" max="14043" width="14.85546875" style="2" bestFit="1" customWidth="1"/>
    <col min="14044" max="14044" width="3.42578125" style="2" customWidth="1"/>
    <col min="14045" max="14284" width="11.42578125" style="2"/>
    <col min="14285" max="14285" width="8.140625" style="2" customWidth="1"/>
    <col min="14286" max="14286" width="0" style="2" hidden="1" customWidth="1"/>
    <col min="14287" max="14287" width="59.5703125" style="2" customWidth="1"/>
    <col min="14288" max="14288" width="5.140625" style="2" bestFit="1" customWidth="1"/>
    <col min="14289" max="14289" width="9.42578125" style="2" customWidth="1"/>
    <col min="14290" max="14290" width="12.140625" style="2" customWidth="1"/>
    <col min="14291" max="14291" width="14.85546875" style="2" bestFit="1" customWidth="1"/>
    <col min="14292" max="14292" width="12" style="2" customWidth="1"/>
    <col min="14293" max="14293" width="14.85546875" style="2" bestFit="1" customWidth="1"/>
    <col min="14294" max="14294" width="12.42578125" style="2" customWidth="1"/>
    <col min="14295" max="14295" width="14.85546875" style="2" bestFit="1" customWidth="1"/>
    <col min="14296" max="14296" width="11.28515625" style="2" bestFit="1" customWidth="1"/>
    <col min="14297" max="14297" width="15" style="2" customWidth="1"/>
    <col min="14298" max="14298" width="10.28515625" style="2" customWidth="1"/>
    <col min="14299" max="14299" width="14.85546875" style="2" bestFit="1" customWidth="1"/>
    <col min="14300" max="14300" width="3.42578125" style="2" customWidth="1"/>
    <col min="14301" max="14540" width="11.42578125" style="2"/>
    <col min="14541" max="14541" width="8.140625" style="2" customWidth="1"/>
    <col min="14542" max="14542" width="0" style="2" hidden="1" customWidth="1"/>
    <col min="14543" max="14543" width="59.5703125" style="2" customWidth="1"/>
    <col min="14544" max="14544" width="5.140625" style="2" bestFit="1" customWidth="1"/>
    <col min="14545" max="14545" width="9.42578125" style="2" customWidth="1"/>
    <col min="14546" max="14546" width="12.140625" style="2" customWidth="1"/>
    <col min="14547" max="14547" width="14.85546875" style="2" bestFit="1" customWidth="1"/>
    <col min="14548" max="14548" width="12" style="2" customWidth="1"/>
    <col min="14549" max="14549" width="14.85546875" style="2" bestFit="1" customWidth="1"/>
    <col min="14550" max="14550" width="12.42578125" style="2" customWidth="1"/>
    <col min="14551" max="14551" width="14.85546875" style="2" bestFit="1" customWidth="1"/>
    <col min="14552" max="14552" width="11.28515625" style="2" bestFit="1" customWidth="1"/>
    <col min="14553" max="14553" width="15" style="2" customWidth="1"/>
    <col min="14554" max="14554" width="10.28515625" style="2" customWidth="1"/>
    <col min="14555" max="14555" width="14.85546875" style="2" bestFit="1" customWidth="1"/>
    <col min="14556" max="14556" width="3.42578125" style="2" customWidth="1"/>
    <col min="14557" max="14796" width="11.42578125" style="2"/>
    <col min="14797" max="14797" width="8.140625" style="2" customWidth="1"/>
    <col min="14798" max="14798" width="0" style="2" hidden="1" customWidth="1"/>
    <col min="14799" max="14799" width="59.5703125" style="2" customWidth="1"/>
    <col min="14800" max="14800" width="5.140625" style="2" bestFit="1" customWidth="1"/>
    <col min="14801" max="14801" width="9.42578125" style="2" customWidth="1"/>
    <col min="14802" max="14802" width="12.140625" style="2" customWidth="1"/>
    <col min="14803" max="14803" width="14.85546875" style="2" bestFit="1" customWidth="1"/>
    <col min="14804" max="14804" width="12" style="2" customWidth="1"/>
    <col min="14805" max="14805" width="14.85546875" style="2" bestFit="1" customWidth="1"/>
    <col min="14806" max="14806" width="12.42578125" style="2" customWidth="1"/>
    <col min="14807" max="14807" width="14.85546875" style="2" bestFit="1" customWidth="1"/>
    <col min="14808" max="14808" width="11.28515625" style="2" bestFit="1" customWidth="1"/>
    <col min="14809" max="14809" width="15" style="2" customWidth="1"/>
    <col min="14810" max="14810" width="10.28515625" style="2" customWidth="1"/>
    <col min="14811" max="14811" width="14.85546875" style="2" bestFit="1" customWidth="1"/>
    <col min="14812" max="14812" width="3.42578125" style="2" customWidth="1"/>
    <col min="14813" max="15052" width="11.42578125" style="2"/>
    <col min="15053" max="15053" width="8.140625" style="2" customWidth="1"/>
    <col min="15054" max="15054" width="0" style="2" hidden="1" customWidth="1"/>
    <col min="15055" max="15055" width="59.5703125" style="2" customWidth="1"/>
    <col min="15056" max="15056" width="5.140625" style="2" bestFit="1" customWidth="1"/>
    <col min="15057" max="15057" width="9.42578125" style="2" customWidth="1"/>
    <col min="15058" max="15058" width="12.140625" style="2" customWidth="1"/>
    <col min="15059" max="15059" width="14.85546875" style="2" bestFit="1" customWidth="1"/>
    <col min="15060" max="15060" width="12" style="2" customWidth="1"/>
    <col min="15061" max="15061" width="14.85546875" style="2" bestFit="1" customWidth="1"/>
    <col min="15062" max="15062" width="12.42578125" style="2" customWidth="1"/>
    <col min="15063" max="15063" width="14.85546875" style="2" bestFit="1" customWidth="1"/>
    <col min="15064" max="15064" width="11.28515625" style="2" bestFit="1" customWidth="1"/>
    <col min="15065" max="15065" width="15" style="2" customWidth="1"/>
    <col min="15066" max="15066" width="10.28515625" style="2" customWidth="1"/>
    <col min="15067" max="15067" width="14.85546875" style="2" bestFit="1" customWidth="1"/>
    <col min="15068" max="15068" width="3.42578125" style="2" customWidth="1"/>
    <col min="15069" max="15308" width="11.42578125" style="2"/>
    <col min="15309" max="15309" width="8.140625" style="2" customWidth="1"/>
    <col min="15310" max="15310" width="0" style="2" hidden="1" customWidth="1"/>
    <col min="15311" max="15311" width="59.5703125" style="2" customWidth="1"/>
    <col min="15312" max="15312" width="5.140625" style="2" bestFit="1" customWidth="1"/>
    <col min="15313" max="15313" width="9.42578125" style="2" customWidth="1"/>
    <col min="15314" max="15314" width="12.140625" style="2" customWidth="1"/>
    <col min="15315" max="15315" width="14.85546875" style="2" bestFit="1" customWidth="1"/>
    <col min="15316" max="15316" width="12" style="2" customWidth="1"/>
    <col min="15317" max="15317" width="14.85546875" style="2" bestFit="1" customWidth="1"/>
    <col min="15318" max="15318" width="12.42578125" style="2" customWidth="1"/>
    <col min="15319" max="15319" width="14.85546875" style="2" bestFit="1" customWidth="1"/>
    <col min="15320" max="15320" width="11.28515625" style="2" bestFit="1" customWidth="1"/>
    <col min="15321" max="15321" width="15" style="2" customWidth="1"/>
    <col min="15322" max="15322" width="10.28515625" style="2" customWidth="1"/>
    <col min="15323" max="15323" width="14.85546875" style="2" bestFit="1" customWidth="1"/>
    <col min="15324" max="15324" width="3.42578125" style="2" customWidth="1"/>
    <col min="15325" max="15564" width="11.42578125" style="2"/>
    <col min="15565" max="15565" width="8.140625" style="2" customWidth="1"/>
    <col min="15566" max="15566" width="0" style="2" hidden="1" customWidth="1"/>
    <col min="15567" max="15567" width="59.5703125" style="2" customWidth="1"/>
    <col min="15568" max="15568" width="5.140625" style="2" bestFit="1" customWidth="1"/>
    <col min="15569" max="15569" width="9.42578125" style="2" customWidth="1"/>
    <col min="15570" max="15570" width="12.140625" style="2" customWidth="1"/>
    <col min="15571" max="15571" width="14.85546875" style="2" bestFit="1" customWidth="1"/>
    <col min="15572" max="15572" width="12" style="2" customWidth="1"/>
    <col min="15573" max="15573" width="14.85546875" style="2" bestFit="1" customWidth="1"/>
    <col min="15574" max="15574" width="12.42578125" style="2" customWidth="1"/>
    <col min="15575" max="15575" width="14.85546875" style="2" bestFit="1" customWidth="1"/>
    <col min="15576" max="15576" width="11.28515625" style="2" bestFit="1" customWidth="1"/>
    <col min="15577" max="15577" width="15" style="2" customWidth="1"/>
    <col min="15578" max="15578" width="10.28515625" style="2" customWidth="1"/>
    <col min="15579" max="15579" width="14.85546875" style="2" bestFit="1" customWidth="1"/>
    <col min="15580" max="15580" width="3.42578125" style="2" customWidth="1"/>
    <col min="15581" max="15820" width="11.42578125" style="2"/>
    <col min="15821" max="15821" width="8.140625" style="2" customWidth="1"/>
    <col min="15822" max="15822" width="0" style="2" hidden="1" customWidth="1"/>
    <col min="15823" max="15823" width="59.5703125" style="2" customWidth="1"/>
    <col min="15824" max="15824" width="5.140625" style="2" bestFit="1" customWidth="1"/>
    <col min="15825" max="15825" width="9.42578125" style="2" customWidth="1"/>
    <col min="15826" max="15826" width="12.140625" style="2" customWidth="1"/>
    <col min="15827" max="15827" width="14.85546875" style="2" bestFit="1" customWidth="1"/>
    <col min="15828" max="15828" width="12" style="2" customWidth="1"/>
    <col min="15829" max="15829" width="14.85546875" style="2" bestFit="1" customWidth="1"/>
    <col min="15830" max="15830" width="12.42578125" style="2" customWidth="1"/>
    <col min="15831" max="15831" width="14.85546875" style="2" bestFit="1" customWidth="1"/>
    <col min="15832" max="15832" width="11.28515625" style="2" bestFit="1" customWidth="1"/>
    <col min="15833" max="15833" width="15" style="2" customWidth="1"/>
    <col min="15834" max="15834" width="10.28515625" style="2" customWidth="1"/>
    <col min="15835" max="15835" width="14.85546875" style="2" bestFit="1" customWidth="1"/>
    <col min="15836" max="15836" width="3.42578125" style="2" customWidth="1"/>
    <col min="15837" max="16076" width="11.42578125" style="2"/>
    <col min="16077" max="16077" width="8.140625" style="2" customWidth="1"/>
    <col min="16078" max="16078" width="0" style="2" hidden="1" customWidth="1"/>
    <col min="16079" max="16079" width="59.5703125" style="2" customWidth="1"/>
    <col min="16080" max="16080" width="5.140625" style="2" bestFit="1" customWidth="1"/>
    <col min="16081" max="16081" width="9.42578125" style="2" customWidth="1"/>
    <col min="16082" max="16082" width="12.140625" style="2" customWidth="1"/>
    <col min="16083" max="16083" width="14.85546875" style="2" bestFit="1" customWidth="1"/>
    <col min="16084" max="16084" width="12" style="2" customWidth="1"/>
    <col min="16085" max="16085" width="14.85546875" style="2" bestFit="1" customWidth="1"/>
    <col min="16086" max="16086" width="12.42578125" style="2" customWidth="1"/>
    <col min="16087" max="16087" width="14.85546875" style="2" bestFit="1" customWidth="1"/>
    <col min="16088" max="16088" width="11.28515625" style="2" bestFit="1" customWidth="1"/>
    <col min="16089" max="16089" width="15" style="2" customWidth="1"/>
    <col min="16090" max="16090" width="10.28515625" style="2" customWidth="1"/>
    <col min="16091" max="16091" width="14.85546875" style="2" bestFit="1" customWidth="1"/>
    <col min="16092" max="16092" width="3.42578125" style="2" customWidth="1"/>
    <col min="16093" max="16384" width="11.42578125" style="2"/>
  </cols>
  <sheetData>
    <row r="1" spans="1:15" ht="24.95" customHeight="1">
      <c r="A1" s="404" t="s">
        <v>111</v>
      </c>
      <c r="B1" s="405"/>
      <c r="C1" s="405"/>
      <c r="D1" s="405"/>
      <c r="E1" s="405"/>
      <c r="F1" s="405"/>
      <c r="G1" s="405"/>
      <c r="H1" s="405"/>
      <c r="I1" s="405"/>
      <c r="J1" s="405"/>
      <c r="K1" s="405"/>
      <c r="L1" s="405"/>
      <c r="M1" s="405"/>
      <c r="N1" s="406"/>
      <c r="O1" s="379"/>
    </row>
    <row r="2" spans="1:15" ht="18" customHeight="1">
      <c r="A2" s="404" t="s">
        <v>1</v>
      </c>
      <c r="B2" s="405"/>
      <c r="C2" s="405"/>
      <c r="D2" s="405"/>
      <c r="E2" s="405"/>
      <c r="F2" s="405"/>
      <c r="G2" s="405"/>
      <c r="H2" s="405"/>
      <c r="I2" s="405"/>
      <c r="J2" s="405"/>
      <c r="K2" s="405"/>
      <c r="L2" s="405"/>
      <c r="M2" s="405"/>
      <c r="N2" s="406"/>
      <c r="O2" s="379"/>
    </row>
    <row r="3" spans="1:15" s="8" customFormat="1" ht="23.45" customHeight="1" thickBot="1">
      <c r="A3" s="91" t="s">
        <v>2</v>
      </c>
      <c r="B3" s="89" t="s">
        <v>3</v>
      </c>
      <c r="C3" s="90" t="s">
        <v>4</v>
      </c>
      <c r="D3" s="89" t="s">
        <v>5</v>
      </c>
      <c r="E3" s="89" t="s">
        <v>6</v>
      </c>
      <c r="F3" s="89" t="s">
        <v>7</v>
      </c>
      <c r="G3" s="89" t="s">
        <v>8</v>
      </c>
      <c r="H3" s="403" t="s">
        <v>105</v>
      </c>
      <c r="I3" s="403"/>
      <c r="J3" s="403"/>
      <c r="K3" s="403"/>
      <c r="L3" s="407" t="s">
        <v>106</v>
      </c>
      <c r="M3" s="408"/>
      <c r="N3" s="409"/>
      <c r="O3" s="380"/>
    </row>
    <row r="4" spans="1:15" ht="25.9" customHeight="1">
      <c r="A4" s="81"/>
      <c r="B4" s="83"/>
      <c r="C4" s="84"/>
      <c r="D4" s="85"/>
      <c r="E4" s="86"/>
      <c r="F4" s="87"/>
      <c r="G4" s="88"/>
      <c r="H4" s="92" t="s">
        <v>107</v>
      </c>
      <c r="I4" s="92" t="s">
        <v>108</v>
      </c>
      <c r="J4" s="92" t="s">
        <v>109</v>
      </c>
      <c r="K4" s="92" t="s">
        <v>110</v>
      </c>
      <c r="L4" s="92" t="s">
        <v>107</v>
      </c>
      <c r="M4" s="92" t="s">
        <v>108</v>
      </c>
      <c r="N4" s="92" t="s">
        <v>109</v>
      </c>
      <c r="O4" s="92" t="s">
        <v>110</v>
      </c>
    </row>
    <row r="5" spans="1:15" ht="18" customHeight="1">
      <c r="A5" s="21">
        <v>1</v>
      </c>
      <c r="B5" s="21" t="s">
        <v>3</v>
      </c>
      <c r="C5" s="22" t="s">
        <v>9</v>
      </c>
      <c r="D5" s="23"/>
      <c r="E5" s="24"/>
      <c r="F5" s="25"/>
      <c r="G5" s="26"/>
      <c r="H5" s="20"/>
      <c r="I5" s="20"/>
      <c r="J5" s="20"/>
      <c r="K5" s="20"/>
      <c r="L5" s="20"/>
      <c r="M5" s="20"/>
      <c r="N5" s="20"/>
      <c r="O5" s="20"/>
    </row>
    <row r="6" spans="1:15">
      <c r="A6" s="14"/>
      <c r="B6" s="14"/>
      <c r="C6" s="15"/>
      <c r="D6" s="16"/>
      <c r="E6" s="17"/>
      <c r="F6" s="13"/>
      <c r="G6" s="18"/>
      <c r="H6" s="20"/>
      <c r="I6" s="20"/>
      <c r="J6" s="20"/>
      <c r="K6" s="20"/>
      <c r="L6" s="20"/>
      <c r="M6" s="20"/>
      <c r="N6" s="20"/>
      <c r="O6" s="20"/>
    </row>
    <row r="7" spans="1:15">
      <c r="A7" s="14">
        <v>1.1000000000000001</v>
      </c>
      <c r="B7" s="14"/>
      <c r="C7" s="27" t="s">
        <v>10</v>
      </c>
      <c r="D7" s="16"/>
      <c r="E7" s="28"/>
      <c r="F7" s="13"/>
      <c r="G7" s="18"/>
      <c r="H7" s="20"/>
      <c r="I7" s="20"/>
      <c r="J7" s="20"/>
      <c r="K7" s="20"/>
      <c r="L7" s="20"/>
      <c r="M7" s="20"/>
      <c r="N7" s="20"/>
      <c r="O7" s="20"/>
    </row>
    <row r="8" spans="1:15" ht="71.25">
      <c r="A8" s="11" t="s">
        <v>11</v>
      </c>
      <c r="B8" s="11" t="s">
        <v>12</v>
      </c>
      <c r="C8" s="29" t="s">
        <v>13</v>
      </c>
      <c r="D8" s="16" t="s">
        <v>14</v>
      </c>
      <c r="E8" s="30">
        <v>23.21</v>
      </c>
      <c r="F8" s="13">
        <v>2691</v>
      </c>
      <c r="G8" s="18">
        <f>E8*F8</f>
        <v>62458.11</v>
      </c>
      <c r="H8" s="20"/>
      <c r="I8" s="20">
        <f>'RA-2 C&amp;I Measurement sheet '!O7</f>
        <v>23.165999999999997</v>
      </c>
      <c r="J8" s="20">
        <f>H8+I8</f>
        <v>23.165999999999997</v>
      </c>
      <c r="K8" s="113">
        <f>J8-E8</f>
        <v>-4.4000000000004036E-2</v>
      </c>
      <c r="L8" s="20"/>
      <c r="M8" s="113">
        <f>F8*I8</f>
        <v>62339.705999999991</v>
      </c>
      <c r="N8" s="113">
        <f>L8+M8</f>
        <v>62339.705999999991</v>
      </c>
      <c r="O8" s="113">
        <f>N8-G8</f>
        <v>-118.40400000000955</v>
      </c>
    </row>
    <row r="9" spans="1:15" ht="42.75">
      <c r="A9" s="11" t="s">
        <v>15</v>
      </c>
      <c r="B9" s="11" t="s">
        <v>16</v>
      </c>
      <c r="C9" s="29" t="s">
        <v>17</v>
      </c>
      <c r="D9" s="16" t="s">
        <v>14</v>
      </c>
      <c r="E9" s="30">
        <v>17.93</v>
      </c>
      <c r="F9" s="13">
        <v>2691</v>
      </c>
      <c r="G9" s="18">
        <f>E9*F9</f>
        <v>48249.63</v>
      </c>
      <c r="H9" s="20"/>
      <c r="I9" s="20">
        <f>'RA-2 C&amp;I Measurement sheet '!O9</f>
        <v>16.906500000000001</v>
      </c>
      <c r="J9" s="20">
        <f t="shared" ref="J9:J10" si="0">H9+I9</f>
        <v>16.906500000000001</v>
      </c>
      <c r="K9" s="113">
        <f t="shared" ref="K9:K10" si="1">J9-E9</f>
        <v>-1.0234999999999985</v>
      </c>
      <c r="L9" s="20"/>
      <c r="M9" s="113">
        <f t="shared" ref="M9:M10" si="2">F9*I9</f>
        <v>45495.391500000005</v>
      </c>
      <c r="N9" s="113">
        <f t="shared" ref="N9:N10" si="3">L9+M9</f>
        <v>45495.391500000005</v>
      </c>
      <c r="O9" s="113">
        <f t="shared" ref="O9:O10" si="4">N9-G9</f>
        <v>-2754.2384999999922</v>
      </c>
    </row>
    <row r="10" spans="1:15" ht="42.75">
      <c r="A10" s="11" t="s">
        <v>18</v>
      </c>
      <c r="B10" s="11" t="s">
        <v>19</v>
      </c>
      <c r="C10" s="29" t="s">
        <v>20</v>
      </c>
      <c r="D10" s="16" t="s">
        <v>21</v>
      </c>
      <c r="E10" s="30">
        <v>0.99</v>
      </c>
      <c r="F10" s="13">
        <v>4200</v>
      </c>
      <c r="G10" s="18">
        <f>E10*F10</f>
        <v>4158</v>
      </c>
      <c r="H10" s="20"/>
      <c r="I10" s="20">
        <f>'RA-2 C&amp;I Measurement sheet '!O11</f>
        <v>1.5624</v>
      </c>
      <c r="J10" s="20">
        <f t="shared" si="0"/>
        <v>1.5624</v>
      </c>
      <c r="K10" s="113">
        <f t="shared" si="1"/>
        <v>0.57240000000000002</v>
      </c>
      <c r="L10" s="20"/>
      <c r="M10" s="113">
        <f t="shared" si="2"/>
        <v>6562.08</v>
      </c>
      <c r="N10" s="113">
        <f t="shared" si="3"/>
        <v>6562.08</v>
      </c>
      <c r="O10" s="113">
        <f t="shared" si="4"/>
        <v>2404.08</v>
      </c>
    </row>
    <row r="11" spans="1:15">
      <c r="A11" s="31"/>
      <c r="B11" s="32"/>
      <c r="C11" s="33"/>
      <c r="D11" s="31"/>
      <c r="E11" s="30"/>
      <c r="F11" s="34"/>
      <c r="G11" s="18"/>
      <c r="H11" s="20"/>
      <c r="I11" s="20"/>
      <c r="J11" s="20"/>
      <c r="K11" s="20"/>
      <c r="L11" s="20"/>
      <c r="M11" s="20"/>
      <c r="N11" s="20"/>
      <c r="O11" s="20"/>
    </row>
    <row r="12" spans="1:15">
      <c r="A12" s="14">
        <v>1.2</v>
      </c>
      <c r="B12" s="11"/>
      <c r="C12" s="27" t="s">
        <v>22</v>
      </c>
      <c r="D12" s="16"/>
      <c r="E12" s="30"/>
      <c r="F12" s="13"/>
      <c r="G12" s="18"/>
      <c r="H12" s="20"/>
      <c r="I12" s="20"/>
      <c r="J12" s="20"/>
      <c r="K12" s="20"/>
      <c r="L12" s="20"/>
      <c r="M12" s="20"/>
      <c r="N12" s="20"/>
      <c r="O12" s="20"/>
    </row>
    <row r="13" spans="1:15" ht="57">
      <c r="A13" s="11"/>
      <c r="B13" s="11"/>
      <c r="C13" s="15" t="s">
        <v>23</v>
      </c>
      <c r="D13" s="16"/>
      <c r="E13" s="30"/>
      <c r="F13" s="13"/>
      <c r="G13" s="18"/>
      <c r="H13" s="20"/>
      <c r="I13" s="20"/>
      <c r="J13" s="20"/>
      <c r="K13" s="20"/>
      <c r="L13" s="20"/>
      <c r="M13" s="20"/>
      <c r="N13" s="20"/>
      <c r="O13" s="20"/>
    </row>
    <row r="14" spans="1:15" ht="42.75">
      <c r="A14" s="11" t="s">
        <v>24</v>
      </c>
      <c r="B14" s="11" t="s">
        <v>25</v>
      </c>
      <c r="C14" s="29" t="s">
        <v>26</v>
      </c>
      <c r="D14" s="16" t="s">
        <v>21</v>
      </c>
      <c r="E14" s="30">
        <v>2.42</v>
      </c>
      <c r="F14" s="13">
        <v>1500</v>
      </c>
      <c r="G14" s="18">
        <f>E14*F14</f>
        <v>3630</v>
      </c>
      <c r="H14" s="20"/>
      <c r="I14" s="20"/>
      <c r="J14" s="20">
        <f t="shared" ref="J14" si="5">H14+I14</f>
        <v>0</v>
      </c>
      <c r="K14" s="113">
        <f t="shared" ref="K14" si="6">J14-E14</f>
        <v>-2.42</v>
      </c>
      <c r="L14" s="20"/>
      <c r="M14" s="113">
        <f t="shared" ref="M14" si="7">F14*I14</f>
        <v>0</v>
      </c>
      <c r="N14" s="113">
        <f t="shared" ref="N14" si="8">L14+M14</f>
        <v>0</v>
      </c>
      <c r="O14" s="113">
        <f t="shared" ref="O14" si="9">N14-G14</f>
        <v>-3630</v>
      </c>
    </row>
    <row r="15" spans="1:15" ht="28.5">
      <c r="A15" s="11" t="s">
        <v>27</v>
      </c>
      <c r="B15" s="11" t="s">
        <v>28</v>
      </c>
      <c r="C15" s="29" t="s">
        <v>29</v>
      </c>
      <c r="D15" s="16" t="s">
        <v>21</v>
      </c>
      <c r="E15" s="30">
        <v>16.940000000000001</v>
      </c>
      <c r="F15" s="13">
        <v>400</v>
      </c>
      <c r="G15" s="18">
        <f>E15*F15</f>
        <v>6776.0000000000009</v>
      </c>
      <c r="H15" s="20"/>
      <c r="I15" s="20"/>
      <c r="J15" s="20">
        <f t="shared" ref="J15" si="10">H15+I15</f>
        <v>0</v>
      </c>
      <c r="K15" s="113">
        <f t="shared" ref="K15" si="11">J15-E15</f>
        <v>-16.940000000000001</v>
      </c>
      <c r="L15" s="20"/>
      <c r="M15" s="113">
        <f t="shared" ref="M15" si="12">F15*I15</f>
        <v>0</v>
      </c>
      <c r="N15" s="113">
        <f t="shared" ref="N15" si="13">L15+M15</f>
        <v>0</v>
      </c>
      <c r="O15" s="113">
        <f t="shared" ref="O15" si="14">N15-G15</f>
        <v>-6776.0000000000009</v>
      </c>
    </row>
    <row r="16" spans="1:15">
      <c r="A16" s="14"/>
      <c r="B16" s="11"/>
      <c r="C16" s="15"/>
      <c r="D16" s="16"/>
      <c r="E16" s="30"/>
      <c r="F16" s="13"/>
      <c r="G16" s="18"/>
      <c r="H16" s="20"/>
      <c r="I16" s="20"/>
      <c r="J16" s="20"/>
      <c r="K16" s="20"/>
      <c r="L16" s="20"/>
      <c r="M16" s="20"/>
      <c r="N16" s="20"/>
      <c r="O16" s="20"/>
    </row>
    <row r="17" spans="1:15">
      <c r="A17" s="14">
        <v>1.3</v>
      </c>
      <c r="B17" s="14"/>
      <c r="C17" s="27" t="s">
        <v>30</v>
      </c>
      <c r="D17" s="16"/>
      <c r="E17" s="30"/>
      <c r="F17" s="13"/>
      <c r="G17" s="18"/>
      <c r="H17" s="20"/>
      <c r="I17" s="20"/>
      <c r="J17" s="20"/>
      <c r="K17" s="20"/>
      <c r="L17" s="20"/>
      <c r="M17" s="20"/>
      <c r="N17" s="20"/>
      <c r="O17" s="20"/>
    </row>
    <row r="18" spans="1:15" ht="128.25">
      <c r="A18" s="11"/>
      <c r="B18" s="14"/>
      <c r="C18" s="15" t="s">
        <v>31</v>
      </c>
      <c r="D18" s="16"/>
      <c r="E18" s="30"/>
      <c r="F18" s="13"/>
      <c r="G18" s="18"/>
      <c r="H18" s="20"/>
      <c r="I18" s="20"/>
      <c r="J18" s="20"/>
      <c r="K18" s="20"/>
      <c r="L18" s="20"/>
      <c r="M18" s="20"/>
      <c r="N18" s="20"/>
      <c r="O18" s="20"/>
    </row>
    <row r="19" spans="1:15" ht="42.75">
      <c r="A19" s="11" t="s">
        <v>32</v>
      </c>
      <c r="B19" s="11" t="s">
        <v>33</v>
      </c>
      <c r="C19" s="29" t="s">
        <v>34</v>
      </c>
      <c r="D19" s="16" t="s">
        <v>14</v>
      </c>
      <c r="E19" s="30">
        <v>10.89</v>
      </c>
      <c r="F19" s="13">
        <v>3200</v>
      </c>
      <c r="G19" s="18">
        <f>E19*F19</f>
        <v>34848</v>
      </c>
      <c r="H19" s="20"/>
      <c r="I19" s="20">
        <f>'RA-2 C&amp;I Measurement sheet '!O17</f>
        <v>12.49525</v>
      </c>
      <c r="J19" s="20">
        <f t="shared" ref="J19" si="15">H19+I19</f>
        <v>12.49525</v>
      </c>
      <c r="K19" s="113">
        <f t="shared" ref="K19" si="16">J19-E19</f>
        <v>1.6052499999999998</v>
      </c>
      <c r="L19" s="20"/>
      <c r="M19" s="113">
        <f t="shared" ref="M19" si="17">F19*I19</f>
        <v>39984.800000000003</v>
      </c>
      <c r="N19" s="113">
        <f t="shared" ref="N19" si="18">L19+M19</f>
        <v>39984.800000000003</v>
      </c>
      <c r="O19" s="113">
        <f t="shared" ref="O19" si="19">N19-G19</f>
        <v>5136.8000000000029</v>
      </c>
    </row>
    <row r="20" spans="1:15">
      <c r="A20" s="14"/>
      <c r="B20" s="11"/>
      <c r="C20" s="29"/>
      <c r="D20" s="16"/>
      <c r="E20" s="30"/>
      <c r="F20" s="13"/>
      <c r="G20" s="18"/>
      <c r="H20" s="20"/>
      <c r="I20" s="20"/>
      <c r="J20" s="20"/>
      <c r="K20" s="20"/>
      <c r="L20" s="20"/>
      <c r="M20" s="20"/>
      <c r="N20" s="20"/>
      <c r="O20" s="20"/>
    </row>
    <row r="21" spans="1:15" ht="20.25" customHeight="1">
      <c r="A21" s="35">
        <v>1.4</v>
      </c>
      <c r="B21" s="11"/>
      <c r="C21" s="36" t="s">
        <v>35</v>
      </c>
      <c r="D21" s="12"/>
      <c r="E21" s="37"/>
      <c r="F21" s="38"/>
      <c r="G21" s="18"/>
      <c r="H21" s="20"/>
      <c r="I21" s="20"/>
      <c r="J21" s="20"/>
      <c r="K21" s="20"/>
      <c r="L21" s="20"/>
      <c r="M21" s="20"/>
      <c r="N21" s="20"/>
      <c r="O21" s="20"/>
    </row>
    <row r="22" spans="1:15" ht="42.75">
      <c r="A22" s="39" t="s">
        <v>36</v>
      </c>
      <c r="B22" s="11" t="s">
        <v>37</v>
      </c>
      <c r="C22" s="40" t="s">
        <v>38</v>
      </c>
      <c r="D22" s="12" t="s">
        <v>21</v>
      </c>
      <c r="E22" s="30">
        <v>9.24</v>
      </c>
      <c r="F22" s="38">
        <v>1300</v>
      </c>
      <c r="G22" s="18">
        <f>E22*F22</f>
        <v>12012</v>
      </c>
      <c r="H22" s="20"/>
      <c r="I22" s="20">
        <f>'RA-2 C&amp;I Measurement sheet '!O24</f>
        <v>2.8</v>
      </c>
      <c r="J22" s="20">
        <f t="shared" ref="J22" si="20">H22+I22</f>
        <v>2.8</v>
      </c>
      <c r="K22" s="113">
        <f t="shared" ref="K22" si="21">J22-E22</f>
        <v>-6.44</v>
      </c>
      <c r="L22" s="20"/>
      <c r="M22" s="113">
        <f t="shared" ref="M22" si="22">F22*I22</f>
        <v>3639.9999999999995</v>
      </c>
      <c r="N22" s="113">
        <f t="shared" ref="N22" si="23">L22+M22</f>
        <v>3639.9999999999995</v>
      </c>
      <c r="O22" s="113">
        <f t="shared" ref="O22" si="24">N22-G22</f>
        <v>-8372</v>
      </c>
    </row>
    <row r="23" spans="1:15" ht="28.5">
      <c r="A23" s="39" t="s">
        <v>39</v>
      </c>
      <c r="B23" s="11" t="s">
        <v>40</v>
      </c>
      <c r="C23" s="40" t="s">
        <v>41</v>
      </c>
      <c r="D23" s="12" t="s">
        <v>21</v>
      </c>
      <c r="E23" s="30">
        <v>12.43</v>
      </c>
      <c r="F23" s="38">
        <v>1300</v>
      </c>
      <c r="G23" s="18">
        <f>E23*F23</f>
        <v>16159</v>
      </c>
      <c r="H23" s="20"/>
      <c r="I23" s="20">
        <f>'RA-2 C&amp;I Measurement sheet '!O26</f>
        <v>15.4</v>
      </c>
      <c r="J23" s="20">
        <f t="shared" ref="J23:J24" si="25">H23+I23</f>
        <v>15.4</v>
      </c>
      <c r="K23" s="113">
        <f t="shared" ref="K23:K24" si="26">J23-E23</f>
        <v>2.9700000000000006</v>
      </c>
      <c r="L23" s="20"/>
      <c r="M23" s="113">
        <f t="shared" ref="M23:M24" si="27">F23*I23</f>
        <v>20020</v>
      </c>
      <c r="N23" s="113">
        <f t="shared" ref="N23:N24" si="28">L23+M23</f>
        <v>20020</v>
      </c>
      <c r="O23" s="113">
        <f t="shared" ref="O23:O24" si="29">N23-G23</f>
        <v>3861</v>
      </c>
    </row>
    <row r="24" spans="1:15" ht="28.5">
      <c r="A24" s="39" t="s">
        <v>42</v>
      </c>
      <c r="B24" s="11" t="s">
        <v>40</v>
      </c>
      <c r="C24" s="40" t="s">
        <v>43</v>
      </c>
      <c r="D24" s="12" t="s">
        <v>21</v>
      </c>
      <c r="E24" s="30">
        <v>6.49</v>
      </c>
      <c r="F24" s="38">
        <v>2200</v>
      </c>
      <c r="G24" s="18">
        <f>E24*F24</f>
        <v>14278</v>
      </c>
      <c r="H24" s="20"/>
      <c r="I24" s="20">
        <f>'RA-2 C&amp;I Measurement sheet '!O28</f>
        <v>12.56</v>
      </c>
      <c r="J24" s="20">
        <f t="shared" si="25"/>
        <v>12.56</v>
      </c>
      <c r="K24" s="113">
        <f t="shared" si="26"/>
        <v>6.07</v>
      </c>
      <c r="L24" s="20"/>
      <c r="M24" s="113">
        <f t="shared" si="27"/>
        <v>27632</v>
      </c>
      <c r="N24" s="113">
        <f t="shared" si="28"/>
        <v>27632</v>
      </c>
      <c r="O24" s="113">
        <f t="shared" si="29"/>
        <v>13354</v>
      </c>
    </row>
    <row r="25" spans="1:15" ht="15" thickBot="1">
      <c r="A25" s="14"/>
      <c r="B25" s="11"/>
      <c r="C25" s="29"/>
      <c r="D25" s="16"/>
      <c r="E25" s="30"/>
      <c r="F25" s="13"/>
      <c r="G25" s="18"/>
      <c r="H25" s="20"/>
      <c r="I25" s="20"/>
      <c r="J25" s="20"/>
      <c r="K25" s="20"/>
      <c r="L25" s="20"/>
      <c r="M25" s="20"/>
      <c r="N25" s="20"/>
      <c r="O25" s="20"/>
    </row>
    <row r="26" spans="1:15" s="3" customFormat="1" ht="18" customHeight="1" thickBot="1">
      <c r="A26" s="41"/>
      <c r="B26" s="42"/>
      <c r="C26" s="43" t="s">
        <v>44</v>
      </c>
      <c r="D26" s="44"/>
      <c r="E26" s="45"/>
      <c r="F26" s="46"/>
      <c r="G26" s="239">
        <f>SUM(G8:G24)</f>
        <v>202568.74</v>
      </c>
      <c r="H26" s="47"/>
      <c r="I26" s="47"/>
      <c r="J26" s="47"/>
      <c r="K26" s="47"/>
      <c r="L26" s="47">
        <f>SUM(L8:L24)</f>
        <v>0</v>
      </c>
      <c r="M26" s="47">
        <f>SUM(M8:M24)</f>
        <v>205673.97750000001</v>
      </c>
      <c r="N26" s="47">
        <f>SUM(N8:N24)</f>
        <v>205673.97750000001</v>
      </c>
      <c r="O26" s="47">
        <f>SUM(O8:O24)</f>
        <v>3105.2374999999993</v>
      </c>
    </row>
    <row r="27" spans="1:15">
      <c r="A27" s="48"/>
      <c r="B27" s="48"/>
      <c r="C27" s="49"/>
      <c r="D27" s="50"/>
      <c r="E27" s="51"/>
      <c r="F27" s="9"/>
      <c r="G27" s="52"/>
      <c r="H27" s="20"/>
      <c r="I27" s="20"/>
      <c r="J27" s="20"/>
      <c r="K27" s="20"/>
      <c r="L27" s="20"/>
      <c r="M27" s="20"/>
      <c r="N27" s="20"/>
      <c r="O27" s="20"/>
    </row>
    <row r="28" spans="1:15" ht="18" customHeight="1">
      <c r="A28" s="21">
        <v>2</v>
      </c>
      <c r="B28" s="21"/>
      <c r="C28" s="22" t="s">
        <v>45</v>
      </c>
      <c r="D28" s="23"/>
      <c r="E28" s="24"/>
      <c r="F28" s="25"/>
      <c r="G28" s="26"/>
      <c r="H28" s="20"/>
      <c r="I28" s="20"/>
      <c r="J28" s="20"/>
      <c r="K28" s="20"/>
      <c r="L28" s="20"/>
      <c r="M28" s="20"/>
      <c r="N28" s="20"/>
      <c r="O28" s="20"/>
    </row>
    <row r="29" spans="1:15">
      <c r="A29" s="14"/>
      <c r="B29" s="14"/>
      <c r="C29" s="15"/>
      <c r="D29" s="16"/>
      <c r="E29" s="28"/>
      <c r="F29" s="13"/>
      <c r="G29" s="18"/>
      <c r="H29" s="20"/>
      <c r="I29" s="20"/>
      <c r="J29" s="20"/>
      <c r="K29" s="20"/>
      <c r="L29" s="20"/>
      <c r="M29" s="20"/>
      <c r="N29" s="20"/>
      <c r="O29" s="20"/>
    </row>
    <row r="30" spans="1:15">
      <c r="A30" s="14"/>
      <c r="B30" s="14"/>
      <c r="C30" s="15"/>
      <c r="D30" s="16"/>
      <c r="E30" s="28"/>
      <c r="F30" s="13"/>
      <c r="G30" s="18"/>
      <c r="H30" s="20"/>
      <c r="I30" s="20"/>
      <c r="J30" s="20"/>
      <c r="K30" s="20"/>
      <c r="L30" s="20"/>
      <c r="M30" s="20"/>
      <c r="N30" s="20"/>
      <c r="O30" s="20"/>
    </row>
    <row r="31" spans="1:15">
      <c r="A31" s="14">
        <v>2.1</v>
      </c>
      <c r="B31" s="14"/>
      <c r="C31" s="53" t="s">
        <v>46</v>
      </c>
      <c r="D31" s="16"/>
      <c r="E31" s="28"/>
      <c r="F31" s="13"/>
      <c r="G31" s="18"/>
      <c r="H31" s="20"/>
      <c r="I31" s="20"/>
      <c r="J31" s="20"/>
      <c r="K31" s="20"/>
      <c r="L31" s="20"/>
      <c r="M31" s="20"/>
      <c r="N31" s="20"/>
      <c r="O31" s="20"/>
    </row>
    <row r="32" spans="1:15">
      <c r="A32" s="14"/>
      <c r="B32" s="14"/>
      <c r="C32" s="15"/>
      <c r="D32" s="16"/>
      <c r="E32" s="28"/>
      <c r="F32" s="13"/>
      <c r="G32" s="18"/>
      <c r="H32" s="20"/>
      <c r="I32" s="20"/>
      <c r="J32" s="20"/>
      <c r="K32" s="20"/>
      <c r="L32" s="20"/>
      <c r="M32" s="20"/>
      <c r="N32" s="20"/>
      <c r="O32" s="20"/>
    </row>
    <row r="33" spans="1:15" ht="85.5">
      <c r="A33" s="11" t="s">
        <v>47</v>
      </c>
      <c r="B33" s="11" t="s">
        <v>48</v>
      </c>
      <c r="C33" s="29" t="s">
        <v>49</v>
      </c>
      <c r="D33" s="12" t="s">
        <v>21</v>
      </c>
      <c r="E33" s="30">
        <v>42.24</v>
      </c>
      <c r="F33" s="13">
        <v>1500</v>
      </c>
      <c r="G33" s="18">
        <f>E33*F33</f>
        <v>63360</v>
      </c>
      <c r="H33" s="20"/>
      <c r="I33" s="20">
        <f>'RA-2 C&amp;I Measurement sheet '!O32</f>
        <v>39.04</v>
      </c>
      <c r="J33" s="20">
        <f t="shared" ref="J33" si="30">H33+I33</f>
        <v>39.04</v>
      </c>
      <c r="K33" s="113">
        <f t="shared" ref="K33" si="31">J33-E33</f>
        <v>-3.2000000000000028</v>
      </c>
      <c r="L33" s="20"/>
      <c r="M33" s="113">
        <f t="shared" ref="M33" si="32">F33*I33</f>
        <v>58560</v>
      </c>
      <c r="N33" s="113">
        <f t="shared" ref="N33" si="33">L33+M33</f>
        <v>58560</v>
      </c>
      <c r="O33" s="113">
        <f t="shared" ref="O33" si="34">N33-G33</f>
        <v>-4800</v>
      </c>
    </row>
    <row r="34" spans="1:15">
      <c r="A34" s="14"/>
      <c r="B34" s="11"/>
      <c r="C34" s="15"/>
      <c r="D34" s="16"/>
      <c r="E34" s="28"/>
      <c r="F34" s="13"/>
      <c r="G34" s="18"/>
      <c r="H34" s="20"/>
      <c r="I34" s="20"/>
      <c r="J34" s="20"/>
      <c r="K34" s="20"/>
      <c r="L34" s="20"/>
      <c r="M34" s="20"/>
      <c r="N34" s="20"/>
      <c r="O34" s="20"/>
    </row>
    <row r="35" spans="1:15" ht="15" thickBot="1">
      <c r="A35" s="14"/>
      <c r="B35" s="14"/>
      <c r="C35" s="15"/>
      <c r="D35" s="16"/>
      <c r="E35" s="28"/>
      <c r="F35" s="13"/>
      <c r="G35" s="18"/>
      <c r="H35" s="20"/>
      <c r="I35" s="20"/>
      <c r="J35" s="20"/>
      <c r="K35" s="20"/>
      <c r="L35" s="20"/>
      <c r="M35" s="20"/>
      <c r="N35" s="20"/>
      <c r="O35" s="20"/>
    </row>
    <row r="36" spans="1:15" s="3" customFormat="1" ht="18" customHeight="1" thickBot="1">
      <c r="A36" s="41"/>
      <c r="B36" s="42"/>
      <c r="C36" s="43" t="s">
        <v>50</v>
      </c>
      <c r="D36" s="44"/>
      <c r="E36" s="45"/>
      <c r="F36" s="46"/>
      <c r="G36" s="47">
        <f>SUM(G33)</f>
        <v>63360</v>
      </c>
      <c r="H36" s="47"/>
      <c r="I36" s="47"/>
      <c r="J36" s="47"/>
      <c r="K36" s="47"/>
      <c r="L36" s="47">
        <f>SUM(L18:L34)</f>
        <v>0</v>
      </c>
      <c r="M36" s="47">
        <f>SUM(M33)</f>
        <v>58560</v>
      </c>
      <c r="N36" s="47">
        <f>SUM(N33)</f>
        <v>58560</v>
      </c>
      <c r="O36" s="47">
        <f>SUM(O33)</f>
        <v>-4800</v>
      </c>
    </row>
    <row r="37" spans="1:15">
      <c r="A37" s="14"/>
      <c r="B37" s="14"/>
      <c r="C37" s="15"/>
      <c r="D37" s="16"/>
      <c r="E37" s="28"/>
      <c r="F37" s="13"/>
      <c r="G37" s="18"/>
      <c r="H37" s="20"/>
      <c r="I37" s="20"/>
      <c r="J37" s="20"/>
      <c r="K37" s="20"/>
      <c r="L37" s="20"/>
      <c r="M37" s="20"/>
      <c r="N37" s="20"/>
      <c r="O37" s="20"/>
    </row>
    <row r="38" spans="1:15" ht="18" customHeight="1">
      <c r="A38" s="21">
        <v>3</v>
      </c>
      <c r="B38" s="21"/>
      <c r="C38" s="22" t="s">
        <v>51</v>
      </c>
      <c r="D38" s="23"/>
      <c r="E38" s="24"/>
      <c r="F38" s="25"/>
      <c r="G38" s="26"/>
      <c r="H38" s="20"/>
      <c r="I38" s="20"/>
      <c r="J38" s="20"/>
      <c r="K38" s="20"/>
      <c r="L38" s="20"/>
      <c r="M38" s="20"/>
      <c r="N38" s="20"/>
      <c r="O38" s="20"/>
    </row>
    <row r="39" spans="1:15" ht="28.5">
      <c r="A39" s="14"/>
      <c r="B39" s="14"/>
      <c r="C39" s="15" t="s">
        <v>52</v>
      </c>
      <c r="D39" s="16"/>
      <c r="E39" s="28"/>
      <c r="F39" s="13"/>
      <c r="G39" s="18"/>
      <c r="H39" s="20"/>
      <c r="I39" s="20"/>
      <c r="J39" s="20"/>
      <c r="K39" s="20"/>
      <c r="L39" s="20"/>
      <c r="M39" s="20"/>
      <c r="N39" s="20"/>
      <c r="O39" s="20"/>
    </row>
    <row r="40" spans="1:15">
      <c r="A40" s="14"/>
      <c r="B40" s="14"/>
      <c r="C40" s="15"/>
      <c r="D40" s="16"/>
      <c r="E40" s="28"/>
      <c r="F40" s="13"/>
      <c r="G40" s="18"/>
      <c r="H40" s="20"/>
      <c r="I40" s="20"/>
      <c r="J40" s="20"/>
      <c r="K40" s="20"/>
      <c r="L40" s="20"/>
      <c r="M40" s="20"/>
      <c r="N40" s="20"/>
      <c r="O40" s="20"/>
    </row>
    <row r="41" spans="1:15">
      <c r="A41" s="11">
        <v>3.1</v>
      </c>
      <c r="B41" s="14"/>
      <c r="C41" s="53" t="s">
        <v>53</v>
      </c>
      <c r="D41" s="16"/>
      <c r="E41" s="28"/>
      <c r="F41" s="13"/>
      <c r="G41" s="18"/>
      <c r="H41" s="20"/>
      <c r="I41" s="20"/>
      <c r="J41" s="20"/>
      <c r="K41" s="20"/>
      <c r="L41" s="20"/>
      <c r="M41" s="20"/>
      <c r="N41" s="20"/>
      <c r="O41" s="20"/>
    </row>
    <row r="42" spans="1:15" ht="128.25">
      <c r="A42" s="11" t="s">
        <v>54</v>
      </c>
      <c r="B42" s="11" t="s">
        <v>55</v>
      </c>
      <c r="C42" s="15" t="s">
        <v>56</v>
      </c>
      <c r="D42" s="16" t="s">
        <v>14</v>
      </c>
      <c r="E42" s="30">
        <v>3.52</v>
      </c>
      <c r="F42" s="13">
        <v>1350</v>
      </c>
      <c r="G42" s="18">
        <f>E42*F42</f>
        <v>4752</v>
      </c>
      <c r="H42" s="20"/>
      <c r="I42" s="20">
        <f>'RA-2 C&amp;I Measurement sheet '!O35</f>
        <v>1.6919999999999999</v>
      </c>
      <c r="J42" s="20">
        <f t="shared" ref="J42" si="35">H42+I42</f>
        <v>1.6919999999999999</v>
      </c>
      <c r="K42" s="113">
        <f t="shared" ref="K42" si="36">J42-E42</f>
        <v>-1.8280000000000001</v>
      </c>
      <c r="L42" s="20"/>
      <c r="M42" s="113">
        <f t="shared" ref="M42" si="37">F42*I42</f>
        <v>2284.1999999999998</v>
      </c>
      <c r="N42" s="113">
        <f t="shared" ref="N42" si="38">L42+M42</f>
        <v>2284.1999999999998</v>
      </c>
      <c r="O42" s="113">
        <f t="shared" ref="O42" si="39">N42-G42</f>
        <v>-2467.8000000000002</v>
      </c>
    </row>
    <row r="43" spans="1:15" ht="15" thickBot="1">
      <c r="A43" s="14"/>
      <c r="B43" s="14"/>
      <c r="C43" s="15"/>
      <c r="D43" s="16"/>
      <c r="E43" s="28"/>
      <c r="F43" s="13"/>
      <c r="G43" s="18"/>
      <c r="H43" s="20"/>
      <c r="I43" s="20"/>
      <c r="J43" s="20"/>
      <c r="K43" s="20"/>
      <c r="L43" s="20"/>
      <c r="M43" s="20"/>
      <c r="N43" s="20"/>
      <c r="O43" s="20"/>
    </row>
    <row r="44" spans="1:15" s="3" customFormat="1" ht="18" customHeight="1" thickBot="1">
      <c r="A44" s="41"/>
      <c r="B44" s="42"/>
      <c r="C44" s="43" t="s">
        <v>50</v>
      </c>
      <c r="D44" s="44"/>
      <c r="E44" s="45"/>
      <c r="F44" s="46"/>
      <c r="G44" s="47">
        <f>SUM(G42)</f>
        <v>4752</v>
      </c>
      <c r="H44" s="47"/>
      <c r="I44" s="47"/>
      <c r="J44" s="47"/>
      <c r="K44" s="47"/>
      <c r="L44" s="47">
        <f>SUM(L42)</f>
        <v>0</v>
      </c>
      <c r="M44" s="47">
        <f>SUM(M42)</f>
        <v>2284.1999999999998</v>
      </c>
      <c r="N44" s="47">
        <f>SUM(N42)</f>
        <v>2284.1999999999998</v>
      </c>
      <c r="O44" s="47">
        <f>SUM(O42)</f>
        <v>-2467.8000000000002</v>
      </c>
    </row>
    <row r="45" spans="1:15">
      <c r="A45" s="14"/>
      <c r="B45" s="14"/>
      <c r="C45" s="15"/>
      <c r="D45" s="16"/>
      <c r="E45" s="28"/>
      <c r="F45" s="13"/>
      <c r="G45" s="18"/>
      <c r="H45" s="20"/>
      <c r="I45" s="20"/>
      <c r="J45" s="20"/>
      <c r="K45" s="20"/>
      <c r="L45" s="20"/>
      <c r="M45" s="20"/>
      <c r="N45" s="20"/>
      <c r="O45" s="20"/>
    </row>
    <row r="46" spans="1:15" ht="18" customHeight="1">
      <c r="A46" s="21">
        <v>4</v>
      </c>
      <c r="B46" s="21"/>
      <c r="C46" s="22" t="s">
        <v>57</v>
      </c>
      <c r="D46" s="23"/>
      <c r="E46" s="24"/>
      <c r="F46" s="25"/>
      <c r="G46" s="26"/>
      <c r="H46" s="20"/>
      <c r="I46" s="20"/>
      <c r="J46" s="20"/>
      <c r="K46" s="20"/>
      <c r="L46" s="20"/>
      <c r="M46" s="20"/>
      <c r="N46" s="20"/>
      <c r="O46" s="20"/>
    </row>
    <row r="47" spans="1:15">
      <c r="A47" s="14"/>
      <c r="B47" s="14"/>
      <c r="C47" s="53"/>
      <c r="D47" s="16"/>
      <c r="E47" s="28"/>
      <c r="F47" s="13"/>
      <c r="G47" s="18"/>
      <c r="H47" s="20"/>
      <c r="I47" s="20"/>
      <c r="J47" s="20"/>
      <c r="K47" s="20"/>
      <c r="L47" s="20"/>
      <c r="M47" s="20"/>
      <c r="N47" s="20"/>
      <c r="O47" s="20"/>
    </row>
    <row r="48" spans="1:15">
      <c r="A48" s="54">
        <v>4.0999999999999996</v>
      </c>
      <c r="B48" s="55"/>
      <c r="C48" s="56" t="s">
        <v>58</v>
      </c>
      <c r="D48" s="57"/>
      <c r="E48" s="28"/>
      <c r="F48" s="13"/>
      <c r="G48" s="18"/>
      <c r="H48" s="20"/>
      <c r="I48" s="20"/>
      <c r="J48" s="20"/>
      <c r="K48" s="20"/>
      <c r="L48" s="20"/>
      <c r="M48" s="20"/>
      <c r="N48" s="20"/>
      <c r="O48" s="20"/>
    </row>
    <row r="49" spans="1:16" ht="85.5">
      <c r="A49" s="58" t="s">
        <v>59</v>
      </c>
      <c r="B49" s="59" t="s">
        <v>60</v>
      </c>
      <c r="C49" s="60" t="s">
        <v>61</v>
      </c>
      <c r="D49" s="16" t="s">
        <v>14</v>
      </c>
      <c r="E49" s="30">
        <v>18.369</v>
      </c>
      <c r="F49" s="13">
        <v>3768</v>
      </c>
      <c r="G49" s="242">
        <f>E49*F49</f>
        <v>69214.391999999993</v>
      </c>
      <c r="H49" s="20">
        <f>'RA-2 C&amp;I Measurement sheet '!J38</f>
        <v>17.364000000000004</v>
      </c>
      <c r="I49" s="20">
        <v>0</v>
      </c>
      <c r="J49" s="20">
        <f>H49+I49</f>
        <v>17.364000000000004</v>
      </c>
      <c r="K49" s="113">
        <f>J49-E49</f>
        <v>-1.0049999999999955</v>
      </c>
      <c r="L49" s="113">
        <f>F49*H49</f>
        <v>65427.552000000018</v>
      </c>
      <c r="M49" s="113">
        <f>F49*I49</f>
        <v>0</v>
      </c>
      <c r="N49" s="113">
        <f>L49+M49</f>
        <v>65427.552000000018</v>
      </c>
      <c r="O49" s="113">
        <f>N49-G49</f>
        <v>-3786.8399999999747</v>
      </c>
      <c r="P49" s="241"/>
    </row>
    <row r="50" spans="1:16" ht="57">
      <c r="A50" s="58" t="s">
        <v>62</v>
      </c>
      <c r="B50" s="59" t="s">
        <v>63</v>
      </c>
      <c r="C50" s="60" t="s">
        <v>64</v>
      </c>
      <c r="D50" s="16" t="s">
        <v>14</v>
      </c>
      <c r="E50" s="30">
        <v>16.61</v>
      </c>
      <c r="F50" s="13">
        <v>1600</v>
      </c>
      <c r="G50" s="18">
        <f>E50*F50</f>
        <v>26576</v>
      </c>
      <c r="H50" s="20">
        <v>0</v>
      </c>
      <c r="I50" s="20">
        <f>'RA-2 C&amp;I Measurement sheet '!O44</f>
        <v>31.95805</v>
      </c>
      <c r="J50" s="20">
        <f>H50+I50</f>
        <v>31.95805</v>
      </c>
      <c r="K50" s="113">
        <f>J50-E50</f>
        <v>15.348050000000001</v>
      </c>
      <c r="L50" s="113">
        <f>F50*H50</f>
        <v>0</v>
      </c>
      <c r="M50" s="113">
        <f>F50*I50</f>
        <v>51132.88</v>
      </c>
      <c r="N50" s="113">
        <f>L50+M50</f>
        <v>51132.88</v>
      </c>
      <c r="O50" s="113">
        <f>N50-G50</f>
        <v>24556.879999999997</v>
      </c>
    </row>
    <row r="51" spans="1:16" ht="85.5">
      <c r="A51" s="58" t="s">
        <v>65</v>
      </c>
      <c r="B51" s="59" t="s">
        <v>66</v>
      </c>
      <c r="C51" s="60" t="s">
        <v>67</v>
      </c>
      <c r="D51" s="16" t="s">
        <v>14</v>
      </c>
      <c r="E51" s="30">
        <v>6.2679999999999998</v>
      </c>
      <c r="F51" s="13">
        <v>1346</v>
      </c>
      <c r="G51" s="242">
        <f>E51*F51</f>
        <v>8436.7279999999992</v>
      </c>
      <c r="H51" s="20">
        <f>'RA-2 C&amp;I Measurement sheet '!J59</f>
        <v>6.5820000000000007</v>
      </c>
      <c r="I51" s="20">
        <v>0</v>
      </c>
      <c r="J51" s="20">
        <f>H51+I51</f>
        <v>6.5820000000000007</v>
      </c>
      <c r="K51" s="113">
        <f>J51-E51</f>
        <v>0.31400000000000095</v>
      </c>
      <c r="L51" s="113">
        <f>F51*H51</f>
        <v>8859.3720000000012</v>
      </c>
      <c r="M51" s="113">
        <f>F51*I51</f>
        <v>0</v>
      </c>
      <c r="N51" s="113">
        <f>L51+M51</f>
        <v>8859.3720000000012</v>
      </c>
      <c r="O51" s="113">
        <f>N51-G51</f>
        <v>422.64400000000205</v>
      </c>
      <c r="P51" s="240"/>
    </row>
    <row r="52" spans="1:16" ht="99.75">
      <c r="A52" s="58" t="s">
        <v>68</v>
      </c>
      <c r="B52" s="59" t="s">
        <v>69</v>
      </c>
      <c r="C52" s="60" t="s">
        <v>70</v>
      </c>
      <c r="D52" s="16" t="s">
        <v>14</v>
      </c>
      <c r="E52" s="30">
        <v>8.8000000000000007</v>
      </c>
      <c r="F52" s="13">
        <v>5100</v>
      </c>
      <c r="G52" s="18">
        <f>E52*F52</f>
        <v>44880</v>
      </c>
      <c r="H52" s="20">
        <f>'RA-2 C&amp;I Measurement sheet '!J63</f>
        <v>8.7750000000000004</v>
      </c>
      <c r="I52" s="20">
        <v>0</v>
      </c>
      <c r="J52" s="20">
        <f>H52+I52</f>
        <v>8.7750000000000004</v>
      </c>
      <c r="K52" s="113">
        <f>J52-E52</f>
        <v>-2.5000000000000355E-2</v>
      </c>
      <c r="L52" s="113">
        <f>F52*H52</f>
        <v>44752.5</v>
      </c>
      <c r="M52" s="113">
        <f>F52*I52</f>
        <v>0</v>
      </c>
      <c r="N52" s="113">
        <f>L52+M52</f>
        <v>44752.5</v>
      </c>
      <c r="O52" s="113">
        <f>N52-G52</f>
        <v>-127.5</v>
      </c>
    </row>
    <row r="53" spans="1:16" ht="85.5">
      <c r="A53" s="58" t="s">
        <v>71</v>
      </c>
      <c r="B53" s="59" t="s">
        <v>72</v>
      </c>
      <c r="C53" s="60" t="s">
        <v>73</v>
      </c>
      <c r="D53" s="16" t="s">
        <v>14</v>
      </c>
      <c r="E53" s="30">
        <v>44.33</v>
      </c>
      <c r="F53" s="13">
        <v>4300</v>
      </c>
      <c r="G53" s="18">
        <f>E53*F53</f>
        <v>190619</v>
      </c>
      <c r="H53" s="20">
        <f>'RA-2 C&amp;I Measurement sheet '!J67</f>
        <v>40.349999999999994</v>
      </c>
      <c r="I53" s="20">
        <v>0</v>
      </c>
      <c r="J53" s="20">
        <f>H53+I53</f>
        <v>40.349999999999994</v>
      </c>
      <c r="K53" s="113">
        <f>J53-E53</f>
        <v>-3.980000000000004</v>
      </c>
      <c r="L53" s="113">
        <f>F53*H53</f>
        <v>173504.99999999997</v>
      </c>
      <c r="M53" s="113">
        <f>F53*I53</f>
        <v>0</v>
      </c>
      <c r="N53" s="113">
        <f>L53+M53</f>
        <v>173504.99999999997</v>
      </c>
      <c r="O53" s="113">
        <f>N53-G53</f>
        <v>-17114.000000000029</v>
      </c>
    </row>
    <row r="54" spans="1:16">
      <c r="A54" s="14"/>
      <c r="B54" s="14"/>
      <c r="C54" s="53"/>
      <c r="D54" s="16"/>
      <c r="E54" s="61"/>
      <c r="F54" s="13"/>
      <c r="G54" s="18"/>
      <c r="H54" s="20"/>
      <c r="I54" s="20"/>
      <c r="J54" s="20"/>
      <c r="K54" s="20"/>
      <c r="L54" s="20"/>
      <c r="M54" s="20"/>
      <c r="N54" s="20"/>
      <c r="O54" s="20"/>
    </row>
    <row r="55" spans="1:16">
      <c r="A55" s="14">
        <v>4.2</v>
      </c>
      <c r="B55" s="11"/>
      <c r="C55" s="27" t="s">
        <v>74</v>
      </c>
      <c r="D55" s="16"/>
      <c r="E55" s="61"/>
      <c r="F55" s="13"/>
      <c r="G55" s="18"/>
      <c r="H55" s="20"/>
      <c r="I55" s="20"/>
      <c r="J55" s="20"/>
      <c r="K55" s="20"/>
      <c r="L55" s="20"/>
      <c r="M55" s="20"/>
      <c r="N55" s="20"/>
      <c r="O55" s="20"/>
    </row>
    <row r="56" spans="1:16" ht="114">
      <c r="A56" s="11" t="s">
        <v>75</v>
      </c>
      <c r="B56" s="59" t="s">
        <v>76</v>
      </c>
      <c r="C56" s="29" t="s">
        <v>77</v>
      </c>
      <c r="D56" s="16" t="s">
        <v>14</v>
      </c>
      <c r="E56" s="30">
        <v>7.02</v>
      </c>
      <c r="F56" s="13">
        <v>6350</v>
      </c>
      <c r="G56" s="18">
        <f>E56*F56</f>
        <v>44577</v>
      </c>
      <c r="H56" s="20"/>
      <c r="I56" s="20">
        <f>'RA-2 C&amp;I Measurement sheet '!O70</f>
        <v>6.5164000000000009</v>
      </c>
      <c r="J56" s="20">
        <f>H56+I56</f>
        <v>6.5164000000000009</v>
      </c>
      <c r="K56" s="113">
        <f>J56-E56</f>
        <v>-0.50359999999999872</v>
      </c>
      <c r="L56" s="113">
        <f>F56*H56</f>
        <v>0</v>
      </c>
      <c r="M56" s="113">
        <f>F56*I56</f>
        <v>41379.140000000007</v>
      </c>
      <c r="N56" s="113">
        <f>L56+M56</f>
        <v>41379.140000000007</v>
      </c>
      <c r="O56" s="113">
        <f>N56-G56</f>
        <v>-3197.8599999999933</v>
      </c>
    </row>
    <row r="57" spans="1:16" ht="15" thickBot="1">
      <c r="A57" s="14"/>
      <c r="B57" s="11"/>
      <c r="C57" s="15"/>
      <c r="D57" s="16"/>
      <c r="E57" s="28"/>
      <c r="F57" s="13"/>
      <c r="G57" s="18"/>
      <c r="H57" s="20"/>
      <c r="I57" s="20"/>
      <c r="J57" s="20"/>
      <c r="K57" s="20"/>
      <c r="L57" s="20"/>
      <c r="M57" s="20"/>
      <c r="N57" s="20"/>
      <c r="O57" s="20"/>
    </row>
    <row r="58" spans="1:16" s="3" customFormat="1" ht="18" customHeight="1" thickBot="1">
      <c r="A58" s="41"/>
      <c r="B58" s="42"/>
      <c r="C58" s="43" t="s">
        <v>78</v>
      </c>
      <c r="D58" s="44"/>
      <c r="E58" s="45"/>
      <c r="F58" s="46"/>
      <c r="G58" s="44">
        <f>SUM(G49:G57)</f>
        <v>384303.12</v>
      </c>
      <c r="H58" s="47"/>
      <c r="I58" s="47"/>
      <c r="J58" s="47"/>
      <c r="K58" s="47"/>
      <c r="L58" s="77">
        <f>SUM(L49:L57)</f>
        <v>292544.424</v>
      </c>
      <c r="M58" s="77">
        <f>SUM(M49:M57)</f>
        <v>92512.02</v>
      </c>
      <c r="N58" s="77">
        <f>SUM(N49:N57)</f>
        <v>385056.44400000002</v>
      </c>
      <c r="O58" s="77">
        <f>SUM(O49:O57)</f>
        <v>753.32400000000052</v>
      </c>
    </row>
    <row r="59" spans="1:16">
      <c r="A59" s="14"/>
      <c r="B59" s="14"/>
      <c r="C59" s="15"/>
      <c r="D59" s="16"/>
      <c r="E59" s="28"/>
      <c r="F59" s="13"/>
      <c r="G59" s="18"/>
      <c r="H59" s="20"/>
      <c r="I59" s="20"/>
      <c r="J59" s="20"/>
      <c r="K59" s="20"/>
      <c r="L59" s="20"/>
      <c r="M59" s="20"/>
      <c r="N59" s="20"/>
      <c r="O59" s="20"/>
    </row>
    <row r="60" spans="1:16" ht="18" customHeight="1">
      <c r="A60" s="21" t="s">
        <v>79</v>
      </c>
      <c r="B60" s="21"/>
      <c r="C60" s="22" t="s">
        <v>80</v>
      </c>
      <c r="D60" s="23"/>
      <c r="E60" s="24"/>
      <c r="F60" s="25"/>
      <c r="G60" s="26"/>
      <c r="H60" s="20"/>
      <c r="I60" s="20"/>
      <c r="J60" s="20"/>
      <c r="K60" s="20"/>
      <c r="L60" s="20"/>
      <c r="M60" s="20"/>
      <c r="N60" s="20"/>
      <c r="O60" s="20"/>
    </row>
    <row r="61" spans="1:16">
      <c r="A61" s="35"/>
      <c r="B61" s="35"/>
      <c r="C61" s="53"/>
      <c r="D61" s="12"/>
      <c r="E61" s="28"/>
      <c r="F61" s="13"/>
      <c r="G61" s="18"/>
      <c r="H61" s="20"/>
      <c r="I61" s="20"/>
      <c r="J61" s="20"/>
      <c r="K61" s="20"/>
      <c r="L61" s="20"/>
      <c r="M61" s="20"/>
      <c r="N61" s="20"/>
      <c r="O61" s="20"/>
    </row>
    <row r="62" spans="1:16">
      <c r="A62" s="14"/>
      <c r="B62" s="11"/>
      <c r="C62" s="15"/>
      <c r="D62" s="16"/>
      <c r="E62" s="28"/>
      <c r="F62" s="13"/>
      <c r="G62" s="18"/>
      <c r="H62" s="20"/>
      <c r="I62" s="20"/>
      <c r="J62" s="20"/>
      <c r="K62" s="20"/>
      <c r="L62" s="20"/>
      <c r="M62" s="20"/>
      <c r="N62" s="20"/>
      <c r="O62" s="20"/>
    </row>
    <row r="63" spans="1:16">
      <c r="A63" s="11">
        <v>5.0999999999999996</v>
      </c>
      <c r="B63" s="11"/>
      <c r="C63" s="27" t="s">
        <v>81</v>
      </c>
      <c r="D63" s="16"/>
      <c r="E63" s="30"/>
      <c r="F63" s="13"/>
      <c r="G63" s="18"/>
      <c r="H63" s="20"/>
      <c r="I63" s="20"/>
      <c r="J63" s="20"/>
      <c r="K63" s="20"/>
      <c r="L63" s="20"/>
      <c r="M63" s="20"/>
      <c r="N63" s="20"/>
      <c r="O63" s="20"/>
    </row>
    <row r="64" spans="1:16" ht="185.25">
      <c r="A64" s="58"/>
      <c r="B64" s="59" t="s">
        <v>81</v>
      </c>
      <c r="C64" s="60" t="s">
        <v>82</v>
      </c>
      <c r="D64" s="57" t="s">
        <v>21</v>
      </c>
      <c r="E64" s="30">
        <v>43.78</v>
      </c>
      <c r="F64" s="13">
        <v>3000</v>
      </c>
      <c r="G64" s="18">
        <f>E64*F64</f>
        <v>131340</v>
      </c>
      <c r="H64" s="20">
        <f>'RA-2 C&amp;I Measurement sheet '!J76</f>
        <v>33.440000000000005</v>
      </c>
      <c r="I64" s="20">
        <v>0</v>
      </c>
      <c r="J64" s="20">
        <f>H64+I64</f>
        <v>33.440000000000005</v>
      </c>
      <c r="K64" s="113">
        <f>J64-E64</f>
        <v>-10.339999999999996</v>
      </c>
      <c r="L64" s="113">
        <f>F64*H64</f>
        <v>100320.00000000001</v>
      </c>
      <c r="M64" s="113">
        <f>F64*I64</f>
        <v>0</v>
      </c>
      <c r="N64" s="113">
        <f>L64+M64</f>
        <v>100320.00000000001</v>
      </c>
      <c r="O64" s="113">
        <f>N64-G64</f>
        <v>-31019.999999999985</v>
      </c>
    </row>
    <row r="65" spans="1:15">
      <c r="A65" s="14"/>
      <c r="B65" s="11"/>
      <c r="C65" s="15"/>
      <c r="D65" s="16"/>
      <c r="E65" s="30"/>
      <c r="F65" s="13"/>
      <c r="G65" s="18"/>
      <c r="H65" s="20"/>
      <c r="I65" s="20"/>
      <c r="J65" s="20"/>
      <c r="K65" s="20"/>
      <c r="L65" s="20"/>
      <c r="M65" s="20"/>
      <c r="N65" s="20"/>
      <c r="O65" s="20"/>
    </row>
    <row r="66" spans="1:15">
      <c r="A66" s="11">
        <v>5.2</v>
      </c>
      <c r="B66" s="11"/>
      <c r="C66" s="53" t="s">
        <v>83</v>
      </c>
      <c r="D66" s="16"/>
      <c r="E66" s="30"/>
      <c r="F66" s="13"/>
      <c r="G66" s="18"/>
      <c r="H66" s="20"/>
      <c r="I66" s="20"/>
      <c r="J66" s="20"/>
      <c r="K66" s="20"/>
      <c r="L66" s="20"/>
      <c r="M66" s="20"/>
      <c r="N66" s="20"/>
      <c r="O66" s="20"/>
    </row>
    <row r="67" spans="1:15" ht="114">
      <c r="A67" s="38"/>
      <c r="B67" s="11"/>
      <c r="C67" s="62" t="s">
        <v>84</v>
      </c>
      <c r="D67" s="57" t="s">
        <v>14</v>
      </c>
      <c r="E67" s="30">
        <v>4.4000000000000004</v>
      </c>
      <c r="F67" s="13">
        <v>12500</v>
      </c>
      <c r="G67" s="18">
        <f>E67*F67</f>
        <v>55000.000000000007</v>
      </c>
      <c r="H67" s="20">
        <v>0</v>
      </c>
      <c r="I67" s="20">
        <f>'RA-2 C&amp;I Measurement sheet '!O79</f>
        <v>4.0778999999999996</v>
      </c>
      <c r="J67" s="20">
        <f>H67+I67</f>
        <v>4.0778999999999996</v>
      </c>
      <c r="K67" s="113">
        <f>J67-E67</f>
        <v>-0.32210000000000072</v>
      </c>
      <c r="L67" s="113">
        <f>F67*H67</f>
        <v>0</v>
      </c>
      <c r="M67" s="113">
        <f>F67*I67</f>
        <v>50973.749999999993</v>
      </c>
      <c r="N67" s="113">
        <f>L67+M67</f>
        <v>50973.749999999993</v>
      </c>
      <c r="O67" s="113">
        <f>N67-G67</f>
        <v>-4026.2500000000146</v>
      </c>
    </row>
    <row r="68" spans="1:15">
      <c r="A68" s="14"/>
      <c r="B68" s="11"/>
      <c r="C68" s="15"/>
      <c r="D68" s="16"/>
      <c r="E68" s="30"/>
      <c r="F68" s="13"/>
      <c r="G68" s="18"/>
      <c r="H68" s="20"/>
      <c r="I68" s="20"/>
      <c r="J68" s="20"/>
      <c r="K68" s="20"/>
      <c r="L68" s="20"/>
      <c r="M68" s="20"/>
      <c r="N68" s="20"/>
      <c r="O68" s="20"/>
    </row>
    <row r="69" spans="1:15">
      <c r="A69" s="39">
        <v>5.3</v>
      </c>
      <c r="B69" s="35"/>
      <c r="C69" s="53" t="s">
        <v>85</v>
      </c>
      <c r="D69" s="12"/>
      <c r="E69" s="30"/>
      <c r="F69" s="13"/>
      <c r="G69" s="18"/>
      <c r="H69" s="20"/>
      <c r="I69" s="20"/>
      <c r="J69" s="20"/>
      <c r="K69" s="20"/>
      <c r="L69" s="20"/>
      <c r="M69" s="20"/>
      <c r="N69" s="20"/>
      <c r="O69" s="20"/>
    </row>
    <row r="70" spans="1:15" ht="114">
      <c r="A70" s="35"/>
      <c r="B70" s="35"/>
      <c r="C70" s="63" t="s">
        <v>86</v>
      </c>
      <c r="D70" s="12" t="s">
        <v>14</v>
      </c>
      <c r="E70" s="30">
        <v>81.9358</v>
      </c>
      <c r="F70" s="13">
        <v>2932</v>
      </c>
      <c r="G70" s="242">
        <f>E70*F70</f>
        <v>240235.76560000001</v>
      </c>
      <c r="H70" s="20">
        <f>'RA-2 C&amp;I Measurement sheet '!J82</f>
        <v>81.888624390243891</v>
      </c>
      <c r="I70" s="20">
        <v>0</v>
      </c>
      <c r="J70" s="20">
        <f>H70+I70</f>
        <v>81.888624390243891</v>
      </c>
      <c r="K70" s="113">
        <f>J70-E70</f>
        <v>-4.7175609756109793E-2</v>
      </c>
      <c r="L70" s="113">
        <f>F70*H70</f>
        <v>240097.44671219509</v>
      </c>
      <c r="M70" s="113">
        <f>F70*I70</f>
        <v>0</v>
      </c>
      <c r="N70" s="113">
        <f>L70+M70</f>
        <v>240097.44671219509</v>
      </c>
      <c r="O70" s="113">
        <f>N70-G70</f>
        <v>-138.31888780492591</v>
      </c>
    </row>
    <row r="71" spans="1:15">
      <c r="A71" s="10"/>
      <c r="B71" s="11"/>
      <c r="C71" s="19"/>
      <c r="D71" s="12"/>
      <c r="E71" s="30"/>
      <c r="F71" s="13"/>
      <c r="G71" s="18"/>
      <c r="H71" s="20"/>
      <c r="I71" s="20"/>
      <c r="J71" s="20"/>
      <c r="K71" s="20"/>
      <c r="L71" s="20"/>
      <c r="M71" s="20"/>
      <c r="N71" s="20"/>
      <c r="O71" s="20"/>
    </row>
    <row r="72" spans="1:15">
      <c r="A72" s="39">
        <v>5.4</v>
      </c>
      <c r="B72" s="35"/>
      <c r="C72" s="53" t="s">
        <v>87</v>
      </c>
      <c r="D72" s="12"/>
      <c r="E72" s="30"/>
      <c r="F72" s="13"/>
      <c r="G72" s="18"/>
      <c r="H72" s="20"/>
      <c r="I72" s="20"/>
      <c r="J72" s="20"/>
      <c r="K72" s="20"/>
      <c r="L72" s="20"/>
      <c r="M72" s="20"/>
      <c r="N72" s="20"/>
      <c r="O72" s="20"/>
    </row>
    <row r="73" spans="1:15">
      <c r="A73" s="35"/>
      <c r="B73" s="35"/>
      <c r="C73" s="63" t="s">
        <v>88</v>
      </c>
      <c r="D73" s="12" t="s">
        <v>89</v>
      </c>
      <c r="E73" s="30">
        <v>0</v>
      </c>
      <c r="F73" s="13">
        <v>2000</v>
      </c>
      <c r="G73" s="18">
        <f>E73*F73</f>
        <v>0</v>
      </c>
      <c r="H73" s="20">
        <v>0</v>
      </c>
      <c r="I73" s="20">
        <f>'RA-2 C&amp;I Measurement sheet '!O90</f>
        <v>16</v>
      </c>
      <c r="J73" s="20">
        <f>H73+I73</f>
        <v>16</v>
      </c>
      <c r="K73" s="113">
        <f>J73-E73</f>
        <v>16</v>
      </c>
      <c r="L73" s="113">
        <f>F73*H73</f>
        <v>0</v>
      </c>
      <c r="M73" s="113">
        <f>F73*I73</f>
        <v>32000</v>
      </c>
      <c r="N73" s="113">
        <f>L73+M73</f>
        <v>32000</v>
      </c>
      <c r="O73" s="113">
        <f>N73-G73</f>
        <v>32000</v>
      </c>
    </row>
    <row r="74" spans="1:15" ht="15" thickBot="1">
      <c r="A74" s="10"/>
      <c r="B74" s="11"/>
      <c r="C74" s="19"/>
      <c r="D74" s="12"/>
      <c r="E74" s="28"/>
      <c r="F74" s="13"/>
      <c r="G74" s="18"/>
      <c r="H74" s="20"/>
      <c r="I74" s="20"/>
      <c r="J74" s="20"/>
      <c r="K74" s="20"/>
      <c r="L74" s="20"/>
      <c r="M74" s="20"/>
      <c r="N74" s="20"/>
      <c r="O74" s="20"/>
    </row>
    <row r="75" spans="1:15" s="3" customFormat="1" ht="18" customHeight="1" thickBot="1">
      <c r="A75" s="41"/>
      <c r="B75" s="42"/>
      <c r="C75" s="43" t="s">
        <v>44</v>
      </c>
      <c r="D75" s="44"/>
      <c r="E75" s="45"/>
      <c r="F75" s="46"/>
      <c r="G75" s="44">
        <f>SUM(G64:G73)</f>
        <v>426575.76560000004</v>
      </c>
      <c r="H75" s="47"/>
      <c r="I75" s="47"/>
      <c r="J75" s="47"/>
      <c r="K75" s="47"/>
      <c r="L75" s="77">
        <f>SUM(L64:L73)</f>
        <v>340417.44671219512</v>
      </c>
      <c r="M75" s="77">
        <f>SUM(M64:M73)</f>
        <v>82973.75</v>
      </c>
      <c r="N75" s="77">
        <f>SUM(N64:N73)</f>
        <v>423391.19671219506</v>
      </c>
      <c r="O75" s="77">
        <f>SUM(O64:O73)</f>
        <v>-3184.5688878049259</v>
      </c>
    </row>
    <row r="76" spans="1:15" s="3" customFormat="1">
      <c r="A76" s="10"/>
      <c r="B76" s="14"/>
      <c r="C76" s="53"/>
      <c r="D76" s="12"/>
      <c r="E76" s="28"/>
      <c r="F76" s="13"/>
      <c r="G76" s="18"/>
      <c r="H76" s="10"/>
      <c r="I76" s="10"/>
      <c r="J76" s="10"/>
      <c r="K76" s="10"/>
      <c r="L76" s="10"/>
      <c r="M76" s="10"/>
      <c r="N76" s="10"/>
      <c r="O76" s="10"/>
    </row>
    <row r="77" spans="1:15">
      <c r="A77" s="35"/>
      <c r="B77" s="35"/>
      <c r="C77" s="19"/>
      <c r="D77" s="12"/>
      <c r="E77" s="28"/>
      <c r="F77" s="13"/>
      <c r="G77" s="18"/>
      <c r="H77" s="20"/>
      <c r="I77" s="20"/>
      <c r="J77" s="20"/>
      <c r="K77" s="20"/>
      <c r="L77" s="20"/>
      <c r="M77" s="20"/>
      <c r="N77" s="20"/>
      <c r="O77" s="20"/>
    </row>
    <row r="78" spans="1:15" ht="18" customHeight="1">
      <c r="A78" s="21">
        <v>6</v>
      </c>
      <c r="B78" s="21"/>
      <c r="C78" s="22" t="s">
        <v>90</v>
      </c>
      <c r="D78" s="23"/>
      <c r="E78" s="24"/>
      <c r="F78" s="25"/>
      <c r="G78" s="26"/>
      <c r="H78" s="20"/>
      <c r="I78" s="20"/>
      <c r="J78" s="20"/>
      <c r="K78" s="20"/>
      <c r="L78" s="20"/>
      <c r="M78" s="20"/>
      <c r="N78" s="20"/>
      <c r="O78" s="20"/>
    </row>
    <row r="79" spans="1:15" ht="370.5">
      <c r="A79" s="39">
        <v>6.1</v>
      </c>
      <c r="B79" s="11" t="s">
        <v>91</v>
      </c>
      <c r="C79" s="62" t="s">
        <v>92</v>
      </c>
      <c r="D79" s="12" t="s">
        <v>14</v>
      </c>
      <c r="E79" s="30">
        <v>6.05</v>
      </c>
      <c r="F79" s="38">
        <v>41000</v>
      </c>
      <c r="G79" s="18">
        <f t="shared" ref="G79:G85" si="40">E79*F79</f>
        <v>248050</v>
      </c>
      <c r="H79" s="20">
        <v>0</v>
      </c>
      <c r="I79" s="20">
        <f>'RA-2 C&amp;I Measurement sheet '!O93</f>
        <v>6.05</v>
      </c>
      <c r="J79" s="20">
        <f>H79+I79</f>
        <v>6.05</v>
      </c>
      <c r="K79" s="113">
        <f>J79-E79</f>
        <v>0</v>
      </c>
      <c r="L79" s="113">
        <f>F79*H79</f>
        <v>0</v>
      </c>
      <c r="M79" s="113">
        <f>F79*I79</f>
        <v>248050</v>
      </c>
      <c r="N79" s="113">
        <f>L79+M79</f>
        <v>248050</v>
      </c>
      <c r="O79" s="113">
        <f>N79-G79</f>
        <v>0</v>
      </c>
    </row>
    <row r="80" spans="1:15" ht="228">
      <c r="A80" s="39">
        <v>6.2</v>
      </c>
      <c r="B80" s="11" t="s">
        <v>93</v>
      </c>
      <c r="C80" s="62" t="s">
        <v>94</v>
      </c>
      <c r="D80" s="12" t="s">
        <v>14</v>
      </c>
      <c r="E80" s="30">
        <v>7.02</v>
      </c>
      <c r="F80" s="38">
        <v>25800</v>
      </c>
      <c r="G80" s="18">
        <f t="shared" si="40"/>
        <v>181116</v>
      </c>
      <c r="H80" s="20">
        <v>0</v>
      </c>
      <c r="I80" s="20">
        <f>'RA-2 C&amp;I Measurement sheet '!O94</f>
        <v>7.02</v>
      </c>
      <c r="J80" s="20">
        <f t="shared" ref="J80:J85" si="41">H80+I80</f>
        <v>7.02</v>
      </c>
      <c r="K80" s="113">
        <f t="shared" ref="K80:K85" si="42">J80-E80</f>
        <v>0</v>
      </c>
      <c r="L80" s="113">
        <f t="shared" ref="L80:L85" si="43">F80*H80</f>
        <v>0</v>
      </c>
      <c r="M80" s="113">
        <f t="shared" ref="M80:M85" si="44">F80*I80</f>
        <v>181116</v>
      </c>
      <c r="N80" s="113">
        <f t="shared" ref="N80:N85" si="45">L80+M80</f>
        <v>181116</v>
      </c>
      <c r="O80" s="113">
        <f t="shared" ref="O80:O85" si="46">N80-G80</f>
        <v>0</v>
      </c>
    </row>
    <row r="81" spans="1:15" s="67" customFormat="1" ht="156.75">
      <c r="A81" s="64">
        <v>6.3</v>
      </c>
      <c r="B81" s="65" t="s">
        <v>95</v>
      </c>
      <c r="C81" s="66" t="s">
        <v>96</v>
      </c>
      <c r="D81" s="12" t="s">
        <v>14</v>
      </c>
      <c r="E81" s="30">
        <v>3.85</v>
      </c>
      <c r="F81" s="38">
        <v>18600</v>
      </c>
      <c r="G81" s="18">
        <f t="shared" si="40"/>
        <v>71610</v>
      </c>
      <c r="H81" s="80">
        <v>0</v>
      </c>
      <c r="I81" s="80">
        <f>'RA-2 C&amp;I Measurement sheet '!O95</f>
        <v>3.85</v>
      </c>
      <c r="J81" s="20">
        <f t="shared" si="41"/>
        <v>3.85</v>
      </c>
      <c r="K81" s="113">
        <f t="shared" si="42"/>
        <v>0</v>
      </c>
      <c r="L81" s="113">
        <f t="shared" si="43"/>
        <v>0</v>
      </c>
      <c r="M81" s="113">
        <f t="shared" si="44"/>
        <v>71610</v>
      </c>
      <c r="N81" s="113">
        <f t="shared" si="45"/>
        <v>71610</v>
      </c>
      <c r="O81" s="113">
        <f t="shared" si="46"/>
        <v>0</v>
      </c>
    </row>
    <row r="82" spans="1:15" ht="213.75">
      <c r="A82" s="58">
        <v>6.4</v>
      </c>
      <c r="B82" s="59" t="s">
        <v>97</v>
      </c>
      <c r="C82" s="60" t="s">
        <v>98</v>
      </c>
      <c r="D82" s="57" t="s">
        <v>21</v>
      </c>
      <c r="E82" s="30">
        <v>9.4600000000000009</v>
      </c>
      <c r="F82" s="13">
        <v>3600</v>
      </c>
      <c r="G82" s="18">
        <f t="shared" si="40"/>
        <v>34056</v>
      </c>
      <c r="H82" s="20">
        <v>0</v>
      </c>
      <c r="I82" s="20">
        <f>'RA-2 C&amp;I Measurement sheet '!O96</f>
        <v>9.4600000000000009</v>
      </c>
      <c r="J82" s="20">
        <f t="shared" si="41"/>
        <v>9.4600000000000009</v>
      </c>
      <c r="K82" s="113">
        <f t="shared" si="42"/>
        <v>0</v>
      </c>
      <c r="L82" s="113">
        <f t="shared" si="43"/>
        <v>0</v>
      </c>
      <c r="M82" s="113">
        <f t="shared" si="44"/>
        <v>34056</v>
      </c>
      <c r="N82" s="113">
        <f t="shared" si="45"/>
        <v>34056</v>
      </c>
      <c r="O82" s="113">
        <f t="shared" si="46"/>
        <v>0</v>
      </c>
    </row>
    <row r="83" spans="1:15" ht="171">
      <c r="A83" s="58">
        <v>6.5</v>
      </c>
      <c r="B83" s="59" t="s">
        <v>99</v>
      </c>
      <c r="C83" s="60" t="s">
        <v>100</v>
      </c>
      <c r="D83" s="57" t="s">
        <v>21</v>
      </c>
      <c r="E83" s="30">
        <v>3.08</v>
      </c>
      <c r="F83" s="13">
        <v>3500</v>
      </c>
      <c r="G83" s="18">
        <f t="shared" si="40"/>
        <v>10780</v>
      </c>
      <c r="H83" s="20">
        <v>0</v>
      </c>
      <c r="I83" s="20">
        <f>'RA-2 C&amp;I Measurement sheet '!O97</f>
        <v>3.08</v>
      </c>
      <c r="J83" s="20">
        <f t="shared" si="41"/>
        <v>3.08</v>
      </c>
      <c r="K83" s="113">
        <f t="shared" si="42"/>
        <v>0</v>
      </c>
      <c r="L83" s="113">
        <f t="shared" si="43"/>
        <v>0</v>
      </c>
      <c r="M83" s="113">
        <f t="shared" si="44"/>
        <v>10780</v>
      </c>
      <c r="N83" s="113">
        <f t="shared" si="45"/>
        <v>10780</v>
      </c>
      <c r="O83" s="113">
        <f t="shared" si="46"/>
        <v>0</v>
      </c>
    </row>
    <row r="84" spans="1:15" ht="85.5">
      <c r="A84" s="58">
        <v>6.6</v>
      </c>
      <c r="B84" s="59" t="s">
        <v>101</v>
      </c>
      <c r="C84" s="60" t="s">
        <v>102</v>
      </c>
      <c r="D84" s="57" t="s">
        <v>14</v>
      </c>
      <c r="E84" s="30">
        <v>0.88</v>
      </c>
      <c r="F84" s="13">
        <v>19375</v>
      </c>
      <c r="G84" s="18">
        <f t="shared" si="40"/>
        <v>17050</v>
      </c>
      <c r="H84" s="20">
        <v>0</v>
      </c>
      <c r="I84" s="20">
        <f>'RA-2 C&amp;I Measurement sheet '!O98</f>
        <v>0.88</v>
      </c>
      <c r="J84" s="20">
        <f t="shared" si="41"/>
        <v>0.88</v>
      </c>
      <c r="K84" s="113">
        <f t="shared" si="42"/>
        <v>0</v>
      </c>
      <c r="L84" s="113">
        <f t="shared" si="43"/>
        <v>0</v>
      </c>
      <c r="M84" s="113">
        <f t="shared" si="44"/>
        <v>17050</v>
      </c>
      <c r="N84" s="113">
        <f t="shared" si="45"/>
        <v>17050</v>
      </c>
      <c r="O84" s="113">
        <f t="shared" si="46"/>
        <v>0</v>
      </c>
    </row>
    <row r="85" spans="1:15" ht="171">
      <c r="A85" s="39">
        <v>6.7</v>
      </c>
      <c r="B85" s="11" t="s">
        <v>103</v>
      </c>
      <c r="C85" s="68" t="s">
        <v>104</v>
      </c>
      <c r="D85" s="12" t="s">
        <v>89</v>
      </c>
      <c r="E85" s="69">
        <v>2</v>
      </c>
      <c r="F85" s="38">
        <v>74000</v>
      </c>
      <c r="G85" s="18">
        <f t="shared" si="40"/>
        <v>148000</v>
      </c>
      <c r="H85" s="20">
        <v>0</v>
      </c>
      <c r="I85" s="99">
        <f>'RA-2 C&amp;I Measurement sheet '!O99</f>
        <v>2</v>
      </c>
      <c r="J85" s="20">
        <f t="shared" si="41"/>
        <v>2</v>
      </c>
      <c r="K85" s="113">
        <f t="shared" si="42"/>
        <v>0</v>
      </c>
      <c r="L85" s="113">
        <f t="shared" si="43"/>
        <v>0</v>
      </c>
      <c r="M85" s="113">
        <f t="shared" si="44"/>
        <v>148000</v>
      </c>
      <c r="N85" s="113">
        <f t="shared" si="45"/>
        <v>148000</v>
      </c>
      <c r="O85" s="113">
        <f t="shared" si="46"/>
        <v>0</v>
      </c>
    </row>
    <row r="86" spans="1:15" ht="15" thickBot="1">
      <c r="A86" s="70"/>
      <c r="B86" s="71"/>
      <c r="C86" s="72"/>
      <c r="D86" s="73"/>
      <c r="E86" s="74"/>
      <c r="F86" s="75"/>
      <c r="G86" s="76"/>
      <c r="H86" s="20"/>
      <c r="I86" s="20"/>
      <c r="J86" s="20"/>
      <c r="K86" s="20"/>
      <c r="L86" s="20"/>
      <c r="M86" s="20"/>
      <c r="N86" s="20"/>
      <c r="O86" s="20"/>
    </row>
    <row r="87" spans="1:15" s="3" customFormat="1" ht="18" customHeight="1" thickBot="1">
      <c r="A87" s="41"/>
      <c r="B87" s="42"/>
      <c r="C87" s="43" t="s">
        <v>44</v>
      </c>
      <c r="D87" s="44"/>
      <c r="E87" s="45"/>
      <c r="F87" s="46"/>
      <c r="G87" s="77">
        <f>SUM(G79:G86)</f>
        <v>710662</v>
      </c>
      <c r="H87" s="47"/>
      <c r="I87" s="47"/>
      <c r="J87" s="47"/>
      <c r="K87" s="47"/>
      <c r="L87" s="77">
        <f>SUM(L79:L86)</f>
        <v>0</v>
      </c>
      <c r="M87" s="77">
        <f>SUM(M79:M86)</f>
        <v>710662</v>
      </c>
      <c r="N87" s="77">
        <f>SUM(N79:N86)</f>
        <v>710662</v>
      </c>
      <c r="O87" s="77">
        <f>SUM(O79:O86)</f>
        <v>0</v>
      </c>
    </row>
  </sheetData>
  <mergeCells count="4">
    <mergeCell ref="H3:K3"/>
    <mergeCell ref="A1:N1"/>
    <mergeCell ref="A2:N2"/>
    <mergeCell ref="L3:N3"/>
  </mergeCells>
  <conditionalFormatting sqref="A65">
    <cfRule type="cellIs" dxfId="61" priority="48" stopIfTrue="1" operator="equal">
      <formula>0</formula>
    </cfRule>
  </conditionalFormatting>
  <conditionalFormatting sqref="A68">
    <cfRule type="cellIs" dxfId="60" priority="36" stopIfTrue="1" operator="equal">
      <formula>0</formula>
    </cfRule>
  </conditionalFormatting>
  <conditionalFormatting sqref="A78:A84 G78:G85">
    <cfRule type="cellIs" dxfId="59" priority="38" stopIfTrue="1" operator="equal">
      <formula>0</formula>
    </cfRule>
  </conditionalFormatting>
  <conditionalFormatting sqref="A7:C7 B8:C10 A25:B25 A26:C26 G28:G32 A28:C34 G34 A36:C36 A38:C39 G38:G42 A44:C44 A58:C58 G60 G75:G76">
    <cfRule type="cellIs" dxfId="58" priority="54" stopIfTrue="1" operator="equal">
      <formula>0</formula>
    </cfRule>
  </conditionalFormatting>
  <conditionalFormatting sqref="A14:C14 C19:C20 F19:F20">
    <cfRule type="cellIs" dxfId="57" priority="46" stopIfTrue="1" operator="equal">
      <formula>0</formula>
    </cfRule>
  </conditionalFormatting>
  <conditionalFormatting sqref="A55:C56">
    <cfRule type="cellIs" dxfId="56" priority="39" stopIfTrue="1" operator="equal">
      <formula>0</formula>
    </cfRule>
  </conditionalFormatting>
  <conditionalFormatting sqref="A69:D70">
    <cfRule type="cellIs" dxfId="55" priority="34" stopIfTrue="1" operator="equal">
      <formula>0</formula>
    </cfRule>
  </conditionalFormatting>
  <conditionalFormatting sqref="B15:C15">
    <cfRule type="cellIs" dxfId="54" priority="41" stopIfTrue="1" operator="equal">
      <formula>0</formula>
    </cfRule>
  </conditionalFormatting>
  <conditionalFormatting sqref="C9">
    <cfRule type="cellIs" dxfId="53" priority="32" stopIfTrue="1" operator="equal">
      <formula>0</formula>
    </cfRule>
  </conditionalFormatting>
  <conditionalFormatting sqref="D66:D67">
    <cfRule type="cellIs" dxfId="52" priority="44" stopIfTrue="1" operator="equal">
      <formula>0</formula>
    </cfRule>
  </conditionalFormatting>
  <conditionalFormatting sqref="D32:E32">
    <cfRule type="cellIs" dxfId="51" priority="53" stopIfTrue="1" operator="between">
      <formula>0</formula>
      <formula>0</formula>
    </cfRule>
  </conditionalFormatting>
  <conditionalFormatting sqref="E4:E5 A41:A42">
    <cfRule type="cellIs" dxfId="50" priority="52" stopIfTrue="1" operator="equal">
      <formula>0</formula>
    </cfRule>
  </conditionalFormatting>
  <conditionalFormatting sqref="E7:E11 F8:F11 A11:D11 A12:G13 E14:G15 A16:G16 E17:E20 A21:A24 E22:E24 D25:G25 E26:E32 D32 F32 E33:G33 E34 A35:F35 E36:E42 C41:D42 F41:F42 A43:F43 E44:E54 A47:D53 E55:F57 A57:D57 E58:E60 E61:G64 A63:D63 E65:E70 A71:F71 A72:G72 A73:F75 E76:E77 E79:E85 A86:F86">
    <cfRule type="cellIs" dxfId="49" priority="37" stopIfTrue="1" operator="equal">
      <formula>0</formula>
    </cfRule>
  </conditionalFormatting>
  <conditionalFormatting sqref="F70">
    <cfRule type="cellIs" dxfId="48" priority="31" stopIfTrue="1" operator="equal">
      <formula>0</formula>
    </cfRule>
  </conditionalFormatting>
  <conditionalFormatting sqref="F66:G66 F67">
    <cfRule type="cellIs" dxfId="47" priority="42" stopIfTrue="1" operator="equal">
      <formula>0</formula>
    </cfRule>
  </conditionalFormatting>
  <conditionalFormatting sqref="F69:G69">
    <cfRule type="cellIs" dxfId="46" priority="33" stopIfTrue="1" operator="equal">
      <formula>0</formula>
    </cfRule>
  </conditionalFormatting>
  <conditionalFormatting sqref="G7:G11 A61:C64 C65:C70 A82:D84">
    <cfRule type="cellIs" dxfId="45" priority="45" stopIfTrue="1" operator="equal">
      <formula>0</formula>
    </cfRule>
  </conditionalFormatting>
  <conditionalFormatting sqref="G17:G24">
    <cfRule type="cellIs" dxfId="44" priority="28" stopIfTrue="1" operator="equal">
      <formula>0</formula>
    </cfRule>
  </conditionalFormatting>
  <conditionalFormatting sqref="G46:G56">
    <cfRule type="cellIs" dxfId="43" priority="40" stopIfTrue="1" operator="equal">
      <formula>0</formula>
    </cfRule>
  </conditionalFormatting>
  <conditionalFormatting sqref="G63">
    <cfRule type="cellIs" dxfId="42" priority="47" stopIfTrue="1" operator="equal">
      <formula>0</formula>
    </cfRule>
  </conditionalFormatting>
  <conditionalFormatting sqref="G65">
    <cfRule type="cellIs" dxfId="41" priority="43" stopIfTrue="1" operator="equal">
      <formula>0</formula>
    </cfRule>
  </conditionalFormatting>
  <conditionalFormatting sqref="G67:G70">
    <cfRule type="cellIs" dxfId="40" priority="30" stopIfTrue="1" operator="equal">
      <formula>0</formula>
    </cfRule>
  </conditionalFormatting>
  <conditionalFormatting sqref="G73">
    <cfRule type="cellIs" dxfId="39" priority="29" stopIfTrue="1" operator="equal">
      <formula>0</formula>
    </cfRule>
  </conditionalFormatting>
  <conditionalFormatting sqref="G26:O26">
    <cfRule type="cellIs" dxfId="38" priority="20" stopIfTrue="1" operator="equal">
      <formula>0</formula>
    </cfRule>
  </conditionalFormatting>
  <conditionalFormatting sqref="G36:O36">
    <cfRule type="cellIs" dxfId="37" priority="13" stopIfTrue="1" operator="equal">
      <formula>0</formula>
    </cfRule>
  </conditionalFormatting>
  <conditionalFormatting sqref="G44:O44">
    <cfRule type="cellIs" dxfId="36" priority="24" stopIfTrue="1" operator="equal">
      <formula>0</formula>
    </cfRule>
  </conditionalFormatting>
  <conditionalFormatting sqref="G58:O58">
    <cfRule type="cellIs" dxfId="35" priority="9" stopIfTrue="1" operator="equal">
      <formula>0</formula>
    </cfRule>
  </conditionalFormatting>
  <conditionalFormatting sqref="H87:K87">
    <cfRule type="cellIs" dxfId="34" priority="3" stopIfTrue="1" operator="equal">
      <formula>0</formula>
    </cfRule>
  </conditionalFormatting>
  <conditionalFormatting sqref="H75:O75">
    <cfRule type="cellIs" dxfId="33" priority="4" stopIfTrue="1" operator="equal">
      <formula>0</formula>
    </cfRule>
  </conditionalFormatting>
  <conditionalFormatting sqref="K8:K87">
    <cfRule type="cellIs" dxfId="32" priority="2" operator="greaterThan">
      <formula>0</formula>
    </cfRule>
  </conditionalFormatting>
  <conditionalFormatting sqref="O8:O87">
    <cfRule type="cellIs" dxfId="31" priority="1" operator="greaterThan">
      <formula>0</formula>
    </cfRule>
  </conditionalFormatting>
  <pageMargins left="0.70866141732283472" right="0.70866141732283472" top="0.74803149606299213" bottom="0.74803149606299213" header="0.31496062992125984" footer="0.31496062992125984"/>
  <pageSetup paperSize="9" scale="32" fitToHeight="0" orientation="portrait" r:id="rId1"/>
  <headerFooter>
    <oddFooter>&amp;LBOQ - Interior Works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2240E-5FD6-4E83-BE53-F9DCB27BC789}">
  <sheetPr>
    <tabColor theme="9"/>
    <pageSetUpPr fitToPage="1"/>
  </sheetPr>
  <dimension ref="A1:O117"/>
  <sheetViews>
    <sheetView view="pageBreakPreview" zoomScale="85" zoomScaleNormal="85" zoomScaleSheetLayoutView="85" workbookViewId="0">
      <pane ySplit="4" topLeftCell="A5" activePane="bottomLeft" state="frozen"/>
      <selection pane="bottomLeft" activeCell="I111" sqref="I111"/>
    </sheetView>
  </sheetViews>
  <sheetFormatPr defaultColWidth="11.42578125" defaultRowHeight="14.25"/>
  <cols>
    <col min="1" max="1" width="8.140625" style="3" customWidth="1"/>
    <col min="2" max="2" width="18.5703125" style="78" customWidth="1"/>
    <col min="3" max="3" width="78.42578125" style="79" customWidth="1"/>
    <col min="4" max="4" width="6.85546875" style="8" bestFit="1" customWidth="1"/>
    <col min="5" max="5" width="11.28515625" style="4" customWidth="1"/>
    <col min="6" max="6" width="8.140625" style="4" bestFit="1" customWidth="1"/>
    <col min="7" max="9" width="6.85546875" style="4" bestFit="1" customWidth="1"/>
    <col min="10" max="10" width="8.85546875" style="4" bestFit="1" customWidth="1"/>
    <col min="11" max="12" width="10" style="4" customWidth="1"/>
    <col min="13" max="13" width="10.28515625" style="4" customWidth="1"/>
    <col min="14" max="14" width="9.5703125" style="4" customWidth="1"/>
    <col min="15" max="15" width="8.85546875" style="93" bestFit="1" customWidth="1"/>
    <col min="16" max="212" width="11.42578125" style="2"/>
    <col min="213" max="213" width="8.140625" style="2" customWidth="1"/>
    <col min="214" max="214" width="0" style="2" hidden="1" customWidth="1"/>
    <col min="215" max="215" width="59.5703125" style="2" customWidth="1"/>
    <col min="216" max="216" width="5.140625" style="2" bestFit="1" customWidth="1"/>
    <col min="217" max="217" width="9.42578125" style="2" customWidth="1"/>
    <col min="218" max="218" width="12.140625" style="2" customWidth="1"/>
    <col min="219" max="219" width="14.85546875" style="2" bestFit="1" customWidth="1"/>
    <col min="220" max="220" width="12" style="2" customWidth="1"/>
    <col min="221" max="221" width="14.85546875" style="2" bestFit="1" customWidth="1"/>
    <col min="222" max="222" width="12.42578125" style="2" customWidth="1"/>
    <col min="223" max="223" width="14.85546875" style="2" bestFit="1" customWidth="1"/>
    <col min="224" max="224" width="11.28515625" style="2" bestFit="1" customWidth="1"/>
    <col min="225" max="225" width="15" style="2" customWidth="1"/>
    <col min="226" max="226" width="10.28515625" style="2" customWidth="1"/>
    <col min="227" max="227" width="14.85546875" style="2" bestFit="1" customWidth="1"/>
    <col min="228" max="228" width="3.42578125" style="2" customWidth="1"/>
    <col min="229" max="468" width="11.42578125" style="2"/>
    <col min="469" max="469" width="8.140625" style="2" customWidth="1"/>
    <col min="470" max="470" width="0" style="2" hidden="1" customWidth="1"/>
    <col min="471" max="471" width="59.5703125" style="2" customWidth="1"/>
    <col min="472" max="472" width="5.140625" style="2" bestFit="1" customWidth="1"/>
    <col min="473" max="473" width="9.42578125" style="2" customWidth="1"/>
    <col min="474" max="474" width="12.140625" style="2" customWidth="1"/>
    <col min="475" max="475" width="14.85546875" style="2" bestFit="1" customWidth="1"/>
    <col min="476" max="476" width="12" style="2" customWidth="1"/>
    <col min="477" max="477" width="14.85546875" style="2" bestFit="1" customWidth="1"/>
    <col min="478" max="478" width="12.42578125" style="2" customWidth="1"/>
    <col min="479" max="479" width="14.85546875" style="2" bestFit="1" customWidth="1"/>
    <col min="480" max="480" width="11.28515625" style="2" bestFit="1" customWidth="1"/>
    <col min="481" max="481" width="15" style="2" customWidth="1"/>
    <col min="482" max="482" width="10.28515625" style="2" customWidth="1"/>
    <col min="483" max="483" width="14.85546875" style="2" bestFit="1" customWidth="1"/>
    <col min="484" max="484" width="3.42578125" style="2" customWidth="1"/>
    <col min="485" max="724" width="11.42578125" style="2"/>
    <col min="725" max="725" width="8.140625" style="2" customWidth="1"/>
    <col min="726" max="726" width="0" style="2" hidden="1" customWidth="1"/>
    <col min="727" max="727" width="59.5703125" style="2" customWidth="1"/>
    <col min="728" max="728" width="5.140625" style="2" bestFit="1" customWidth="1"/>
    <col min="729" max="729" width="9.42578125" style="2" customWidth="1"/>
    <col min="730" max="730" width="12.140625" style="2" customWidth="1"/>
    <col min="731" max="731" width="14.85546875" style="2" bestFit="1" customWidth="1"/>
    <col min="732" max="732" width="12" style="2" customWidth="1"/>
    <col min="733" max="733" width="14.85546875" style="2" bestFit="1" customWidth="1"/>
    <col min="734" max="734" width="12.42578125" style="2" customWidth="1"/>
    <col min="735" max="735" width="14.85546875" style="2" bestFit="1" customWidth="1"/>
    <col min="736" max="736" width="11.28515625" style="2" bestFit="1" customWidth="1"/>
    <col min="737" max="737" width="15" style="2" customWidth="1"/>
    <col min="738" max="738" width="10.28515625" style="2" customWidth="1"/>
    <col min="739" max="739" width="14.85546875" style="2" bestFit="1" customWidth="1"/>
    <col min="740" max="740" width="3.42578125" style="2" customWidth="1"/>
    <col min="741" max="980" width="11.42578125" style="2"/>
    <col min="981" max="981" width="8.140625" style="2" customWidth="1"/>
    <col min="982" max="982" width="0" style="2" hidden="1" customWidth="1"/>
    <col min="983" max="983" width="59.5703125" style="2" customWidth="1"/>
    <col min="984" max="984" width="5.140625" style="2" bestFit="1" customWidth="1"/>
    <col min="985" max="985" width="9.42578125" style="2" customWidth="1"/>
    <col min="986" max="986" width="12.140625" style="2" customWidth="1"/>
    <col min="987" max="987" width="14.85546875" style="2" bestFit="1" customWidth="1"/>
    <col min="988" max="988" width="12" style="2" customWidth="1"/>
    <col min="989" max="989" width="14.85546875" style="2" bestFit="1" customWidth="1"/>
    <col min="990" max="990" width="12.42578125" style="2" customWidth="1"/>
    <col min="991" max="991" width="14.85546875" style="2" bestFit="1" customWidth="1"/>
    <col min="992" max="992" width="11.28515625" style="2" bestFit="1" customWidth="1"/>
    <col min="993" max="993" width="15" style="2" customWidth="1"/>
    <col min="994" max="994" width="10.28515625" style="2" customWidth="1"/>
    <col min="995" max="995" width="14.85546875" style="2" bestFit="1" customWidth="1"/>
    <col min="996" max="996" width="3.42578125" style="2" customWidth="1"/>
    <col min="997" max="1236" width="11.42578125" style="2"/>
    <col min="1237" max="1237" width="8.140625" style="2" customWidth="1"/>
    <col min="1238" max="1238" width="0" style="2" hidden="1" customWidth="1"/>
    <col min="1239" max="1239" width="59.5703125" style="2" customWidth="1"/>
    <col min="1240" max="1240" width="5.140625" style="2" bestFit="1" customWidth="1"/>
    <col min="1241" max="1241" width="9.42578125" style="2" customWidth="1"/>
    <col min="1242" max="1242" width="12.140625" style="2" customWidth="1"/>
    <col min="1243" max="1243" width="14.85546875" style="2" bestFit="1" customWidth="1"/>
    <col min="1244" max="1244" width="12" style="2" customWidth="1"/>
    <col min="1245" max="1245" width="14.85546875" style="2" bestFit="1" customWidth="1"/>
    <col min="1246" max="1246" width="12.42578125" style="2" customWidth="1"/>
    <col min="1247" max="1247" width="14.85546875" style="2" bestFit="1" customWidth="1"/>
    <col min="1248" max="1248" width="11.28515625" style="2" bestFit="1" customWidth="1"/>
    <col min="1249" max="1249" width="15" style="2" customWidth="1"/>
    <col min="1250" max="1250" width="10.28515625" style="2" customWidth="1"/>
    <col min="1251" max="1251" width="14.85546875" style="2" bestFit="1" customWidth="1"/>
    <col min="1252" max="1252" width="3.42578125" style="2" customWidth="1"/>
    <col min="1253" max="1492" width="11.42578125" style="2"/>
    <col min="1493" max="1493" width="8.140625" style="2" customWidth="1"/>
    <col min="1494" max="1494" width="0" style="2" hidden="1" customWidth="1"/>
    <col min="1495" max="1495" width="59.5703125" style="2" customWidth="1"/>
    <col min="1496" max="1496" width="5.140625" style="2" bestFit="1" customWidth="1"/>
    <col min="1497" max="1497" width="9.42578125" style="2" customWidth="1"/>
    <col min="1498" max="1498" width="12.140625" style="2" customWidth="1"/>
    <col min="1499" max="1499" width="14.85546875" style="2" bestFit="1" customWidth="1"/>
    <col min="1500" max="1500" width="12" style="2" customWidth="1"/>
    <col min="1501" max="1501" width="14.85546875" style="2" bestFit="1" customWidth="1"/>
    <col min="1502" max="1502" width="12.42578125" style="2" customWidth="1"/>
    <col min="1503" max="1503" width="14.85546875" style="2" bestFit="1" customWidth="1"/>
    <col min="1504" max="1504" width="11.28515625" style="2" bestFit="1" customWidth="1"/>
    <col min="1505" max="1505" width="15" style="2" customWidth="1"/>
    <col min="1506" max="1506" width="10.28515625" style="2" customWidth="1"/>
    <col min="1507" max="1507" width="14.85546875" style="2" bestFit="1" customWidth="1"/>
    <col min="1508" max="1508" width="3.42578125" style="2" customWidth="1"/>
    <col min="1509" max="1748" width="11.42578125" style="2"/>
    <col min="1749" max="1749" width="8.140625" style="2" customWidth="1"/>
    <col min="1750" max="1750" width="0" style="2" hidden="1" customWidth="1"/>
    <col min="1751" max="1751" width="59.5703125" style="2" customWidth="1"/>
    <col min="1752" max="1752" width="5.140625" style="2" bestFit="1" customWidth="1"/>
    <col min="1753" max="1753" width="9.42578125" style="2" customWidth="1"/>
    <col min="1754" max="1754" width="12.140625" style="2" customWidth="1"/>
    <col min="1755" max="1755" width="14.85546875" style="2" bestFit="1" customWidth="1"/>
    <col min="1756" max="1756" width="12" style="2" customWidth="1"/>
    <col min="1757" max="1757" width="14.85546875" style="2" bestFit="1" customWidth="1"/>
    <col min="1758" max="1758" width="12.42578125" style="2" customWidth="1"/>
    <col min="1759" max="1759" width="14.85546875" style="2" bestFit="1" customWidth="1"/>
    <col min="1760" max="1760" width="11.28515625" style="2" bestFit="1" customWidth="1"/>
    <col min="1761" max="1761" width="15" style="2" customWidth="1"/>
    <col min="1762" max="1762" width="10.28515625" style="2" customWidth="1"/>
    <col min="1763" max="1763" width="14.85546875" style="2" bestFit="1" customWidth="1"/>
    <col min="1764" max="1764" width="3.42578125" style="2" customWidth="1"/>
    <col min="1765" max="2004" width="11.42578125" style="2"/>
    <col min="2005" max="2005" width="8.140625" style="2" customWidth="1"/>
    <col min="2006" max="2006" width="0" style="2" hidden="1" customWidth="1"/>
    <col min="2007" max="2007" width="59.5703125" style="2" customWidth="1"/>
    <col min="2008" max="2008" width="5.140625" style="2" bestFit="1" customWidth="1"/>
    <col min="2009" max="2009" width="9.42578125" style="2" customWidth="1"/>
    <col min="2010" max="2010" width="12.140625" style="2" customWidth="1"/>
    <col min="2011" max="2011" width="14.85546875" style="2" bestFit="1" customWidth="1"/>
    <col min="2012" max="2012" width="12" style="2" customWidth="1"/>
    <col min="2013" max="2013" width="14.85546875" style="2" bestFit="1" customWidth="1"/>
    <col min="2014" max="2014" width="12.42578125" style="2" customWidth="1"/>
    <col min="2015" max="2015" width="14.85546875" style="2" bestFit="1" customWidth="1"/>
    <col min="2016" max="2016" width="11.28515625" style="2" bestFit="1" customWidth="1"/>
    <col min="2017" max="2017" width="15" style="2" customWidth="1"/>
    <col min="2018" max="2018" width="10.28515625" style="2" customWidth="1"/>
    <col min="2019" max="2019" width="14.85546875" style="2" bestFit="1" customWidth="1"/>
    <col min="2020" max="2020" width="3.42578125" style="2" customWidth="1"/>
    <col min="2021" max="2260" width="11.42578125" style="2"/>
    <col min="2261" max="2261" width="8.140625" style="2" customWidth="1"/>
    <col min="2262" max="2262" width="0" style="2" hidden="1" customWidth="1"/>
    <col min="2263" max="2263" width="59.5703125" style="2" customWidth="1"/>
    <col min="2264" max="2264" width="5.140625" style="2" bestFit="1" customWidth="1"/>
    <col min="2265" max="2265" width="9.42578125" style="2" customWidth="1"/>
    <col min="2266" max="2266" width="12.140625" style="2" customWidth="1"/>
    <col min="2267" max="2267" width="14.85546875" style="2" bestFit="1" customWidth="1"/>
    <col min="2268" max="2268" width="12" style="2" customWidth="1"/>
    <col min="2269" max="2269" width="14.85546875" style="2" bestFit="1" customWidth="1"/>
    <col min="2270" max="2270" width="12.42578125" style="2" customWidth="1"/>
    <col min="2271" max="2271" width="14.85546875" style="2" bestFit="1" customWidth="1"/>
    <col min="2272" max="2272" width="11.28515625" style="2" bestFit="1" customWidth="1"/>
    <col min="2273" max="2273" width="15" style="2" customWidth="1"/>
    <col min="2274" max="2274" width="10.28515625" style="2" customWidth="1"/>
    <col min="2275" max="2275" width="14.85546875" style="2" bestFit="1" customWidth="1"/>
    <col min="2276" max="2276" width="3.42578125" style="2" customWidth="1"/>
    <col min="2277" max="2516" width="11.42578125" style="2"/>
    <col min="2517" max="2517" width="8.140625" style="2" customWidth="1"/>
    <col min="2518" max="2518" width="0" style="2" hidden="1" customWidth="1"/>
    <col min="2519" max="2519" width="59.5703125" style="2" customWidth="1"/>
    <col min="2520" max="2520" width="5.140625" style="2" bestFit="1" customWidth="1"/>
    <col min="2521" max="2521" width="9.42578125" style="2" customWidth="1"/>
    <col min="2522" max="2522" width="12.140625" style="2" customWidth="1"/>
    <col min="2523" max="2523" width="14.85546875" style="2" bestFit="1" customWidth="1"/>
    <col min="2524" max="2524" width="12" style="2" customWidth="1"/>
    <col min="2525" max="2525" width="14.85546875" style="2" bestFit="1" customWidth="1"/>
    <col min="2526" max="2526" width="12.42578125" style="2" customWidth="1"/>
    <col min="2527" max="2527" width="14.85546875" style="2" bestFit="1" customWidth="1"/>
    <col min="2528" max="2528" width="11.28515625" style="2" bestFit="1" customWidth="1"/>
    <col min="2529" max="2529" width="15" style="2" customWidth="1"/>
    <col min="2530" max="2530" width="10.28515625" style="2" customWidth="1"/>
    <col min="2531" max="2531" width="14.85546875" style="2" bestFit="1" customWidth="1"/>
    <col min="2532" max="2532" width="3.42578125" style="2" customWidth="1"/>
    <col min="2533" max="2772" width="11.42578125" style="2"/>
    <col min="2773" max="2773" width="8.140625" style="2" customWidth="1"/>
    <col min="2774" max="2774" width="0" style="2" hidden="1" customWidth="1"/>
    <col min="2775" max="2775" width="59.5703125" style="2" customWidth="1"/>
    <col min="2776" max="2776" width="5.140625" style="2" bestFit="1" customWidth="1"/>
    <col min="2777" max="2777" width="9.42578125" style="2" customWidth="1"/>
    <col min="2778" max="2778" width="12.140625" style="2" customWidth="1"/>
    <col min="2779" max="2779" width="14.85546875" style="2" bestFit="1" customWidth="1"/>
    <col min="2780" max="2780" width="12" style="2" customWidth="1"/>
    <col min="2781" max="2781" width="14.85546875" style="2" bestFit="1" customWidth="1"/>
    <col min="2782" max="2782" width="12.42578125" style="2" customWidth="1"/>
    <col min="2783" max="2783" width="14.85546875" style="2" bestFit="1" customWidth="1"/>
    <col min="2784" max="2784" width="11.28515625" style="2" bestFit="1" customWidth="1"/>
    <col min="2785" max="2785" width="15" style="2" customWidth="1"/>
    <col min="2786" max="2786" width="10.28515625" style="2" customWidth="1"/>
    <col min="2787" max="2787" width="14.85546875" style="2" bestFit="1" customWidth="1"/>
    <col min="2788" max="2788" width="3.42578125" style="2" customWidth="1"/>
    <col min="2789" max="3028" width="11.42578125" style="2"/>
    <col min="3029" max="3029" width="8.140625" style="2" customWidth="1"/>
    <col min="3030" max="3030" width="0" style="2" hidden="1" customWidth="1"/>
    <col min="3031" max="3031" width="59.5703125" style="2" customWidth="1"/>
    <col min="3032" max="3032" width="5.140625" style="2" bestFit="1" customWidth="1"/>
    <col min="3033" max="3033" width="9.42578125" style="2" customWidth="1"/>
    <col min="3034" max="3034" width="12.140625" style="2" customWidth="1"/>
    <col min="3035" max="3035" width="14.85546875" style="2" bestFit="1" customWidth="1"/>
    <col min="3036" max="3036" width="12" style="2" customWidth="1"/>
    <col min="3037" max="3037" width="14.85546875" style="2" bestFit="1" customWidth="1"/>
    <col min="3038" max="3038" width="12.42578125" style="2" customWidth="1"/>
    <col min="3039" max="3039" width="14.85546875" style="2" bestFit="1" customWidth="1"/>
    <col min="3040" max="3040" width="11.28515625" style="2" bestFit="1" customWidth="1"/>
    <col min="3041" max="3041" width="15" style="2" customWidth="1"/>
    <col min="3042" max="3042" width="10.28515625" style="2" customWidth="1"/>
    <col min="3043" max="3043" width="14.85546875" style="2" bestFit="1" customWidth="1"/>
    <col min="3044" max="3044" width="3.42578125" style="2" customWidth="1"/>
    <col min="3045" max="3284" width="11.42578125" style="2"/>
    <col min="3285" max="3285" width="8.140625" style="2" customWidth="1"/>
    <col min="3286" max="3286" width="0" style="2" hidden="1" customWidth="1"/>
    <col min="3287" max="3287" width="59.5703125" style="2" customWidth="1"/>
    <col min="3288" max="3288" width="5.140625" style="2" bestFit="1" customWidth="1"/>
    <col min="3289" max="3289" width="9.42578125" style="2" customWidth="1"/>
    <col min="3290" max="3290" width="12.140625" style="2" customWidth="1"/>
    <col min="3291" max="3291" width="14.85546875" style="2" bestFit="1" customWidth="1"/>
    <col min="3292" max="3292" width="12" style="2" customWidth="1"/>
    <col min="3293" max="3293" width="14.85546875" style="2" bestFit="1" customWidth="1"/>
    <col min="3294" max="3294" width="12.42578125" style="2" customWidth="1"/>
    <col min="3295" max="3295" width="14.85546875" style="2" bestFit="1" customWidth="1"/>
    <col min="3296" max="3296" width="11.28515625" style="2" bestFit="1" customWidth="1"/>
    <col min="3297" max="3297" width="15" style="2" customWidth="1"/>
    <col min="3298" max="3298" width="10.28515625" style="2" customWidth="1"/>
    <col min="3299" max="3299" width="14.85546875" style="2" bestFit="1" customWidth="1"/>
    <col min="3300" max="3300" width="3.42578125" style="2" customWidth="1"/>
    <col min="3301" max="3540" width="11.42578125" style="2"/>
    <col min="3541" max="3541" width="8.140625" style="2" customWidth="1"/>
    <col min="3542" max="3542" width="0" style="2" hidden="1" customWidth="1"/>
    <col min="3543" max="3543" width="59.5703125" style="2" customWidth="1"/>
    <col min="3544" max="3544" width="5.140625" style="2" bestFit="1" customWidth="1"/>
    <col min="3545" max="3545" width="9.42578125" style="2" customWidth="1"/>
    <col min="3546" max="3546" width="12.140625" style="2" customWidth="1"/>
    <col min="3547" max="3547" width="14.85546875" style="2" bestFit="1" customWidth="1"/>
    <col min="3548" max="3548" width="12" style="2" customWidth="1"/>
    <col min="3549" max="3549" width="14.85546875" style="2" bestFit="1" customWidth="1"/>
    <col min="3550" max="3550" width="12.42578125" style="2" customWidth="1"/>
    <col min="3551" max="3551" width="14.85546875" style="2" bestFit="1" customWidth="1"/>
    <col min="3552" max="3552" width="11.28515625" style="2" bestFit="1" customWidth="1"/>
    <col min="3553" max="3553" width="15" style="2" customWidth="1"/>
    <col min="3554" max="3554" width="10.28515625" style="2" customWidth="1"/>
    <col min="3555" max="3555" width="14.85546875" style="2" bestFit="1" customWidth="1"/>
    <col min="3556" max="3556" width="3.42578125" style="2" customWidth="1"/>
    <col min="3557" max="3796" width="11.42578125" style="2"/>
    <col min="3797" max="3797" width="8.140625" style="2" customWidth="1"/>
    <col min="3798" max="3798" width="0" style="2" hidden="1" customWidth="1"/>
    <col min="3799" max="3799" width="59.5703125" style="2" customWidth="1"/>
    <col min="3800" max="3800" width="5.140625" style="2" bestFit="1" customWidth="1"/>
    <col min="3801" max="3801" width="9.42578125" style="2" customWidth="1"/>
    <col min="3802" max="3802" width="12.140625" style="2" customWidth="1"/>
    <col min="3803" max="3803" width="14.85546875" style="2" bestFit="1" customWidth="1"/>
    <col min="3804" max="3804" width="12" style="2" customWidth="1"/>
    <col min="3805" max="3805" width="14.85546875" style="2" bestFit="1" customWidth="1"/>
    <col min="3806" max="3806" width="12.42578125" style="2" customWidth="1"/>
    <col min="3807" max="3807" width="14.85546875" style="2" bestFit="1" customWidth="1"/>
    <col min="3808" max="3808" width="11.28515625" style="2" bestFit="1" customWidth="1"/>
    <col min="3809" max="3809" width="15" style="2" customWidth="1"/>
    <col min="3810" max="3810" width="10.28515625" style="2" customWidth="1"/>
    <col min="3811" max="3811" width="14.85546875" style="2" bestFit="1" customWidth="1"/>
    <col min="3812" max="3812" width="3.42578125" style="2" customWidth="1"/>
    <col min="3813" max="4052" width="11.42578125" style="2"/>
    <col min="4053" max="4053" width="8.140625" style="2" customWidth="1"/>
    <col min="4054" max="4054" width="0" style="2" hidden="1" customWidth="1"/>
    <col min="4055" max="4055" width="59.5703125" style="2" customWidth="1"/>
    <col min="4056" max="4056" width="5.140625" style="2" bestFit="1" customWidth="1"/>
    <col min="4057" max="4057" width="9.42578125" style="2" customWidth="1"/>
    <col min="4058" max="4058" width="12.140625" style="2" customWidth="1"/>
    <col min="4059" max="4059" width="14.85546875" style="2" bestFit="1" customWidth="1"/>
    <col min="4060" max="4060" width="12" style="2" customWidth="1"/>
    <col min="4061" max="4061" width="14.85546875" style="2" bestFit="1" customWidth="1"/>
    <col min="4062" max="4062" width="12.42578125" style="2" customWidth="1"/>
    <col min="4063" max="4063" width="14.85546875" style="2" bestFit="1" customWidth="1"/>
    <col min="4064" max="4064" width="11.28515625" style="2" bestFit="1" customWidth="1"/>
    <col min="4065" max="4065" width="15" style="2" customWidth="1"/>
    <col min="4066" max="4066" width="10.28515625" style="2" customWidth="1"/>
    <col min="4067" max="4067" width="14.85546875" style="2" bestFit="1" customWidth="1"/>
    <col min="4068" max="4068" width="3.42578125" style="2" customWidth="1"/>
    <col min="4069" max="4308" width="11.42578125" style="2"/>
    <col min="4309" max="4309" width="8.140625" style="2" customWidth="1"/>
    <col min="4310" max="4310" width="0" style="2" hidden="1" customWidth="1"/>
    <col min="4311" max="4311" width="59.5703125" style="2" customWidth="1"/>
    <col min="4312" max="4312" width="5.140625" style="2" bestFit="1" customWidth="1"/>
    <col min="4313" max="4313" width="9.42578125" style="2" customWidth="1"/>
    <col min="4314" max="4314" width="12.140625" style="2" customWidth="1"/>
    <col min="4315" max="4315" width="14.85546875" style="2" bestFit="1" customWidth="1"/>
    <col min="4316" max="4316" width="12" style="2" customWidth="1"/>
    <col min="4317" max="4317" width="14.85546875" style="2" bestFit="1" customWidth="1"/>
    <col min="4318" max="4318" width="12.42578125" style="2" customWidth="1"/>
    <col min="4319" max="4319" width="14.85546875" style="2" bestFit="1" customWidth="1"/>
    <col min="4320" max="4320" width="11.28515625" style="2" bestFit="1" customWidth="1"/>
    <col min="4321" max="4321" width="15" style="2" customWidth="1"/>
    <col min="4322" max="4322" width="10.28515625" style="2" customWidth="1"/>
    <col min="4323" max="4323" width="14.85546875" style="2" bestFit="1" customWidth="1"/>
    <col min="4324" max="4324" width="3.42578125" style="2" customWidth="1"/>
    <col min="4325" max="4564" width="11.42578125" style="2"/>
    <col min="4565" max="4565" width="8.140625" style="2" customWidth="1"/>
    <col min="4566" max="4566" width="0" style="2" hidden="1" customWidth="1"/>
    <col min="4567" max="4567" width="59.5703125" style="2" customWidth="1"/>
    <col min="4568" max="4568" width="5.140625" style="2" bestFit="1" customWidth="1"/>
    <col min="4569" max="4569" width="9.42578125" style="2" customWidth="1"/>
    <col min="4570" max="4570" width="12.140625" style="2" customWidth="1"/>
    <col min="4571" max="4571" width="14.85546875" style="2" bestFit="1" customWidth="1"/>
    <col min="4572" max="4572" width="12" style="2" customWidth="1"/>
    <col min="4573" max="4573" width="14.85546875" style="2" bestFit="1" customWidth="1"/>
    <col min="4574" max="4574" width="12.42578125" style="2" customWidth="1"/>
    <col min="4575" max="4575" width="14.85546875" style="2" bestFit="1" customWidth="1"/>
    <col min="4576" max="4576" width="11.28515625" style="2" bestFit="1" customWidth="1"/>
    <col min="4577" max="4577" width="15" style="2" customWidth="1"/>
    <col min="4578" max="4578" width="10.28515625" style="2" customWidth="1"/>
    <col min="4579" max="4579" width="14.85546875" style="2" bestFit="1" customWidth="1"/>
    <col min="4580" max="4580" width="3.42578125" style="2" customWidth="1"/>
    <col min="4581" max="4820" width="11.42578125" style="2"/>
    <col min="4821" max="4821" width="8.140625" style="2" customWidth="1"/>
    <col min="4822" max="4822" width="0" style="2" hidden="1" customWidth="1"/>
    <col min="4823" max="4823" width="59.5703125" style="2" customWidth="1"/>
    <col min="4824" max="4824" width="5.140625" style="2" bestFit="1" customWidth="1"/>
    <col min="4825" max="4825" width="9.42578125" style="2" customWidth="1"/>
    <col min="4826" max="4826" width="12.140625" style="2" customWidth="1"/>
    <col min="4827" max="4827" width="14.85546875" style="2" bestFit="1" customWidth="1"/>
    <col min="4828" max="4828" width="12" style="2" customWidth="1"/>
    <col min="4829" max="4829" width="14.85546875" style="2" bestFit="1" customWidth="1"/>
    <col min="4830" max="4830" width="12.42578125" style="2" customWidth="1"/>
    <col min="4831" max="4831" width="14.85546875" style="2" bestFit="1" customWidth="1"/>
    <col min="4832" max="4832" width="11.28515625" style="2" bestFit="1" customWidth="1"/>
    <col min="4833" max="4833" width="15" style="2" customWidth="1"/>
    <col min="4834" max="4834" width="10.28515625" style="2" customWidth="1"/>
    <col min="4835" max="4835" width="14.85546875" style="2" bestFit="1" customWidth="1"/>
    <col min="4836" max="4836" width="3.42578125" style="2" customWidth="1"/>
    <col min="4837" max="5076" width="11.42578125" style="2"/>
    <col min="5077" max="5077" width="8.140625" style="2" customWidth="1"/>
    <col min="5078" max="5078" width="0" style="2" hidden="1" customWidth="1"/>
    <col min="5079" max="5079" width="59.5703125" style="2" customWidth="1"/>
    <col min="5080" max="5080" width="5.140625" style="2" bestFit="1" customWidth="1"/>
    <col min="5081" max="5081" width="9.42578125" style="2" customWidth="1"/>
    <col min="5082" max="5082" width="12.140625" style="2" customWidth="1"/>
    <col min="5083" max="5083" width="14.85546875" style="2" bestFit="1" customWidth="1"/>
    <col min="5084" max="5084" width="12" style="2" customWidth="1"/>
    <col min="5085" max="5085" width="14.85546875" style="2" bestFit="1" customWidth="1"/>
    <col min="5086" max="5086" width="12.42578125" style="2" customWidth="1"/>
    <col min="5087" max="5087" width="14.85546875" style="2" bestFit="1" customWidth="1"/>
    <col min="5088" max="5088" width="11.28515625" style="2" bestFit="1" customWidth="1"/>
    <col min="5089" max="5089" width="15" style="2" customWidth="1"/>
    <col min="5090" max="5090" width="10.28515625" style="2" customWidth="1"/>
    <col min="5091" max="5091" width="14.85546875" style="2" bestFit="1" customWidth="1"/>
    <col min="5092" max="5092" width="3.42578125" style="2" customWidth="1"/>
    <col min="5093" max="5332" width="11.42578125" style="2"/>
    <col min="5333" max="5333" width="8.140625" style="2" customWidth="1"/>
    <col min="5334" max="5334" width="0" style="2" hidden="1" customWidth="1"/>
    <col min="5335" max="5335" width="59.5703125" style="2" customWidth="1"/>
    <col min="5336" max="5336" width="5.140625" style="2" bestFit="1" customWidth="1"/>
    <col min="5337" max="5337" width="9.42578125" style="2" customWidth="1"/>
    <col min="5338" max="5338" width="12.140625" style="2" customWidth="1"/>
    <col min="5339" max="5339" width="14.85546875" style="2" bestFit="1" customWidth="1"/>
    <col min="5340" max="5340" width="12" style="2" customWidth="1"/>
    <col min="5341" max="5341" width="14.85546875" style="2" bestFit="1" customWidth="1"/>
    <col min="5342" max="5342" width="12.42578125" style="2" customWidth="1"/>
    <col min="5343" max="5343" width="14.85546875" style="2" bestFit="1" customWidth="1"/>
    <col min="5344" max="5344" width="11.28515625" style="2" bestFit="1" customWidth="1"/>
    <col min="5345" max="5345" width="15" style="2" customWidth="1"/>
    <col min="5346" max="5346" width="10.28515625" style="2" customWidth="1"/>
    <col min="5347" max="5347" width="14.85546875" style="2" bestFit="1" customWidth="1"/>
    <col min="5348" max="5348" width="3.42578125" style="2" customWidth="1"/>
    <col min="5349" max="5588" width="11.42578125" style="2"/>
    <col min="5589" max="5589" width="8.140625" style="2" customWidth="1"/>
    <col min="5590" max="5590" width="0" style="2" hidden="1" customWidth="1"/>
    <col min="5591" max="5591" width="59.5703125" style="2" customWidth="1"/>
    <col min="5592" max="5592" width="5.140625" style="2" bestFit="1" customWidth="1"/>
    <col min="5593" max="5593" width="9.42578125" style="2" customWidth="1"/>
    <col min="5594" max="5594" width="12.140625" style="2" customWidth="1"/>
    <col min="5595" max="5595" width="14.85546875" style="2" bestFit="1" customWidth="1"/>
    <col min="5596" max="5596" width="12" style="2" customWidth="1"/>
    <col min="5597" max="5597" width="14.85546875" style="2" bestFit="1" customWidth="1"/>
    <col min="5598" max="5598" width="12.42578125" style="2" customWidth="1"/>
    <col min="5599" max="5599" width="14.85546875" style="2" bestFit="1" customWidth="1"/>
    <col min="5600" max="5600" width="11.28515625" style="2" bestFit="1" customWidth="1"/>
    <col min="5601" max="5601" width="15" style="2" customWidth="1"/>
    <col min="5602" max="5602" width="10.28515625" style="2" customWidth="1"/>
    <col min="5603" max="5603" width="14.85546875" style="2" bestFit="1" customWidth="1"/>
    <col min="5604" max="5604" width="3.42578125" style="2" customWidth="1"/>
    <col min="5605" max="5844" width="11.42578125" style="2"/>
    <col min="5845" max="5845" width="8.140625" style="2" customWidth="1"/>
    <col min="5846" max="5846" width="0" style="2" hidden="1" customWidth="1"/>
    <col min="5847" max="5847" width="59.5703125" style="2" customWidth="1"/>
    <col min="5848" max="5848" width="5.140625" style="2" bestFit="1" customWidth="1"/>
    <col min="5849" max="5849" width="9.42578125" style="2" customWidth="1"/>
    <col min="5850" max="5850" width="12.140625" style="2" customWidth="1"/>
    <col min="5851" max="5851" width="14.85546875" style="2" bestFit="1" customWidth="1"/>
    <col min="5852" max="5852" width="12" style="2" customWidth="1"/>
    <col min="5853" max="5853" width="14.85546875" style="2" bestFit="1" customWidth="1"/>
    <col min="5854" max="5854" width="12.42578125" style="2" customWidth="1"/>
    <col min="5855" max="5855" width="14.85546875" style="2" bestFit="1" customWidth="1"/>
    <col min="5856" max="5856" width="11.28515625" style="2" bestFit="1" customWidth="1"/>
    <col min="5857" max="5857" width="15" style="2" customWidth="1"/>
    <col min="5858" max="5858" width="10.28515625" style="2" customWidth="1"/>
    <col min="5859" max="5859" width="14.85546875" style="2" bestFit="1" customWidth="1"/>
    <col min="5860" max="5860" width="3.42578125" style="2" customWidth="1"/>
    <col min="5861" max="6100" width="11.42578125" style="2"/>
    <col min="6101" max="6101" width="8.140625" style="2" customWidth="1"/>
    <col min="6102" max="6102" width="0" style="2" hidden="1" customWidth="1"/>
    <col min="6103" max="6103" width="59.5703125" style="2" customWidth="1"/>
    <col min="6104" max="6104" width="5.140625" style="2" bestFit="1" customWidth="1"/>
    <col min="6105" max="6105" width="9.42578125" style="2" customWidth="1"/>
    <col min="6106" max="6106" width="12.140625" style="2" customWidth="1"/>
    <col min="6107" max="6107" width="14.85546875" style="2" bestFit="1" customWidth="1"/>
    <col min="6108" max="6108" width="12" style="2" customWidth="1"/>
    <col min="6109" max="6109" width="14.85546875" style="2" bestFit="1" customWidth="1"/>
    <col min="6110" max="6110" width="12.42578125" style="2" customWidth="1"/>
    <col min="6111" max="6111" width="14.85546875" style="2" bestFit="1" customWidth="1"/>
    <col min="6112" max="6112" width="11.28515625" style="2" bestFit="1" customWidth="1"/>
    <col min="6113" max="6113" width="15" style="2" customWidth="1"/>
    <col min="6114" max="6114" width="10.28515625" style="2" customWidth="1"/>
    <col min="6115" max="6115" width="14.85546875" style="2" bestFit="1" customWidth="1"/>
    <col min="6116" max="6116" width="3.42578125" style="2" customWidth="1"/>
    <col min="6117" max="6356" width="11.42578125" style="2"/>
    <col min="6357" max="6357" width="8.140625" style="2" customWidth="1"/>
    <col min="6358" max="6358" width="0" style="2" hidden="1" customWidth="1"/>
    <col min="6359" max="6359" width="59.5703125" style="2" customWidth="1"/>
    <col min="6360" max="6360" width="5.140625" style="2" bestFit="1" customWidth="1"/>
    <col min="6361" max="6361" width="9.42578125" style="2" customWidth="1"/>
    <col min="6362" max="6362" width="12.140625" style="2" customWidth="1"/>
    <col min="6363" max="6363" width="14.85546875" style="2" bestFit="1" customWidth="1"/>
    <col min="6364" max="6364" width="12" style="2" customWidth="1"/>
    <col min="6365" max="6365" width="14.85546875" style="2" bestFit="1" customWidth="1"/>
    <col min="6366" max="6366" width="12.42578125" style="2" customWidth="1"/>
    <col min="6367" max="6367" width="14.85546875" style="2" bestFit="1" customWidth="1"/>
    <col min="6368" max="6368" width="11.28515625" style="2" bestFit="1" customWidth="1"/>
    <col min="6369" max="6369" width="15" style="2" customWidth="1"/>
    <col min="6370" max="6370" width="10.28515625" style="2" customWidth="1"/>
    <col min="6371" max="6371" width="14.85546875" style="2" bestFit="1" customWidth="1"/>
    <col min="6372" max="6372" width="3.42578125" style="2" customWidth="1"/>
    <col min="6373" max="6612" width="11.42578125" style="2"/>
    <col min="6613" max="6613" width="8.140625" style="2" customWidth="1"/>
    <col min="6614" max="6614" width="0" style="2" hidden="1" customWidth="1"/>
    <col min="6615" max="6615" width="59.5703125" style="2" customWidth="1"/>
    <col min="6616" max="6616" width="5.140625" style="2" bestFit="1" customWidth="1"/>
    <col min="6617" max="6617" width="9.42578125" style="2" customWidth="1"/>
    <col min="6618" max="6618" width="12.140625" style="2" customWidth="1"/>
    <col min="6619" max="6619" width="14.85546875" style="2" bestFit="1" customWidth="1"/>
    <col min="6620" max="6620" width="12" style="2" customWidth="1"/>
    <col min="6621" max="6621" width="14.85546875" style="2" bestFit="1" customWidth="1"/>
    <col min="6622" max="6622" width="12.42578125" style="2" customWidth="1"/>
    <col min="6623" max="6623" width="14.85546875" style="2" bestFit="1" customWidth="1"/>
    <col min="6624" max="6624" width="11.28515625" style="2" bestFit="1" customWidth="1"/>
    <col min="6625" max="6625" width="15" style="2" customWidth="1"/>
    <col min="6626" max="6626" width="10.28515625" style="2" customWidth="1"/>
    <col min="6627" max="6627" width="14.85546875" style="2" bestFit="1" customWidth="1"/>
    <col min="6628" max="6628" width="3.42578125" style="2" customWidth="1"/>
    <col min="6629" max="6868" width="11.42578125" style="2"/>
    <col min="6869" max="6869" width="8.140625" style="2" customWidth="1"/>
    <col min="6870" max="6870" width="0" style="2" hidden="1" customWidth="1"/>
    <col min="6871" max="6871" width="59.5703125" style="2" customWidth="1"/>
    <col min="6872" max="6872" width="5.140625" style="2" bestFit="1" customWidth="1"/>
    <col min="6873" max="6873" width="9.42578125" style="2" customWidth="1"/>
    <col min="6874" max="6874" width="12.140625" style="2" customWidth="1"/>
    <col min="6875" max="6875" width="14.85546875" style="2" bestFit="1" customWidth="1"/>
    <col min="6876" max="6876" width="12" style="2" customWidth="1"/>
    <col min="6877" max="6877" width="14.85546875" style="2" bestFit="1" customWidth="1"/>
    <col min="6878" max="6878" width="12.42578125" style="2" customWidth="1"/>
    <col min="6879" max="6879" width="14.85546875" style="2" bestFit="1" customWidth="1"/>
    <col min="6880" max="6880" width="11.28515625" style="2" bestFit="1" customWidth="1"/>
    <col min="6881" max="6881" width="15" style="2" customWidth="1"/>
    <col min="6882" max="6882" width="10.28515625" style="2" customWidth="1"/>
    <col min="6883" max="6883" width="14.85546875" style="2" bestFit="1" customWidth="1"/>
    <col min="6884" max="6884" width="3.42578125" style="2" customWidth="1"/>
    <col min="6885" max="7124" width="11.42578125" style="2"/>
    <col min="7125" max="7125" width="8.140625" style="2" customWidth="1"/>
    <col min="7126" max="7126" width="0" style="2" hidden="1" customWidth="1"/>
    <col min="7127" max="7127" width="59.5703125" style="2" customWidth="1"/>
    <col min="7128" max="7128" width="5.140625" style="2" bestFit="1" customWidth="1"/>
    <col min="7129" max="7129" width="9.42578125" style="2" customWidth="1"/>
    <col min="7130" max="7130" width="12.140625" style="2" customWidth="1"/>
    <col min="7131" max="7131" width="14.85546875" style="2" bestFit="1" customWidth="1"/>
    <col min="7132" max="7132" width="12" style="2" customWidth="1"/>
    <col min="7133" max="7133" width="14.85546875" style="2" bestFit="1" customWidth="1"/>
    <col min="7134" max="7134" width="12.42578125" style="2" customWidth="1"/>
    <col min="7135" max="7135" width="14.85546875" style="2" bestFit="1" customWidth="1"/>
    <col min="7136" max="7136" width="11.28515625" style="2" bestFit="1" customWidth="1"/>
    <col min="7137" max="7137" width="15" style="2" customWidth="1"/>
    <col min="7138" max="7138" width="10.28515625" style="2" customWidth="1"/>
    <col min="7139" max="7139" width="14.85546875" style="2" bestFit="1" customWidth="1"/>
    <col min="7140" max="7140" width="3.42578125" style="2" customWidth="1"/>
    <col min="7141" max="7380" width="11.42578125" style="2"/>
    <col min="7381" max="7381" width="8.140625" style="2" customWidth="1"/>
    <col min="7382" max="7382" width="0" style="2" hidden="1" customWidth="1"/>
    <col min="7383" max="7383" width="59.5703125" style="2" customWidth="1"/>
    <col min="7384" max="7384" width="5.140625" style="2" bestFit="1" customWidth="1"/>
    <col min="7385" max="7385" width="9.42578125" style="2" customWidth="1"/>
    <col min="7386" max="7386" width="12.140625" style="2" customWidth="1"/>
    <col min="7387" max="7387" width="14.85546875" style="2" bestFit="1" customWidth="1"/>
    <col min="7388" max="7388" width="12" style="2" customWidth="1"/>
    <col min="7389" max="7389" width="14.85546875" style="2" bestFit="1" customWidth="1"/>
    <col min="7390" max="7390" width="12.42578125" style="2" customWidth="1"/>
    <col min="7391" max="7391" width="14.85546875" style="2" bestFit="1" customWidth="1"/>
    <col min="7392" max="7392" width="11.28515625" style="2" bestFit="1" customWidth="1"/>
    <col min="7393" max="7393" width="15" style="2" customWidth="1"/>
    <col min="7394" max="7394" width="10.28515625" style="2" customWidth="1"/>
    <col min="7395" max="7395" width="14.85546875" style="2" bestFit="1" customWidth="1"/>
    <col min="7396" max="7396" width="3.42578125" style="2" customWidth="1"/>
    <col min="7397" max="7636" width="11.42578125" style="2"/>
    <col min="7637" max="7637" width="8.140625" style="2" customWidth="1"/>
    <col min="7638" max="7638" width="0" style="2" hidden="1" customWidth="1"/>
    <col min="7639" max="7639" width="59.5703125" style="2" customWidth="1"/>
    <col min="7640" max="7640" width="5.140625" style="2" bestFit="1" customWidth="1"/>
    <col min="7641" max="7641" width="9.42578125" style="2" customWidth="1"/>
    <col min="7642" max="7642" width="12.140625" style="2" customWidth="1"/>
    <col min="7643" max="7643" width="14.85546875" style="2" bestFit="1" customWidth="1"/>
    <col min="7644" max="7644" width="12" style="2" customWidth="1"/>
    <col min="7645" max="7645" width="14.85546875" style="2" bestFit="1" customWidth="1"/>
    <col min="7646" max="7646" width="12.42578125" style="2" customWidth="1"/>
    <col min="7647" max="7647" width="14.85546875" style="2" bestFit="1" customWidth="1"/>
    <col min="7648" max="7648" width="11.28515625" style="2" bestFit="1" customWidth="1"/>
    <col min="7649" max="7649" width="15" style="2" customWidth="1"/>
    <col min="7650" max="7650" width="10.28515625" style="2" customWidth="1"/>
    <col min="7651" max="7651" width="14.85546875" style="2" bestFit="1" customWidth="1"/>
    <col min="7652" max="7652" width="3.42578125" style="2" customWidth="1"/>
    <col min="7653" max="7892" width="11.42578125" style="2"/>
    <col min="7893" max="7893" width="8.140625" style="2" customWidth="1"/>
    <col min="7894" max="7894" width="0" style="2" hidden="1" customWidth="1"/>
    <col min="7895" max="7895" width="59.5703125" style="2" customWidth="1"/>
    <col min="7896" max="7896" width="5.140625" style="2" bestFit="1" customWidth="1"/>
    <col min="7897" max="7897" width="9.42578125" style="2" customWidth="1"/>
    <col min="7898" max="7898" width="12.140625" style="2" customWidth="1"/>
    <col min="7899" max="7899" width="14.85546875" style="2" bestFit="1" customWidth="1"/>
    <col min="7900" max="7900" width="12" style="2" customWidth="1"/>
    <col min="7901" max="7901" width="14.85546875" style="2" bestFit="1" customWidth="1"/>
    <col min="7902" max="7902" width="12.42578125" style="2" customWidth="1"/>
    <col min="7903" max="7903" width="14.85546875" style="2" bestFit="1" customWidth="1"/>
    <col min="7904" max="7904" width="11.28515625" style="2" bestFit="1" customWidth="1"/>
    <col min="7905" max="7905" width="15" style="2" customWidth="1"/>
    <col min="7906" max="7906" width="10.28515625" style="2" customWidth="1"/>
    <col min="7907" max="7907" width="14.85546875" style="2" bestFit="1" customWidth="1"/>
    <col min="7908" max="7908" width="3.42578125" style="2" customWidth="1"/>
    <col min="7909" max="8148" width="11.42578125" style="2"/>
    <col min="8149" max="8149" width="8.140625" style="2" customWidth="1"/>
    <col min="8150" max="8150" width="0" style="2" hidden="1" customWidth="1"/>
    <col min="8151" max="8151" width="59.5703125" style="2" customWidth="1"/>
    <col min="8152" max="8152" width="5.140625" style="2" bestFit="1" customWidth="1"/>
    <col min="8153" max="8153" width="9.42578125" style="2" customWidth="1"/>
    <col min="8154" max="8154" width="12.140625" style="2" customWidth="1"/>
    <col min="8155" max="8155" width="14.85546875" style="2" bestFit="1" customWidth="1"/>
    <col min="8156" max="8156" width="12" style="2" customWidth="1"/>
    <col min="8157" max="8157" width="14.85546875" style="2" bestFit="1" customWidth="1"/>
    <col min="8158" max="8158" width="12.42578125" style="2" customWidth="1"/>
    <col min="8159" max="8159" width="14.85546875" style="2" bestFit="1" customWidth="1"/>
    <col min="8160" max="8160" width="11.28515625" style="2" bestFit="1" customWidth="1"/>
    <col min="8161" max="8161" width="15" style="2" customWidth="1"/>
    <col min="8162" max="8162" width="10.28515625" style="2" customWidth="1"/>
    <col min="8163" max="8163" width="14.85546875" style="2" bestFit="1" customWidth="1"/>
    <col min="8164" max="8164" width="3.42578125" style="2" customWidth="1"/>
    <col min="8165" max="8404" width="11.42578125" style="2"/>
    <col min="8405" max="8405" width="8.140625" style="2" customWidth="1"/>
    <col min="8406" max="8406" width="0" style="2" hidden="1" customWidth="1"/>
    <col min="8407" max="8407" width="59.5703125" style="2" customWidth="1"/>
    <col min="8408" max="8408" width="5.140625" style="2" bestFit="1" customWidth="1"/>
    <col min="8409" max="8409" width="9.42578125" style="2" customWidth="1"/>
    <col min="8410" max="8410" width="12.140625" style="2" customWidth="1"/>
    <col min="8411" max="8411" width="14.85546875" style="2" bestFit="1" customWidth="1"/>
    <col min="8412" max="8412" width="12" style="2" customWidth="1"/>
    <col min="8413" max="8413" width="14.85546875" style="2" bestFit="1" customWidth="1"/>
    <col min="8414" max="8414" width="12.42578125" style="2" customWidth="1"/>
    <col min="8415" max="8415" width="14.85546875" style="2" bestFit="1" customWidth="1"/>
    <col min="8416" max="8416" width="11.28515625" style="2" bestFit="1" customWidth="1"/>
    <col min="8417" max="8417" width="15" style="2" customWidth="1"/>
    <col min="8418" max="8418" width="10.28515625" style="2" customWidth="1"/>
    <col min="8419" max="8419" width="14.85546875" style="2" bestFit="1" customWidth="1"/>
    <col min="8420" max="8420" width="3.42578125" style="2" customWidth="1"/>
    <col min="8421" max="8660" width="11.42578125" style="2"/>
    <col min="8661" max="8661" width="8.140625" style="2" customWidth="1"/>
    <col min="8662" max="8662" width="0" style="2" hidden="1" customWidth="1"/>
    <col min="8663" max="8663" width="59.5703125" style="2" customWidth="1"/>
    <col min="8664" max="8664" width="5.140625" style="2" bestFit="1" customWidth="1"/>
    <col min="8665" max="8665" width="9.42578125" style="2" customWidth="1"/>
    <col min="8666" max="8666" width="12.140625" style="2" customWidth="1"/>
    <col min="8667" max="8667" width="14.85546875" style="2" bestFit="1" customWidth="1"/>
    <col min="8668" max="8668" width="12" style="2" customWidth="1"/>
    <col min="8669" max="8669" width="14.85546875" style="2" bestFit="1" customWidth="1"/>
    <col min="8670" max="8670" width="12.42578125" style="2" customWidth="1"/>
    <col min="8671" max="8671" width="14.85546875" style="2" bestFit="1" customWidth="1"/>
    <col min="8672" max="8672" width="11.28515625" style="2" bestFit="1" customWidth="1"/>
    <col min="8673" max="8673" width="15" style="2" customWidth="1"/>
    <col min="8674" max="8674" width="10.28515625" style="2" customWidth="1"/>
    <col min="8675" max="8675" width="14.85546875" style="2" bestFit="1" customWidth="1"/>
    <col min="8676" max="8676" width="3.42578125" style="2" customWidth="1"/>
    <col min="8677" max="8916" width="11.42578125" style="2"/>
    <col min="8917" max="8917" width="8.140625" style="2" customWidth="1"/>
    <col min="8918" max="8918" width="0" style="2" hidden="1" customWidth="1"/>
    <col min="8919" max="8919" width="59.5703125" style="2" customWidth="1"/>
    <col min="8920" max="8920" width="5.140625" style="2" bestFit="1" customWidth="1"/>
    <col min="8921" max="8921" width="9.42578125" style="2" customWidth="1"/>
    <col min="8922" max="8922" width="12.140625" style="2" customWidth="1"/>
    <col min="8923" max="8923" width="14.85546875" style="2" bestFit="1" customWidth="1"/>
    <col min="8924" max="8924" width="12" style="2" customWidth="1"/>
    <col min="8925" max="8925" width="14.85546875" style="2" bestFit="1" customWidth="1"/>
    <col min="8926" max="8926" width="12.42578125" style="2" customWidth="1"/>
    <col min="8927" max="8927" width="14.85546875" style="2" bestFit="1" customWidth="1"/>
    <col min="8928" max="8928" width="11.28515625" style="2" bestFit="1" customWidth="1"/>
    <col min="8929" max="8929" width="15" style="2" customWidth="1"/>
    <col min="8930" max="8930" width="10.28515625" style="2" customWidth="1"/>
    <col min="8931" max="8931" width="14.85546875" style="2" bestFit="1" customWidth="1"/>
    <col min="8932" max="8932" width="3.42578125" style="2" customWidth="1"/>
    <col min="8933" max="9172" width="11.42578125" style="2"/>
    <col min="9173" max="9173" width="8.140625" style="2" customWidth="1"/>
    <col min="9174" max="9174" width="0" style="2" hidden="1" customWidth="1"/>
    <col min="9175" max="9175" width="59.5703125" style="2" customWidth="1"/>
    <col min="9176" max="9176" width="5.140625" style="2" bestFit="1" customWidth="1"/>
    <col min="9177" max="9177" width="9.42578125" style="2" customWidth="1"/>
    <col min="9178" max="9178" width="12.140625" style="2" customWidth="1"/>
    <col min="9179" max="9179" width="14.85546875" style="2" bestFit="1" customWidth="1"/>
    <col min="9180" max="9180" width="12" style="2" customWidth="1"/>
    <col min="9181" max="9181" width="14.85546875" style="2" bestFit="1" customWidth="1"/>
    <col min="9182" max="9182" width="12.42578125" style="2" customWidth="1"/>
    <col min="9183" max="9183" width="14.85546875" style="2" bestFit="1" customWidth="1"/>
    <col min="9184" max="9184" width="11.28515625" style="2" bestFit="1" customWidth="1"/>
    <col min="9185" max="9185" width="15" style="2" customWidth="1"/>
    <col min="9186" max="9186" width="10.28515625" style="2" customWidth="1"/>
    <col min="9187" max="9187" width="14.85546875" style="2" bestFit="1" customWidth="1"/>
    <col min="9188" max="9188" width="3.42578125" style="2" customWidth="1"/>
    <col min="9189" max="9428" width="11.42578125" style="2"/>
    <col min="9429" max="9429" width="8.140625" style="2" customWidth="1"/>
    <col min="9430" max="9430" width="0" style="2" hidden="1" customWidth="1"/>
    <col min="9431" max="9431" width="59.5703125" style="2" customWidth="1"/>
    <col min="9432" max="9432" width="5.140625" style="2" bestFit="1" customWidth="1"/>
    <col min="9433" max="9433" width="9.42578125" style="2" customWidth="1"/>
    <col min="9434" max="9434" width="12.140625" style="2" customWidth="1"/>
    <col min="9435" max="9435" width="14.85546875" style="2" bestFit="1" customWidth="1"/>
    <col min="9436" max="9436" width="12" style="2" customWidth="1"/>
    <col min="9437" max="9437" width="14.85546875" style="2" bestFit="1" customWidth="1"/>
    <col min="9438" max="9438" width="12.42578125" style="2" customWidth="1"/>
    <col min="9439" max="9439" width="14.85546875" style="2" bestFit="1" customWidth="1"/>
    <col min="9440" max="9440" width="11.28515625" style="2" bestFit="1" customWidth="1"/>
    <col min="9441" max="9441" width="15" style="2" customWidth="1"/>
    <col min="9442" max="9442" width="10.28515625" style="2" customWidth="1"/>
    <col min="9443" max="9443" width="14.85546875" style="2" bestFit="1" customWidth="1"/>
    <col min="9444" max="9444" width="3.42578125" style="2" customWidth="1"/>
    <col min="9445" max="9684" width="11.42578125" style="2"/>
    <col min="9685" max="9685" width="8.140625" style="2" customWidth="1"/>
    <col min="9686" max="9686" width="0" style="2" hidden="1" customWidth="1"/>
    <col min="9687" max="9687" width="59.5703125" style="2" customWidth="1"/>
    <col min="9688" max="9688" width="5.140625" style="2" bestFit="1" customWidth="1"/>
    <col min="9689" max="9689" width="9.42578125" style="2" customWidth="1"/>
    <col min="9690" max="9690" width="12.140625" style="2" customWidth="1"/>
    <col min="9691" max="9691" width="14.85546875" style="2" bestFit="1" customWidth="1"/>
    <col min="9692" max="9692" width="12" style="2" customWidth="1"/>
    <col min="9693" max="9693" width="14.85546875" style="2" bestFit="1" customWidth="1"/>
    <col min="9694" max="9694" width="12.42578125" style="2" customWidth="1"/>
    <col min="9695" max="9695" width="14.85546875" style="2" bestFit="1" customWidth="1"/>
    <col min="9696" max="9696" width="11.28515625" style="2" bestFit="1" customWidth="1"/>
    <col min="9697" max="9697" width="15" style="2" customWidth="1"/>
    <col min="9698" max="9698" width="10.28515625" style="2" customWidth="1"/>
    <col min="9699" max="9699" width="14.85546875" style="2" bestFit="1" customWidth="1"/>
    <col min="9700" max="9700" width="3.42578125" style="2" customWidth="1"/>
    <col min="9701" max="9940" width="11.42578125" style="2"/>
    <col min="9941" max="9941" width="8.140625" style="2" customWidth="1"/>
    <col min="9942" max="9942" width="0" style="2" hidden="1" customWidth="1"/>
    <col min="9943" max="9943" width="59.5703125" style="2" customWidth="1"/>
    <col min="9944" max="9944" width="5.140625" style="2" bestFit="1" customWidth="1"/>
    <col min="9945" max="9945" width="9.42578125" style="2" customWidth="1"/>
    <col min="9946" max="9946" width="12.140625" style="2" customWidth="1"/>
    <col min="9947" max="9947" width="14.85546875" style="2" bestFit="1" customWidth="1"/>
    <col min="9948" max="9948" width="12" style="2" customWidth="1"/>
    <col min="9949" max="9949" width="14.85546875" style="2" bestFit="1" customWidth="1"/>
    <col min="9950" max="9950" width="12.42578125" style="2" customWidth="1"/>
    <col min="9951" max="9951" width="14.85546875" style="2" bestFit="1" customWidth="1"/>
    <col min="9952" max="9952" width="11.28515625" style="2" bestFit="1" customWidth="1"/>
    <col min="9953" max="9953" width="15" style="2" customWidth="1"/>
    <col min="9954" max="9954" width="10.28515625" style="2" customWidth="1"/>
    <col min="9955" max="9955" width="14.85546875" style="2" bestFit="1" customWidth="1"/>
    <col min="9956" max="9956" width="3.42578125" style="2" customWidth="1"/>
    <col min="9957" max="10196" width="11.42578125" style="2"/>
    <col min="10197" max="10197" width="8.140625" style="2" customWidth="1"/>
    <col min="10198" max="10198" width="0" style="2" hidden="1" customWidth="1"/>
    <col min="10199" max="10199" width="59.5703125" style="2" customWidth="1"/>
    <col min="10200" max="10200" width="5.140625" style="2" bestFit="1" customWidth="1"/>
    <col min="10201" max="10201" width="9.42578125" style="2" customWidth="1"/>
    <col min="10202" max="10202" width="12.140625" style="2" customWidth="1"/>
    <col min="10203" max="10203" width="14.85546875" style="2" bestFit="1" customWidth="1"/>
    <col min="10204" max="10204" width="12" style="2" customWidth="1"/>
    <col min="10205" max="10205" width="14.85546875" style="2" bestFit="1" customWidth="1"/>
    <col min="10206" max="10206" width="12.42578125" style="2" customWidth="1"/>
    <col min="10207" max="10207" width="14.85546875" style="2" bestFit="1" customWidth="1"/>
    <col min="10208" max="10208" width="11.28515625" style="2" bestFit="1" customWidth="1"/>
    <col min="10209" max="10209" width="15" style="2" customWidth="1"/>
    <col min="10210" max="10210" width="10.28515625" style="2" customWidth="1"/>
    <col min="10211" max="10211" width="14.85546875" style="2" bestFit="1" customWidth="1"/>
    <col min="10212" max="10212" width="3.42578125" style="2" customWidth="1"/>
    <col min="10213" max="10452" width="11.42578125" style="2"/>
    <col min="10453" max="10453" width="8.140625" style="2" customWidth="1"/>
    <col min="10454" max="10454" width="0" style="2" hidden="1" customWidth="1"/>
    <col min="10455" max="10455" width="59.5703125" style="2" customWidth="1"/>
    <col min="10456" max="10456" width="5.140625" style="2" bestFit="1" customWidth="1"/>
    <col min="10457" max="10457" width="9.42578125" style="2" customWidth="1"/>
    <col min="10458" max="10458" width="12.140625" style="2" customWidth="1"/>
    <col min="10459" max="10459" width="14.85546875" style="2" bestFit="1" customWidth="1"/>
    <col min="10460" max="10460" width="12" style="2" customWidth="1"/>
    <col min="10461" max="10461" width="14.85546875" style="2" bestFit="1" customWidth="1"/>
    <col min="10462" max="10462" width="12.42578125" style="2" customWidth="1"/>
    <col min="10463" max="10463" width="14.85546875" style="2" bestFit="1" customWidth="1"/>
    <col min="10464" max="10464" width="11.28515625" style="2" bestFit="1" customWidth="1"/>
    <col min="10465" max="10465" width="15" style="2" customWidth="1"/>
    <col min="10466" max="10466" width="10.28515625" style="2" customWidth="1"/>
    <col min="10467" max="10467" width="14.85546875" style="2" bestFit="1" customWidth="1"/>
    <col min="10468" max="10468" width="3.42578125" style="2" customWidth="1"/>
    <col min="10469" max="10708" width="11.42578125" style="2"/>
    <col min="10709" max="10709" width="8.140625" style="2" customWidth="1"/>
    <col min="10710" max="10710" width="0" style="2" hidden="1" customWidth="1"/>
    <col min="10711" max="10711" width="59.5703125" style="2" customWidth="1"/>
    <col min="10712" max="10712" width="5.140625" style="2" bestFit="1" customWidth="1"/>
    <col min="10713" max="10713" width="9.42578125" style="2" customWidth="1"/>
    <col min="10714" max="10714" width="12.140625" style="2" customWidth="1"/>
    <col min="10715" max="10715" width="14.85546875" style="2" bestFit="1" customWidth="1"/>
    <col min="10716" max="10716" width="12" style="2" customWidth="1"/>
    <col min="10717" max="10717" width="14.85546875" style="2" bestFit="1" customWidth="1"/>
    <col min="10718" max="10718" width="12.42578125" style="2" customWidth="1"/>
    <col min="10719" max="10719" width="14.85546875" style="2" bestFit="1" customWidth="1"/>
    <col min="10720" max="10720" width="11.28515625" style="2" bestFit="1" customWidth="1"/>
    <col min="10721" max="10721" width="15" style="2" customWidth="1"/>
    <col min="10722" max="10722" width="10.28515625" style="2" customWidth="1"/>
    <col min="10723" max="10723" width="14.85546875" style="2" bestFit="1" customWidth="1"/>
    <col min="10724" max="10724" width="3.42578125" style="2" customWidth="1"/>
    <col min="10725" max="10964" width="11.42578125" style="2"/>
    <col min="10965" max="10965" width="8.140625" style="2" customWidth="1"/>
    <col min="10966" max="10966" width="0" style="2" hidden="1" customWidth="1"/>
    <col min="10967" max="10967" width="59.5703125" style="2" customWidth="1"/>
    <col min="10968" max="10968" width="5.140625" style="2" bestFit="1" customWidth="1"/>
    <col min="10969" max="10969" width="9.42578125" style="2" customWidth="1"/>
    <col min="10970" max="10970" width="12.140625" style="2" customWidth="1"/>
    <col min="10971" max="10971" width="14.85546875" style="2" bestFit="1" customWidth="1"/>
    <col min="10972" max="10972" width="12" style="2" customWidth="1"/>
    <col min="10973" max="10973" width="14.85546875" style="2" bestFit="1" customWidth="1"/>
    <col min="10974" max="10974" width="12.42578125" style="2" customWidth="1"/>
    <col min="10975" max="10975" width="14.85546875" style="2" bestFit="1" customWidth="1"/>
    <col min="10976" max="10976" width="11.28515625" style="2" bestFit="1" customWidth="1"/>
    <col min="10977" max="10977" width="15" style="2" customWidth="1"/>
    <col min="10978" max="10978" width="10.28515625" style="2" customWidth="1"/>
    <col min="10979" max="10979" width="14.85546875" style="2" bestFit="1" customWidth="1"/>
    <col min="10980" max="10980" width="3.42578125" style="2" customWidth="1"/>
    <col min="10981" max="11220" width="11.42578125" style="2"/>
    <col min="11221" max="11221" width="8.140625" style="2" customWidth="1"/>
    <col min="11222" max="11222" width="0" style="2" hidden="1" customWidth="1"/>
    <col min="11223" max="11223" width="59.5703125" style="2" customWidth="1"/>
    <col min="11224" max="11224" width="5.140625" style="2" bestFit="1" customWidth="1"/>
    <col min="11225" max="11225" width="9.42578125" style="2" customWidth="1"/>
    <col min="11226" max="11226" width="12.140625" style="2" customWidth="1"/>
    <col min="11227" max="11227" width="14.85546875" style="2" bestFit="1" customWidth="1"/>
    <col min="11228" max="11228" width="12" style="2" customWidth="1"/>
    <col min="11229" max="11229" width="14.85546875" style="2" bestFit="1" customWidth="1"/>
    <col min="11230" max="11230" width="12.42578125" style="2" customWidth="1"/>
    <col min="11231" max="11231" width="14.85546875" style="2" bestFit="1" customWidth="1"/>
    <col min="11232" max="11232" width="11.28515625" style="2" bestFit="1" customWidth="1"/>
    <col min="11233" max="11233" width="15" style="2" customWidth="1"/>
    <col min="11234" max="11234" width="10.28515625" style="2" customWidth="1"/>
    <col min="11235" max="11235" width="14.85546875" style="2" bestFit="1" customWidth="1"/>
    <col min="11236" max="11236" width="3.42578125" style="2" customWidth="1"/>
    <col min="11237" max="11476" width="11.42578125" style="2"/>
    <col min="11477" max="11477" width="8.140625" style="2" customWidth="1"/>
    <col min="11478" max="11478" width="0" style="2" hidden="1" customWidth="1"/>
    <col min="11479" max="11479" width="59.5703125" style="2" customWidth="1"/>
    <col min="11480" max="11480" width="5.140625" style="2" bestFit="1" customWidth="1"/>
    <col min="11481" max="11481" width="9.42578125" style="2" customWidth="1"/>
    <col min="11482" max="11482" width="12.140625" style="2" customWidth="1"/>
    <col min="11483" max="11483" width="14.85546875" style="2" bestFit="1" customWidth="1"/>
    <col min="11484" max="11484" width="12" style="2" customWidth="1"/>
    <col min="11485" max="11485" width="14.85546875" style="2" bestFit="1" customWidth="1"/>
    <col min="11486" max="11486" width="12.42578125" style="2" customWidth="1"/>
    <col min="11487" max="11487" width="14.85546875" style="2" bestFit="1" customWidth="1"/>
    <col min="11488" max="11488" width="11.28515625" style="2" bestFit="1" customWidth="1"/>
    <col min="11489" max="11489" width="15" style="2" customWidth="1"/>
    <col min="11490" max="11490" width="10.28515625" style="2" customWidth="1"/>
    <col min="11491" max="11491" width="14.85546875" style="2" bestFit="1" customWidth="1"/>
    <col min="11492" max="11492" width="3.42578125" style="2" customWidth="1"/>
    <col min="11493" max="11732" width="11.42578125" style="2"/>
    <col min="11733" max="11733" width="8.140625" style="2" customWidth="1"/>
    <col min="11734" max="11734" width="0" style="2" hidden="1" customWidth="1"/>
    <col min="11735" max="11735" width="59.5703125" style="2" customWidth="1"/>
    <col min="11736" max="11736" width="5.140625" style="2" bestFit="1" customWidth="1"/>
    <col min="11737" max="11737" width="9.42578125" style="2" customWidth="1"/>
    <col min="11738" max="11738" width="12.140625" style="2" customWidth="1"/>
    <col min="11739" max="11739" width="14.85546875" style="2" bestFit="1" customWidth="1"/>
    <col min="11740" max="11740" width="12" style="2" customWidth="1"/>
    <col min="11741" max="11741" width="14.85546875" style="2" bestFit="1" customWidth="1"/>
    <col min="11742" max="11742" width="12.42578125" style="2" customWidth="1"/>
    <col min="11743" max="11743" width="14.85546875" style="2" bestFit="1" customWidth="1"/>
    <col min="11744" max="11744" width="11.28515625" style="2" bestFit="1" customWidth="1"/>
    <col min="11745" max="11745" width="15" style="2" customWidth="1"/>
    <col min="11746" max="11746" width="10.28515625" style="2" customWidth="1"/>
    <col min="11747" max="11747" width="14.85546875" style="2" bestFit="1" customWidth="1"/>
    <col min="11748" max="11748" width="3.42578125" style="2" customWidth="1"/>
    <col min="11749" max="11988" width="11.42578125" style="2"/>
    <col min="11989" max="11989" width="8.140625" style="2" customWidth="1"/>
    <col min="11990" max="11990" width="0" style="2" hidden="1" customWidth="1"/>
    <col min="11991" max="11991" width="59.5703125" style="2" customWidth="1"/>
    <col min="11992" max="11992" width="5.140625" style="2" bestFit="1" customWidth="1"/>
    <col min="11993" max="11993" width="9.42578125" style="2" customWidth="1"/>
    <col min="11994" max="11994" width="12.140625" style="2" customWidth="1"/>
    <col min="11995" max="11995" width="14.85546875" style="2" bestFit="1" customWidth="1"/>
    <col min="11996" max="11996" width="12" style="2" customWidth="1"/>
    <col min="11997" max="11997" width="14.85546875" style="2" bestFit="1" customWidth="1"/>
    <col min="11998" max="11998" width="12.42578125" style="2" customWidth="1"/>
    <col min="11999" max="11999" width="14.85546875" style="2" bestFit="1" customWidth="1"/>
    <col min="12000" max="12000" width="11.28515625" style="2" bestFit="1" customWidth="1"/>
    <col min="12001" max="12001" width="15" style="2" customWidth="1"/>
    <col min="12002" max="12002" width="10.28515625" style="2" customWidth="1"/>
    <col min="12003" max="12003" width="14.85546875" style="2" bestFit="1" customWidth="1"/>
    <col min="12004" max="12004" width="3.42578125" style="2" customWidth="1"/>
    <col min="12005" max="12244" width="11.42578125" style="2"/>
    <col min="12245" max="12245" width="8.140625" style="2" customWidth="1"/>
    <col min="12246" max="12246" width="0" style="2" hidden="1" customWidth="1"/>
    <col min="12247" max="12247" width="59.5703125" style="2" customWidth="1"/>
    <col min="12248" max="12248" width="5.140625" style="2" bestFit="1" customWidth="1"/>
    <col min="12249" max="12249" width="9.42578125" style="2" customWidth="1"/>
    <col min="12250" max="12250" width="12.140625" style="2" customWidth="1"/>
    <col min="12251" max="12251" width="14.85546875" style="2" bestFit="1" customWidth="1"/>
    <col min="12252" max="12252" width="12" style="2" customWidth="1"/>
    <col min="12253" max="12253" width="14.85546875" style="2" bestFit="1" customWidth="1"/>
    <col min="12254" max="12254" width="12.42578125" style="2" customWidth="1"/>
    <col min="12255" max="12255" width="14.85546875" style="2" bestFit="1" customWidth="1"/>
    <col min="12256" max="12256" width="11.28515625" style="2" bestFit="1" customWidth="1"/>
    <col min="12257" max="12257" width="15" style="2" customWidth="1"/>
    <col min="12258" max="12258" width="10.28515625" style="2" customWidth="1"/>
    <col min="12259" max="12259" width="14.85546875" style="2" bestFit="1" customWidth="1"/>
    <col min="12260" max="12260" width="3.42578125" style="2" customWidth="1"/>
    <col min="12261" max="12500" width="11.42578125" style="2"/>
    <col min="12501" max="12501" width="8.140625" style="2" customWidth="1"/>
    <col min="12502" max="12502" width="0" style="2" hidden="1" customWidth="1"/>
    <col min="12503" max="12503" width="59.5703125" style="2" customWidth="1"/>
    <col min="12504" max="12504" width="5.140625" style="2" bestFit="1" customWidth="1"/>
    <col min="12505" max="12505" width="9.42578125" style="2" customWidth="1"/>
    <col min="12506" max="12506" width="12.140625" style="2" customWidth="1"/>
    <col min="12507" max="12507" width="14.85546875" style="2" bestFit="1" customWidth="1"/>
    <col min="12508" max="12508" width="12" style="2" customWidth="1"/>
    <col min="12509" max="12509" width="14.85546875" style="2" bestFit="1" customWidth="1"/>
    <col min="12510" max="12510" width="12.42578125" style="2" customWidth="1"/>
    <col min="12511" max="12511" width="14.85546875" style="2" bestFit="1" customWidth="1"/>
    <col min="12512" max="12512" width="11.28515625" style="2" bestFit="1" customWidth="1"/>
    <col min="12513" max="12513" width="15" style="2" customWidth="1"/>
    <col min="12514" max="12514" width="10.28515625" style="2" customWidth="1"/>
    <col min="12515" max="12515" width="14.85546875" style="2" bestFit="1" customWidth="1"/>
    <col min="12516" max="12516" width="3.42578125" style="2" customWidth="1"/>
    <col min="12517" max="12756" width="11.42578125" style="2"/>
    <col min="12757" max="12757" width="8.140625" style="2" customWidth="1"/>
    <col min="12758" max="12758" width="0" style="2" hidden="1" customWidth="1"/>
    <col min="12759" max="12759" width="59.5703125" style="2" customWidth="1"/>
    <col min="12760" max="12760" width="5.140625" style="2" bestFit="1" customWidth="1"/>
    <col min="12761" max="12761" width="9.42578125" style="2" customWidth="1"/>
    <col min="12762" max="12762" width="12.140625" style="2" customWidth="1"/>
    <col min="12763" max="12763" width="14.85546875" style="2" bestFit="1" customWidth="1"/>
    <col min="12764" max="12764" width="12" style="2" customWidth="1"/>
    <col min="12765" max="12765" width="14.85546875" style="2" bestFit="1" customWidth="1"/>
    <col min="12766" max="12766" width="12.42578125" style="2" customWidth="1"/>
    <col min="12767" max="12767" width="14.85546875" style="2" bestFit="1" customWidth="1"/>
    <col min="12768" max="12768" width="11.28515625" style="2" bestFit="1" customWidth="1"/>
    <col min="12769" max="12769" width="15" style="2" customWidth="1"/>
    <col min="12770" max="12770" width="10.28515625" style="2" customWidth="1"/>
    <col min="12771" max="12771" width="14.85546875" style="2" bestFit="1" customWidth="1"/>
    <col min="12772" max="12772" width="3.42578125" style="2" customWidth="1"/>
    <col min="12773" max="13012" width="11.42578125" style="2"/>
    <col min="13013" max="13013" width="8.140625" style="2" customWidth="1"/>
    <col min="13014" max="13014" width="0" style="2" hidden="1" customWidth="1"/>
    <col min="13015" max="13015" width="59.5703125" style="2" customWidth="1"/>
    <col min="13016" max="13016" width="5.140625" style="2" bestFit="1" customWidth="1"/>
    <col min="13017" max="13017" width="9.42578125" style="2" customWidth="1"/>
    <col min="13018" max="13018" width="12.140625" style="2" customWidth="1"/>
    <col min="13019" max="13019" width="14.85546875" style="2" bestFit="1" customWidth="1"/>
    <col min="13020" max="13020" width="12" style="2" customWidth="1"/>
    <col min="13021" max="13021" width="14.85546875" style="2" bestFit="1" customWidth="1"/>
    <col min="13022" max="13022" width="12.42578125" style="2" customWidth="1"/>
    <col min="13023" max="13023" width="14.85546875" style="2" bestFit="1" customWidth="1"/>
    <col min="13024" max="13024" width="11.28515625" style="2" bestFit="1" customWidth="1"/>
    <col min="13025" max="13025" width="15" style="2" customWidth="1"/>
    <col min="13026" max="13026" width="10.28515625" style="2" customWidth="1"/>
    <col min="13027" max="13027" width="14.85546875" style="2" bestFit="1" customWidth="1"/>
    <col min="13028" max="13028" width="3.42578125" style="2" customWidth="1"/>
    <col min="13029" max="13268" width="11.42578125" style="2"/>
    <col min="13269" max="13269" width="8.140625" style="2" customWidth="1"/>
    <col min="13270" max="13270" width="0" style="2" hidden="1" customWidth="1"/>
    <col min="13271" max="13271" width="59.5703125" style="2" customWidth="1"/>
    <col min="13272" max="13272" width="5.140625" style="2" bestFit="1" customWidth="1"/>
    <col min="13273" max="13273" width="9.42578125" style="2" customWidth="1"/>
    <col min="13274" max="13274" width="12.140625" style="2" customWidth="1"/>
    <col min="13275" max="13275" width="14.85546875" style="2" bestFit="1" customWidth="1"/>
    <col min="13276" max="13276" width="12" style="2" customWidth="1"/>
    <col min="13277" max="13277" width="14.85546875" style="2" bestFit="1" customWidth="1"/>
    <col min="13278" max="13278" width="12.42578125" style="2" customWidth="1"/>
    <col min="13279" max="13279" width="14.85546875" style="2" bestFit="1" customWidth="1"/>
    <col min="13280" max="13280" width="11.28515625" style="2" bestFit="1" customWidth="1"/>
    <col min="13281" max="13281" width="15" style="2" customWidth="1"/>
    <col min="13282" max="13282" width="10.28515625" style="2" customWidth="1"/>
    <col min="13283" max="13283" width="14.85546875" style="2" bestFit="1" customWidth="1"/>
    <col min="13284" max="13284" width="3.42578125" style="2" customWidth="1"/>
    <col min="13285" max="13524" width="11.42578125" style="2"/>
    <col min="13525" max="13525" width="8.140625" style="2" customWidth="1"/>
    <col min="13526" max="13526" width="0" style="2" hidden="1" customWidth="1"/>
    <col min="13527" max="13527" width="59.5703125" style="2" customWidth="1"/>
    <col min="13528" max="13528" width="5.140625" style="2" bestFit="1" customWidth="1"/>
    <col min="13529" max="13529" width="9.42578125" style="2" customWidth="1"/>
    <col min="13530" max="13530" width="12.140625" style="2" customWidth="1"/>
    <col min="13531" max="13531" width="14.85546875" style="2" bestFit="1" customWidth="1"/>
    <col min="13532" max="13532" width="12" style="2" customWidth="1"/>
    <col min="13533" max="13533" width="14.85546875" style="2" bestFit="1" customWidth="1"/>
    <col min="13534" max="13534" width="12.42578125" style="2" customWidth="1"/>
    <col min="13535" max="13535" width="14.85546875" style="2" bestFit="1" customWidth="1"/>
    <col min="13536" max="13536" width="11.28515625" style="2" bestFit="1" customWidth="1"/>
    <col min="13537" max="13537" width="15" style="2" customWidth="1"/>
    <col min="13538" max="13538" width="10.28515625" style="2" customWidth="1"/>
    <col min="13539" max="13539" width="14.85546875" style="2" bestFit="1" customWidth="1"/>
    <col min="13540" max="13540" width="3.42578125" style="2" customWidth="1"/>
    <col min="13541" max="13780" width="11.42578125" style="2"/>
    <col min="13781" max="13781" width="8.140625" style="2" customWidth="1"/>
    <col min="13782" max="13782" width="0" style="2" hidden="1" customWidth="1"/>
    <col min="13783" max="13783" width="59.5703125" style="2" customWidth="1"/>
    <col min="13784" max="13784" width="5.140625" style="2" bestFit="1" customWidth="1"/>
    <col min="13785" max="13785" width="9.42578125" style="2" customWidth="1"/>
    <col min="13786" max="13786" width="12.140625" style="2" customWidth="1"/>
    <col min="13787" max="13787" width="14.85546875" style="2" bestFit="1" customWidth="1"/>
    <col min="13788" max="13788" width="12" style="2" customWidth="1"/>
    <col min="13789" max="13789" width="14.85546875" style="2" bestFit="1" customWidth="1"/>
    <col min="13790" max="13790" width="12.42578125" style="2" customWidth="1"/>
    <col min="13791" max="13791" width="14.85546875" style="2" bestFit="1" customWidth="1"/>
    <col min="13792" max="13792" width="11.28515625" style="2" bestFit="1" customWidth="1"/>
    <col min="13793" max="13793" width="15" style="2" customWidth="1"/>
    <col min="13794" max="13794" width="10.28515625" style="2" customWidth="1"/>
    <col min="13795" max="13795" width="14.85546875" style="2" bestFit="1" customWidth="1"/>
    <col min="13796" max="13796" width="3.42578125" style="2" customWidth="1"/>
    <col min="13797" max="14036" width="11.42578125" style="2"/>
    <col min="14037" max="14037" width="8.140625" style="2" customWidth="1"/>
    <col min="14038" max="14038" width="0" style="2" hidden="1" customWidth="1"/>
    <col min="14039" max="14039" width="59.5703125" style="2" customWidth="1"/>
    <col min="14040" max="14040" width="5.140625" style="2" bestFit="1" customWidth="1"/>
    <col min="14041" max="14041" width="9.42578125" style="2" customWidth="1"/>
    <col min="14042" max="14042" width="12.140625" style="2" customWidth="1"/>
    <col min="14043" max="14043" width="14.85546875" style="2" bestFit="1" customWidth="1"/>
    <col min="14044" max="14044" width="12" style="2" customWidth="1"/>
    <col min="14045" max="14045" width="14.85546875" style="2" bestFit="1" customWidth="1"/>
    <col min="14046" max="14046" width="12.42578125" style="2" customWidth="1"/>
    <col min="14047" max="14047" width="14.85546875" style="2" bestFit="1" customWidth="1"/>
    <col min="14048" max="14048" width="11.28515625" style="2" bestFit="1" customWidth="1"/>
    <col min="14049" max="14049" width="15" style="2" customWidth="1"/>
    <col min="14050" max="14050" width="10.28515625" style="2" customWidth="1"/>
    <col min="14051" max="14051" width="14.85546875" style="2" bestFit="1" customWidth="1"/>
    <col min="14052" max="14052" width="3.42578125" style="2" customWidth="1"/>
    <col min="14053" max="14292" width="11.42578125" style="2"/>
    <col min="14293" max="14293" width="8.140625" style="2" customWidth="1"/>
    <col min="14294" max="14294" width="0" style="2" hidden="1" customWidth="1"/>
    <col min="14295" max="14295" width="59.5703125" style="2" customWidth="1"/>
    <col min="14296" max="14296" width="5.140625" style="2" bestFit="1" customWidth="1"/>
    <col min="14297" max="14297" width="9.42578125" style="2" customWidth="1"/>
    <col min="14298" max="14298" width="12.140625" style="2" customWidth="1"/>
    <col min="14299" max="14299" width="14.85546875" style="2" bestFit="1" customWidth="1"/>
    <col min="14300" max="14300" width="12" style="2" customWidth="1"/>
    <col min="14301" max="14301" width="14.85546875" style="2" bestFit="1" customWidth="1"/>
    <col min="14302" max="14302" width="12.42578125" style="2" customWidth="1"/>
    <col min="14303" max="14303" width="14.85546875" style="2" bestFit="1" customWidth="1"/>
    <col min="14304" max="14304" width="11.28515625" style="2" bestFit="1" customWidth="1"/>
    <col min="14305" max="14305" width="15" style="2" customWidth="1"/>
    <col min="14306" max="14306" width="10.28515625" style="2" customWidth="1"/>
    <col min="14307" max="14307" width="14.85546875" style="2" bestFit="1" customWidth="1"/>
    <col min="14308" max="14308" width="3.42578125" style="2" customWidth="1"/>
    <col min="14309" max="14548" width="11.42578125" style="2"/>
    <col min="14549" max="14549" width="8.140625" style="2" customWidth="1"/>
    <col min="14550" max="14550" width="0" style="2" hidden="1" customWidth="1"/>
    <col min="14551" max="14551" width="59.5703125" style="2" customWidth="1"/>
    <col min="14552" max="14552" width="5.140625" style="2" bestFit="1" customWidth="1"/>
    <col min="14553" max="14553" width="9.42578125" style="2" customWidth="1"/>
    <col min="14554" max="14554" width="12.140625" style="2" customWidth="1"/>
    <col min="14555" max="14555" width="14.85546875" style="2" bestFit="1" customWidth="1"/>
    <col min="14556" max="14556" width="12" style="2" customWidth="1"/>
    <col min="14557" max="14557" width="14.85546875" style="2" bestFit="1" customWidth="1"/>
    <col min="14558" max="14558" width="12.42578125" style="2" customWidth="1"/>
    <col min="14559" max="14559" width="14.85546875" style="2" bestFit="1" customWidth="1"/>
    <col min="14560" max="14560" width="11.28515625" style="2" bestFit="1" customWidth="1"/>
    <col min="14561" max="14561" width="15" style="2" customWidth="1"/>
    <col min="14562" max="14562" width="10.28515625" style="2" customWidth="1"/>
    <col min="14563" max="14563" width="14.85546875" style="2" bestFit="1" customWidth="1"/>
    <col min="14564" max="14564" width="3.42578125" style="2" customWidth="1"/>
    <col min="14565" max="14804" width="11.42578125" style="2"/>
    <col min="14805" max="14805" width="8.140625" style="2" customWidth="1"/>
    <col min="14806" max="14806" width="0" style="2" hidden="1" customWidth="1"/>
    <col min="14807" max="14807" width="59.5703125" style="2" customWidth="1"/>
    <col min="14808" max="14808" width="5.140625" style="2" bestFit="1" customWidth="1"/>
    <col min="14809" max="14809" width="9.42578125" style="2" customWidth="1"/>
    <col min="14810" max="14810" width="12.140625" style="2" customWidth="1"/>
    <col min="14811" max="14811" width="14.85546875" style="2" bestFit="1" customWidth="1"/>
    <col min="14812" max="14812" width="12" style="2" customWidth="1"/>
    <col min="14813" max="14813" width="14.85546875" style="2" bestFit="1" customWidth="1"/>
    <col min="14814" max="14814" width="12.42578125" style="2" customWidth="1"/>
    <col min="14815" max="14815" width="14.85546875" style="2" bestFit="1" customWidth="1"/>
    <col min="14816" max="14816" width="11.28515625" style="2" bestFit="1" customWidth="1"/>
    <col min="14817" max="14817" width="15" style="2" customWidth="1"/>
    <col min="14818" max="14818" width="10.28515625" style="2" customWidth="1"/>
    <col min="14819" max="14819" width="14.85546875" style="2" bestFit="1" customWidth="1"/>
    <col min="14820" max="14820" width="3.42578125" style="2" customWidth="1"/>
    <col min="14821" max="15060" width="11.42578125" style="2"/>
    <col min="15061" max="15061" width="8.140625" style="2" customWidth="1"/>
    <col min="15062" max="15062" width="0" style="2" hidden="1" customWidth="1"/>
    <col min="15063" max="15063" width="59.5703125" style="2" customWidth="1"/>
    <col min="15064" max="15064" width="5.140625" style="2" bestFit="1" customWidth="1"/>
    <col min="15065" max="15065" width="9.42578125" style="2" customWidth="1"/>
    <col min="15066" max="15066" width="12.140625" style="2" customWidth="1"/>
    <col min="15067" max="15067" width="14.85546875" style="2" bestFit="1" customWidth="1"/>
    <col min="15068" max="15068" width="12" style="2" customWidth="1"/>
    <col min="15069" max="15069" width="14.85546875" style="2" bestFit="1" customWidth="1"/>
    <col min="15070" max="15070" width="12.42578125" style="2" customWidth="1"/>
    <col min="15071" max="15071" width="14.85546875" style="2" bestFit="1" customWidth="1"/>
    <col min="15072" max="15072" width="11.28515625" style="2" bestFit="1" customWidth="1"/>
    <col min="15073" max="15073" width="15" style="2" customWidth="1"/>
    <col min="15074" max="15074" width="10.28515625" style="2" customWidth="1"/>
    <col min="15075" max="15075" width="14.85546875" style="2" bestFit="1" customWidth="1"/>
    <col min="15076" max="15076" width="3.42578125" style="2" customWidth="1"/>
    <col min="15077" max="15316" width="11.42578125" style="2"/>
    <col min="15317" max="15317" width="8.140625" style="2" customWidth="1"/>
    <col min="15318" max="15318" width="0" style="2" hidden="1" customWidth="1"/>
    <col min="15319" max="15319" width="59.5703125" style="2" customWidth="1"/>
    <col min="15320" max="15320" width="5.140625" style="2" bestFit="1" customWidth="1"/>
    <col min="15321" max="15321" width="9.42578125" style="2" customWidth="1"/>
    <col min="15322" max="15322" width="12.140625" style="2" customWidth="1"/>
    <col min="15323" max="15323" width="14.85546875" style="2" bestFit="1" customWidth="1"/>
    <col min="15324" max="15324" width="12" style="2" customWidth="1"/>
    <col min="15325" max="15325" width="14.85546875" style="2" bestFit="1" customWidth="1"/>
    <col min="15326" max="15326" width="12.42578125" style="2" customWidth="1"/>
    <col min="15327" max="15327" width="14.85546875" style="2" bestFit="1" customWidth="1"/>
    <col min="15328" max="15328" width="11.28515625" style="2" bestFit="1" customWidth="1"/>
    <col min="15329" max="15329" width="15" style="2" customWidth="1"/>
    <col min="15330" max="15330" width="10.28515625" style="2" customWidth="1"/>
    <col min="15331" max="15331" width="14.85546875" style="2" bestFit="1" customWidth="1"/>
    <col min="15332" max="15332" width="3.42578125" style="2" customWidth="1"/>
    <col min="15333" max="15572" width="11.42578125" style="2"/>
    <col min="15573" max="15573" width="8.140625" style="2" customWidth="1"/>
    <col min="15574" max="15574" width="0" style="2" hidden="1" customWidth="1"/>
    <col min="15575" max="15575" width="59.5703125" style="2" customWidth="1"/>
    <col min="15576" max="15576" width="5.140625" style="2" bestFit="1" customWidth="1"/>
    <col min="15577" max="15577" width="9.42578125" style="2" customWidth="1"/>
    <col min="15578" max="15578" width="12.140625" style="2" customWidth="1"/>
    <col min="15579" max="15579" width="14.85546875" style="2" bestFit="1" customWidth="1"/>
    <col min="15580" max="15580" width="12" style="2" customWidth="1"/>
    <col min="15581" max="15581" width="14.85546875" style="2" bestFit="1" customWidth="1"/>
    <col min="15582" max="15582" width="12.42578125" style="2" customWidth="1"/>
    <col min="15583" max="15583" width="14.85546875" style="2" bestFit="1" customWidth="1"/>
    <col min="15584" max="15584" width="11.28515625" style="2" bestFit="1" customWidth="1"/>
    <col min="15585" max="15585" width="15" style="2" customWidth="1"/>
    <col min="15586" max="15586" width="10.28515625" style="2" customWidth="1"/>
    <col min="15587" max="15587" width="14.85546875" style="2" bestFit="1" customWidth="1"/>
    <col min="15588" max="15588" width="3.42578125" style="2" customWidth="1"/>
    <col min="15589" max="15828" width="11.42578125" style="2"/>
    <col min="15829" max="15829" width="8.140625" style="2" customWidth="1"/>
    <col min="15830" max="15830" width="0" style="2" hidden="1" customWidth="1"/>
    <col min="15831" max="15831" width="59.5703125" style="2" customWidth="1"/>
    <col min="15832" max="15832" width="5.140625" style="2" bestFit="1" customWidth="1"/>
    <col min="15833" max="15833" width="9.42578125" style="2" customWidth="1"/>
    <col min="15834" max="15834" width="12.140625" style="2" customWidth="1"/>
    <col min="15835" max="15835" width="14.85546875" style="2" bestFit="1" customWidth="1"/>
    <col min="15836" max="15836" width="12" style="2" customWidth="1"/>
    <col min="15837" max="15837" width="14.85546875" style="2" bestFit="1" customWidth="1"/>
    <col min="15838" max="15838" width="12.42578125" style="2" customWidth="1"/>
    <col min="15839" max="15839" width="14.85546875" style="2" bestFit="1" customWidth="1"/>
    <col min="15840" max="15840" width="11.28515625" style="2" bestFit="1" customWidth="1"/>
    <col min="15841" max="15841" width="15" style="2" customWidth="1"/>
    <col min="15842" max="15842" width="10.28515625" style="2" customWidth="1"/>
    <col min="15843" max="15843" width="14.85546875" style="2" bestFit="1" customWidth="1"/>
    <col min="15844" max="15844" width="3.42578125" style="2" customWidth="1"/>
    <col min="15845" max="16084" width="11.42578125" style="2"/>
    <col min="16085" max="16085" width="8.140625" style="2" customWidth="1"/>
    <col min="16086" max="16086" width="0" style="2" hidden="1" customWidth="1"/>
    <col min="16087" max="16087" width="59.5703125" style="2" customWidth="1"/>
    <col min="16088" max="16088" width="5.140625" style="2" bestFit="1" customWidth="1"/>
    <col min="16089" max="16089" width="9.42578125" style="2" customWidth="1"/>
    <col min="16090" max="16090" width="12.140625" style="2" customWidth="1"/>
    <col min="16091" max="16091" width="14.85546875" style="2" bestFit="1" customWidth="1"/>
    <col min="16092" max="16092" width="12" style="2" customWidth="1"/>
    <col min="16093" max="16093" width="14.85546875" style="2" bestFit="1" customWidth="1"/>
    <col min="16094" max="16094" width="12.42578125" style="2" customWidth="1"/>
    <col min="16095" max="16095" width="14.85546875" style="2" bestFit="1" customWidth="1"/>
    <col min="16096" max="16096" width="11.28515625" style="2" bestFit="1" customWidth="1"/>
    <col min="16097" max="16097" width="15" style="2" customWidth="1"/>
    <col min="16098" max="16098" width="10.28515625" style="2" customWidth="1"/>
    <col min="16099" max="16099" width="14.85546875" style="2" bestFit="1" customWidth="1"/>
    <col min="16100" max="16100" width="3.42578125" style="2" customWidth="1"/>
    <col min="16101" max="16384" width="11.42578125" style="2"/>
  </cols>
  <sheetData>
    <row r="1" spans="1:15" ht="24.95" customHeight="1">
      <c r="A1" s="410" t="s">
        <v>0</v>
      </c>
      <c r="B1" s="410"/>
      <c r="C1" s="410"/>
      <c r="D1" s="410"/>
      <c r="E1" s="410"/>
      <c r="F1" s="410"/>
      <c r="G1" s="410"/>
      <c r="H1" s="410"/>
      <c r="I1" s="410"/>
      <c r="J1" s="410"/>
      <c r="K1" s="1"/>
      <c r="L1" s="1"/>
      <c r="M1" s="1"/>
      <c r="N1" s="1"/>
      <c r="O1" s="1"/>
    </row>
    <row r="2" spans="1:15" ht="18" customHeight="1">
      <c r="A2" s="410" t="s">
        <v>1</v>
      </c>
      <c r="B2" s="410"/>
      <c r="C2" s="410"/>
      <c r="D2" s="410"/>
      <c r="E2" s="410"/>
      <c r="F2" s="410"/>
      <c r="G2" s="410"/>
      <c r="H2" s="410"/>
      <c r="I2" s="410"/>
      <c r="J2" s="410"/>
      <c r="K2" s="1"/>
      <c r="L2" s="1"/>
      <c r="M2" s="1"/>
      <c r="N2" s="1"/>
      <c r="O2" s="1"/>
    </row>
    <row r="3" spans="1:15" ht="12.75" customHeight="1" thickBot="1">
      <c r="B3" s="3"/>
      <c r="C3" s="3"/>
      <c r="D3" s="3"/>
      <c r="F3" s="403" t="s">
        <v>134</v>
      </c>
      <c r="G3" s="403"/>
      <c r="H3" s="403"/>
      <c r="I3" s="403"/>
      <c r="J3" s="403"/>
      <c r="K3" s="411" t="s">
        <v>133</v>
      </c>
      <c r="L3" s="411"/>
      <c r="M3" s="411"/>
      <c r="N3" s="411"/>
      <c r="O3" s="411"/>
    </row>
    <row r="4" spans="1:15" s="8" customFormat="1" ht="15" thickBot="1">
      <c r="A4" s="5" t="s">
        <v>2</v>
      </c>
      <c r="B4" s="6" t="s">
        <v>3</v>
      </c>
      <c r="C4" s="7" t="s">
        <v>4</v>
      </c>
      <c r="D4" s="6" t="s">
        <v>5</v>
      </c>
      <c r="E4" s="6" t="s">
        <v>132</v>
      </c>
      <c r="F4" s="82" t="s">
        <v>131</v>
      </c>
      <c r="G4" s="82" t="s">
        <v>130</v>
      </c>
      <c r="H4" s="82" t="s">
        <v>129</v>
      </c>
      <c r="I4" s="82" t="s">
        <v>128</v>
      </c>
      <c r="J4" s="82" t="s">
        <v>6</v>
      </c>
      <c r="K4" s="112" t="s">
        <v>131</v>
      </c>
      <c r="L4" s="112" t="s">
        <v>130</v>
      </c>
      <c r="M4" s="112" t="s">
        <v>129</v>
      </c>
      <c r="N4" s="112" t="s">
        <v>128</v>
      </c>
      <c r="O4" s="112" t="s">
        <v>6</v>
      </c>
    </row>
    <row r="5" spans="1:15" ht="18" customHeight="1">
      <c r="A5" s="21">
        <v>1</v>
      </c>
      <c r="B5" s="21" t="s">
        <v>3</v>
      </c>
      <c r="C5" s="22" t="s">
        <v>9</v>
      </c>
      <c r="D5" s="23"/>
      <c r="E5" s="24"/>
      <c r="F5" s="25"/>
      <c r="G5" s="26"/>
      <c r="H5" s="23"/>
      <c r="I5" s="2"/>
      <c r="J5" s="2"/>
      <c r="K5" s="2"/>
      <c r="L5" s="2"/>
      <c r="M5" s="2"/>
      <c r="N5" s="2"/>
      <c r="O5" s="111"/>
    </row>
    <row r="6" spans="1:15" s="103" customFormat="1" ht="18" customHeight="1">
      <c r="A6" s="14">
        <v>1.1000000000000001</v>
      </c>
      <c r="B6" s="14"/>
      <c r="C6" s="27" t="s">
        <v>10</v>
      </c>
      <c r="D6" s="16"/>
      <c r="E6" s="28"/>
      <c r="F6" s="13"/>
      <c r="G6" s="18"/>
      <c r="H6" s="17"/>
      <c r="I6" s="17"/>
      <c r="J6" s="17"/>
      <c r="K6" s="17"/>
      <c r="L6" s="17"/>
      <c r="M6" s="17"/>
      <c r="N6" s="17"/>
      <c r="O6" s="104"/>
    </row>
    <row r="7" spans="1:15" s="103" customFormat="1" ht="75" customHeight="1">
      <c r="A7" s="11" t="s">
        <v>11</v>
      </c>
      <c r="B7" s="11" t="s">
        <v>12</v>
      </c>
      <c r="C7" s="29" t="s">
        <v>13</v>
      </c>
      <c r="D7" s="16" t="s">
        <v>14</v>
      </c>
      <c r="E7" s="30">
        <v>23.21</v>
      </c>
      <c r="F7" s="13" t="s">
        <v>117</v>
      </c>
      <c r="G7" s="18" t="s">
        <v>117</v>
      </c>
      <c r="H7" s="17"/>
      <c r="I7" s="17"/>
      <c r="J7" s="17"/>
      <c r="K7" s="17">
        <v>5.85</v>
      </c>
      <c r="L7" s="17">
        <v>3.96</v>
      </c>
      <c r="M7" s="17"/>
      <c r="N7" s="17">
        <v>1</v>
      </c>
      <c r="O7" s="104">
        <f>K7*L7*N7</f>
        <v>23.165999999999997</v>
      </c>
    </row>
    <row r="8" spans="1:15" s="103" customFormat="1" ht="18" customHeight="1">
      <c r="A8" s="108"/>
      <c r="B8" s="108"/>
      <c r="C8" s="106"/>
      <c r="D8" s="105"/>
      <c r="E8" s="17"/>
      <c r="F8" s="17"/>
      <c r="G8" s="17"/>
      <c r="H8" s="17"/>
      <c r="I8" s="17"/>
      <c r="J8" s="17"/>
      <c r="K8" s="17"/>
      <c r="L8" s="17"/>
      <c r="M8" s="17"/>
      <c r="N8" s="17"/>
      <c r="O8" s="104"/>
    </row>
    <row r="9" spans="1:15" s="103" customFormat="1" ht="57" customHeight="1">
      <c r="A9" s="11" t="s">
        <v>15</v>
      </c>
      <c r="B9" s="11" t="s">
        <v>16</v>
      </c>
      <c r="C9" s="29" t="s">
        <v>17</v>
      </c>
      <c r="D9" s="16" t="s">
        <v>14</v>
      </c>
      <c r="E9" s="30">
        <v>17.93</v>
      </c>
      <c r="F9" s="17"/>
      <c r="G9" s="17"/>
      <c r="H9" s="17"/>
      <c r="I9" s="17"/>
      <c r="J9" s="17"/>
      <c r="K9" s="17">
        <v>5.85</v>
      </c>
      <c r="L9" s="17">
        <v>2.89</v>
      </c>
      <c r="M9" s="17"/>
      <c r="N9" s="17">
        <v>1</v>
      </c>
      <c r="O9" s="104">
        <f>K9*L9</f>
        <v>16.906500000000001</v>
      </c>
    </row>
    <row r="10" spans="1:15" s="103" customFormat="1" ht="18" customHeight="1">
      <c r="A10" s="108"/>
      <c r="B10" s="108"/>
      <c r="C10" s="106"/>
      <c r="D10" s="105"/>
      <c r="E10" s="17"/>
      <c r="F10" s="17"/>
      <c r="G10" s="17"/>
      <c r="H10" s="17"/>
      <c r="I10" s="17"/>
      <c r="J10" s="17"/>
      <c r="K10" s="17"/>
      <c r="L10" s="17"/>
      <c r="M10" s="17"/>
      <c r="N10" s="17"/>
      <c r="O10" s="104"/>
    </row>
    <row r="11" spans="1:15" s="103" customFormat="1" ht="39.6" customHeight="1">
      <c r="A11" s="11" t="s">
        <v>18</v>
      </c>
      <c r="B11" s="11" t="s">
        <v>19</v>
      </c>
      <c r="C11" s="29" t="s">
        <v>20</v>
      </c>
      <c r="D11" s="16" t="s">
        <v>21</v>
      </c>
      <c r="E11" s="30">
        <v>0.99</v>
      </c>
      <c r="F11" s="17"/>
      <c r="G11" s="17"/>
      <c r="H11" s="17"/>
      <c r="I11" s="17"/>
      <c r="J11" s="17"/>
      <c r="K11" s="17">
        <v>1.68</v>
      </c>
      <c r="L11" s="17">
        <v>0.93</v>
      </c>
      <c r="M11" s="17"/>
      <c r="N11" s="17"/>
      <c r="O11" s="104">
        <f>K11*L11</f>
        <v>1.5624</v>
      </c>
    </row>
    <row r="12" spans="1:15" s="103" customFormat="1" ht="18" customHeight="1">
      <c r="A12" s="108"/>
      <c r="B12" s="108"/>
      <c r="C12" s="106"/>
      <c r="D12" s="105"/>
      <c r="E12" s="17"/>
      <c r="F12" s="17"/>
      <c r="G12" s="17"/>
      <c r="H12" s="17"/>
      <c r="I12" s="17"/>
      <c r="J12" s="17"/>
      <c r="K12" s="17"/>
      <c r="L12" s="17"/>
      <c r="M12" s="17"/>
      <c r="N12" s="17"/>
      <c r="O12" s="104"/>
    </row>
    <row r="13" spans="1:15" s="103" customFormat="1" ht="18" customHeight="1">
      <c r="A13" s="14">
        <v>1.2</v>
      </c>
      <c r="B13" s="11"/>
      <c r="C13" s="27" t="s">
        <v>22</v>
      </c>
      <c r="D13" s="16"/>
      <c r="E13" s="30"/>
      <c r="F13" s="17"/>
      <c r="G13" s="17"/>
      <c r="H13" s="17"/>
      <c r="I13" s="17"/>
      <c r="J13" s="17"/>
      <c r="K13" s="17"/>
      <c r="L13" s="17"/>
      <c r="M13" s="17"/>
      <c r="N13" s="17"/>
      <c r="O13" s="104"/>
    </row>
    <row r="14" spans="1:15" s="103" customFormat="1" ht="52.9" customHeight="1">
      <c r="A14" s="11"/>
      <c r="B14" s="11"/>
      <c r="C14" s="15" t="s">
        <v>23</v>
      </c>
      <c r="D14" s="16"/>
      <c r="E14" s="30"/>
      <c r="F14" s="17"/>
      <c r="G14" s="17"/>
      <c r="H14" s="17"/>
      <c r="I14" s="17"/>
      <c r="J14" s="17"/>
      <c r="K14" s="17"/>
      <c r="L14" s="17"/>
      <c r="M14" s="17"/>
      <c r="N14" s="17"/>
      <c r="O14" s="104"/>
    </row>
    <row r="15" spans="1:15" s="103" customFormat="1" ht="18" customHeight="1">
      <c r="A15" s="108"/>
      <c r="B15" s="108"/>
      <c r="C15" s="106"/>
      <c r="D15" s="105"/>
      <c r="E15" s="17"/>
      <c r="F15" s="17"/>
      <c r="G15" s="17"/>
      <c r="H15" s="17"/>
      <c r="I15" s="17"/>
      <c r="J15" s="17"/>
      <c r="K15" s="17"/>
      <c r="L15" s="17"/>
      <c r="M15" s="17"/>
      <c r="N15" s="17"/>
      <c r="O15" s="104"/>
    </row>
    <row r="16" spans="1:15" s="103" customFormat="1" ht="18" customHeight="1">
      <c r="A16" s="14">
        <v>1.3</v>
      </c>
      <c r="B16" s="14"/>
      <c r="C16" s="27" t="s">
        <v>30</v>
      </c>
      <c r="D16" s="105"/>
      <c r="E16" s="17"/>
      <c r="F16" s="17"/>
      <c r="G16" s="17"/>
      <c r="H16" s="17"/>
      <c r="I16" s="17"/>
      <c r="J16" s="17"/>
      <c r="K16" s="17"/>
      <c r="L16" s="17"/>
      <c r="M16" s="17"/>
      <c r="N16" s="17"/>
      <c r="O16" s="104"/>
    </row>
    <row r="17" spans="1:15" s="103" customFormat="1" ht="49.9" customHeight="1">
      <c r="A17" s="11" t="s">
        <v>32</v>
      </c>
      <c r="B17" s="11" t="s">
        <v>33</v>
      </c>
      <c r="C17" s="29" t="s">
        <v>34</v>
      </c>
      <c r="D17" s="16" t="s">
        <v>14</v>
      </c>
      <c r="E17" s="30">
        <v>10.89</v>
      </c>
      <c r="F17" s="17"/>
      <c r="G17" s="17"/>
      <c r="H17" s="17"/>
      <c r="I17" s="17"/>
      <c r="J17" s="17"/>
      <c r="K17" s="110"/>
      <c r="L17" s="110"/>
      <c r="M17" s="17"/>
      <c r="N17" s="17"/>
      <c r="O17" s="104">
        <f>SUM(O18:O22)</f>
        <v>12.49525</v>
      </c>
    </row>
    <row r="18" spans="1:15" s="103" customFormat="1" ht="18" customHeight="1">
      <c r="A18" s="108"/>
      <c r="B18" s="108"/>
      <c r="C18" s="372" t="s">
        <v>353</v>
      </c>
      <c r="D18" s="105"/>
      <c r="E18" s="17"/>
      <c r="F18" s="17"/>
      <c r="G18" s="17"/>
      <c r="H18" s="17"/>
      <c r="I18" s="17"/>
      <c r="J18" s="17"/>
      <c r="K18" s="109">
        <v>2.6349999999999998</v>
      </c>
      <c r="L18" s="17">
        <v>1.85</v>
      </c>
      <c r="M18" s="17"/>
      <c r="N18" s="17"/>
      <c r="O18" s="17">
        <f>L18*K18</f>
        <v>4.8747499999999997</v>
      </c>
    </row>
    <row r="19" spans="1:15" s="103" customFormat="1" ht="18" customHeight="1">
      <c r="A19" s="108"/>
      <c r="B19" s="108"/>
      <c r="C19" s="372" t="s">
        <v>354</v>
      </c>
      <c r="D19" s="105"/>
      <c r="E19" s="17"/>
      <c r="F19" s="17"/>
      <c r="G19" s="17"/>
      <c r="H19" s="17"/>
      <c r="I19" s="17"/>
      <c r="J19" s="17"/>
      <c r="K19" s="369">
        <v>4.74</v>
      </c>
      <c r="L19" s="17">
        <v>0.7</v>
      </c>
      <c r="M19" s="17"/>
      <c r="N19" s="17"/>
      <c r="O19" s="17">
        <f t="shared" ref="O19:O22" si="0">L19*K19</f>
        <v>3.3180000000000001</v>
      </c>
    </row>
    <row r="20" spans="1:15" s="103" customFormat="1" ht="18" customHeight="1">
      <c r="A20" s="108"/>
      <c r="B20" s="108"/>
      <c r="C20" s="372" t="s">
        <v>355</v>
      </c>
      <c r="D20" s="105"/>
      <c r="E20" s="17"/>
      <c r="F20" s="17"/>
      <c r="G20" s="17"/>
      <c r="H20" s="17"/>
      <c r="I20" s="17"/>
      <c r="J20" s="17"/>
      <c r="K20" s="369">
        <v>-2.1</v>
      </c>
      <c r="L20" s="17">
        <v>0.89</v>
      </c>
      <c r="M20" s="17"/>
      <c r="N20" s="17"/>
      <c r="O20" s="17">
        <f>K20*L20</f>
        <v>-1.8690000000000002</v>
      </c>
    </row>
    <row r="21" spans="1:15" s="103" customFormat="1" ht="18" customHeight="1">
      <c r="A21" s="108"/>
      <c r="B21" s="108"/>
      <c r="C21" s="372" t="s">
        <v>356</v>
      </c>
      <c r="D21" s="105"/>
      <c r="E21" s="17"/>
      <c r="F21" s="17"/>
      <c r="G21" s="17"/>
      <c r="H21" s="17"/>
      <c r="I21" s="17"/>
      <c r="J21" s="17"/>
      <c r="K21" s="17">
        <v>5.64</v>
      </c>
      <c r="L21" s="17">
        <v>0.3</v>
      </c>
      <c r="M21" s="17"/>
      <c r="N21" s="17"/>
      <c r="O21" s="17">
        <f t="shared" si="0"/>
        <v>1.6919999999999999</v>
      </c>
    </row>
    <row r="22" spans="1:15" s="103" customFormat="1" ht="18" customHeight="1">
      <c r="A22" s="108"/>
      <c r="B22" s="108"/>
      <c r="C22" s="372" t="s">
        <v>357</v>
      </c>
      <c r="D22" s="105"/>
      <c r="E22" s="17"/>
      <c r="F22" s="17"/>
      <c r="G22" s="17"/>
      <c r="H22" s="17"/>
      <c r="I22" s="17"/>
      <c r="J22" s="17"/>
      <c r="K22" s="370">
        <v>2.6349999999999998</v>
      </c>
      <c r="L22" s="369">
        <v>1.7</v>
      </c>
      <c r="M22" s="17"/>
      <c r="N22" s="17"/>
      <c r="O22" s="17">
        <f t="shared" si="0"/>
        <v>4.4794999999999998</v>
      </c>
    </row>
    <row r="23" spans="1:15" s="103" customFormat="1">
      <c r="A23" s="107"/>
      <c r="B23" s="107"/>
      <c r="C23" s="106"/>
      <c r="D23" s="105"/>
      <c r="E23" s="28"/>
      <c r="F23" s="28"/>
      <c r="G23" s="28"/>
      <c r="H23" s="28"/>
      <c r="I23" s="28"/>
      <c r="J23" s="28"/>
      <c r="K23" s="17"/>
      <c r="L23" s="17"/>
      <c r="M23" s="28"/>
      <c r="N23" s="28"/>
      <c r="O23" s="17"/>
    </row>
    <row r="24" spans="1:15" s="103" customFormat="1" ht="42.75">
      <c r="A24" s="39" t="s">
        <v>36</v>
      </c>
      <c r="B24" s="11" t="s">
        <v>37</v>
      </c>
      <c r="C24" s="40" t="s">
        <v>38</v>
      </c>
      <c r="D24" s="12" t="s">
        <v>21</v>
      </c>
      <c r="E24" s="30">
        <v>9.24</v>
      </c>
      <c r="F24" s="28"/>
      <c r="G24" s="28"/>
      <c r="H24" s="28"/>
      <c r="I24" s="28"/>
      <c r="J24" s="28"/>
      <c r="K24" s="369">
        <v>0.7</v>
      </c>
      <c r="L24" s="17"/>
      <c r="M24" s="28"/>
      <c r="N24" s="28">
        <v>4</v>
      </c>
      <c r="O24" s="104">
        <f>K24*N24</f>
        <v>2.8</v>
      </c>
    </row>
    <row r="25" spans="1:15" s="103" customFormat="1">
      <c r="A25" s="39"/>
      <c r="B25" s="11"/>
      <c r="C25" s="40"/>
      <c r="D25" s="12"/>
      <c r="E25" s="30"/>
      <c r="F25" s="28"/>
      <c r="G25" s="28"/>
      <c r="H25" s="28"/>
      <c r="I25" s="28"/>
      <c r="J25" s="28"/>
      <c r="K25" s="17"/>
      <c r="L25" s="17"/>
      <c r="M25" s="28"/>
      <c r="N25" s="28"/>
      <c r="O25" s="17"/>
    </row>
    <row r="26" spans="1:15" s="103" customFormat="1" ht="28.5">
      <c r="A26" s="39" t="s">
        <v>39</v>
      </c>
      <c r="B26" s="11" t="s">
        <v>40</v>
      </c>
      <c r="C26" s="40" t="s">
        <v>41</v>
      </c>
      <c r="D26" s="12" t="s">
        <v>21</v>
      </c>
      <c r="E26" s="30">
        <v>12.43</v>
      </c>
      <c r="F26" s="28"/>
      <c r="G26" s="28"/>
      <c r="H26" s="28"/>
      <c r="I26" s="28"/>
      <c r="J26" s="28"/>
      <c r="K26" s="369">
        <v>15.4</v>
      </c>
      <c r="L26" s="17"/>
      <c r="M26" s="28"/>
      <c r="N26" s="28"/>
      <c r="O26" s="104">
        <f>K26</f>
        <v>15.4</v>
      </c>
    </row>
    <row r="27" spans="1:15" s="103" customFormat="1">
      <c r="A27" s="39"/>
      <c r="B27" s="11"/>
      <c r="C27" s="40"/>
      <c r="D27" s="12"/>
      <c r="E27" s="30"/>
      <c r="F27" s="28"/>
      <c r="G27" s="28"/>
      <c r="H27" s="28"/>
      <c r="I27" s="28"/>
      <c r="J27" s="28"/>
      <c r="K27" s="17"/>
      <c r="L27" s="17"/>
      <c r="M27" s="28"/>
      <c r="N27" s="28"/>
      <c r="O27" s="17"/>
    </row>
    <row r="28" spans="1:15" s="103" customFormat="1" ht="28.5">
      <c r="A28" s="39" t="s">
        <v>42</v>
      </c>
      <c r="B28" s="11" t="s">
        <v>40</v>
      </c>
      <c r="C28" s="40" t="s">
        <v>43</v>
      </c>
      <c r="D28" s="12" t="s">
        <v>21</v>
      </c>
      <c r="E28" s="30">
        <v>6.49</v>
      </c>
      <c r="F28" s="28"/>
      <c r="G28" s="28"/>
      <c r="H28" s="28"/>
      <c r="I28" s="28"/>
      <c r="J28" s="28"/>
      <c r="K28" s="369">
        <v>12.56</v>
      </c>
      <c r="L28" s="17"/>
      <c r="M28" s="28"/>
      <c r="N28" s="28"/>
      <c r="O28" s="104">
        <f>K28</f>
        <v>12.56</v>
      </c>
    </row>
    <row r="29" spans="1:15" s="103" customFormat="1">
      <c r="A29" s="39"/>
      <c r="B29" s="11"/>
      <c r="C29" s="40"/>
      <c r="D29" s="12"/>
      <c r="E29" s="30"/>
      <c r="F29" s="28"/>
      <c r="G29" s="28"/>
      <c r="H29" s="28"/>
      <c r="I29" s="28"/>
      <c r="J29" s="28"/>
      <c r="K29" s="17"/>
      <c r="L29" s="17"/>
      <c r="M29" s="28"/>
      <c r="N29" s="28"/>
      <c r="O29" s="17"/>
    </row>
    <row r="30" spans="1:15" ht="18" customHeight="1">
      <c r="A30" s="21">
        <v>2</v>
      </c>
      <c r="B30" s="21"/>
      <c r="C30" s="22" t="s">
        <v>45</v>
      </c>
      <c r="D30" s="23"/>
      <c r="E30" s="24"/>
      <c r="F30" s="25"/>
      <c r="G30" s="26"/>
      <c r="H30" s="23"/>
      <c r="I30" s="2"/>
      <c r="J30" s="2"/>
      <c r="K30" s="2"/>
      <c r="L30" s="2"/>
      <c r="M30" s="2"/>
      <c r="N30" s="2"/>
      <c r="O30" s="2"/>
    </row>
    <row r="31" spans="1:15" s="103" customFormat="1">
      <c r="A31" s="39"/>
      <c r="B31" s="11"/>
      <c r="C31" s="40"/>
      <c r="D31" s="12"/>
      <c r="E31" s="30"/>
      <c r="F31" s="28"/>
      <c r="G31" s="28"/>
      <c r="H31" s="28"/>
      <c r="I31" s="28"/>
      <c r="J31" s="28"/>
      <c r="K31" s="17"/>
      <c r="L31" s="17"/>
      <c r="M31" s="28"/>
      <c r="N31" s="28"/>
      <c r="O31" s="17"/>
    </row>
    <row r="32" spans="1:15" s="103" customFormat="1" ht="85.5">
      <c r="A32" s="11" t="s">
        <v>47</v>
      </c>
      <c r="B32" s="11" t="s">
        <v>48</v>
      </c>
      <c r="C32" s="29" t="s">
        <v>49</v>
      </c>
      <c r="D32" s="12" t="s">
        <v>21</v>
      </c>
      <c r="E32" s="30">
        <v>42.24</v>
      </c>
      <c r="F32" s="28"/>
      <c r="G32" s="28"/>
      <c r="H32" s="28"/>
      <c r="I32" s="28"/>
      <c r="J32" s="28"/>
      <c r="K32" s="17">
        <v>2.44</v>
      </c>
      <c r="L32" s="17"/>
      <c r="M32" s="28"/>
      <c r="N32" s="28">
        <v>16</v>
      </c>
      <c r="O32" s="104">
        <f>K32*N32</f>
        <v>39.04</v>
      </c>
    </row>
    <row r="33" spans="1:15" s="103" customFormat="1">
      <c r="A33" s="39"/>
      <c r="B33" s="11"/>
      <c r="C33" s="40"/>
      <c r="D33" s="12"/>
      <c r="E33" s="30"/>
      <c r="F33" s="28"/>
      <c r="G33" s="28"/>
      <c r="H33" s="28"/>
      <c r="I33" s="28"/>
      <c r="J33" s="28"/>
      <c r="K33" s="17"/>
      <c r="L33" s="17"/>
      <c r="M33" s="28"/>
      <c r="N33" s="28"/>
      <c r="O33" s="17"/>
    </row>
    <row r="34" spans="1:15" ht="18" customHeight="1">
      <c r="A34" s="21">
        <v>3</v>
      </c>
      <c r="B34" s="21"/>
      <c r="C34" s="22" t="s">
        <v>51</v>
      </c>
      <c r="D34" s="23"/>
      <c r="E34" s="24"/>
      <c r="F34" s="25"/>
      <c r="G34" s="26"/>
      <c r="H34" s="23"/>
      <c r="I34" s="2"/>
      <c r="J34" s="2"/>
      <c r="K34" s="2"/>
      <c r="L34" s="2"/>
      <c r="M34" s="2"/>
      <c r="N34" s="2"/>
      <c r="O34" s="2"/>
    </row>
    <row r="35" spans="1:15" s="103" customFormat="1" ht="128.25">
      <c r="A35" s="11" t="s">
        <v>54</v>
      </c>
      <c r="B35" s="11" t="s">
        <v>55</v>
      </c>
      <c r="C35" s="15" t="s">
        <v>56</v>
      </c>
      <c r="D35" s="16" t="s">
        <v>14</v>
      </c>
      <c r="E35" s="30">
        <v>3.52</v>
      </c>
      <c r="F35" s="28"/>
      <c r="G35" s="28"/>
      <c r="H35" s="28"/>
      <c r="I35" s="28"/>
      <c r="J35" s="28"/>
      <c r="K35" s="17">
        <v>0.3</v>
      </c>
      <c r="L35" s="369">
        <v>5.64</v>
      </c>
      <c r="M35" s="28"/>
      <c r="N35" s="28"/>
      <c r="O35" s="104">
        <f>K35*L35</f>
        <v>1.6919999999999999</v>
      </c>
    </row>
    <row r="36" spans="1:15" s="103" customFormat="1">
      <c r="A36" s="39"/>
      <c r="B36" s="11"/>
      <c r="C36" s="40"/>
      <c r="D36" s="12"/>
      <c r="E36" s="30"/>
      <c r="F36" s="28"/>
      <c r="G36" s="28"/>
      <c r="H36" s="28"/>
      <c r="I36" s="28"/>
      <c r="J36" s="28"/>
      <c r="K36" s="17"/>
      <c r="L36" s="17"/>
      <c r="M36" s="28"/>
      <c r="N36" s="28"/>
      <c r="O36" s="17"/>
    </row>
    <row r="37" spans="1:15">
      <c r="A37" s="54">
        <v>4.0999999999999996</v>
      </c>
      <c r="B37" s="55"/>
      <c r="C37" s="56" t="s">
        <v>58</v>
      </c>
      <c r="D37" s="57"/>
      <c r="E37" s="28"/>
      <c r="F37" s="28"/>
      <c r="G37" s="28"/>
      <c r="H37" s="28"/>
      <c r="I37" s="28"/>
      <c r="J37" s="28"/>
      <c r="K37" s="28"/>
      <c r="L37" s="28"/>
      <c r="M37" s="28"/>
      <c r="N37" s="28"/>
      <c r="O37" s="102"/>
    </row>
    <row r="38" spans="1:15" ht="85.5">
      <c r="A38" s="58" t="s">
        <v>59</v>
      </c>
      <c r="B38" s="59" t="s">
        <v>60</v>
      </c>
      <c r="C38" s="60" t="s">
        <v>61</v>
      </c>
      <c r="D38" s="16" t="s">
        <v>14</v>
      </c>
      <c r="E38" s="30">
        <v>18.37</v>
      </c>
      <c r="F38" s="30"/>
      <c r="G38" s="30"/>
      <c r="H38" s="30"/>
      <c r="I38" s="30"/>
      <c r="J38" s="98">
        <f>J39+J40+J41+J42</f>
        <v>17.364000000000004</v>
      </c>
      <c r="K38" s="30"/>
      <c r="L38" s="30"/>
      <c r="M38" s="30"/>
      <c r="N38" s="30"/>
      <c r="O38" s="98"/>
    </row>
    <row r="39" spans="1:15">
      <c r="A39" s="58"/>
      <c r="B39" s="59"/>
      <c r="C39" s="60" t="s">
        <v>127</v>
      </c>
      <c r="D39" s="16"/>
      <c r="E39" s="30"/>
      <c r="F39" s="30">
        <v>6</v>
      </c>
      <c r="G39" s="30"/>
      <c r="H39" s="30">
        <v>2.7</v>
      </c>
      <c r="I39" s="30"/>
      <c r="J39" s="30">
        <f>F39*H39</f>
        <v>16.200000000000003</v>
      </c>
      <c r="K39" s="30">
        <v>6</v>
      </c>
      <c r="L39" s="30"/>
      <c r="M39" s="30"/>
      <c r="N39" s="30"/>
      <c r="O39" s="98"/>
    </row>
    <row r="40" spans="1:15">
      <c r="A40" s="58"/>
      <c r="B40" s="59"/>
      <c r="C40" s="60" t="s">
        <v>126</v>
      </c>
      <c r="D40" s="16"/>
      <c r="E40" s="30"/>
      <c r="F40" s="30">
        <v>0.3</v>
      </c>
      <c r="G40" s="30"/>
      <c r="H40" s="30">
        <v>0.95</v>
      </c>
      <c r="I40" s="30">
        <v>2</v>
      </c>
      <c r="J40" s="30">
        <f>I40*H40*F40</f>
        <v>0.56999999999999995</v>
      </c>
      <c r="K40" s="30">
        <v>0.3</v>
      </c>
      <c r="L40" s="30"/>
      <c r="M40" s="30"/>
      <c r="N40" s="30"/>
      <c r="O40" s="98"/>
    </row>
    <row r="41" spans="1:15">
      <c r="A41" s="58"/>
      <c r="B41" s="59"/>
      <c r="C41" s="60"/>
      <c r="D41" s="16"/>
      <c r="E41" s="30"/>
      <c r="F41" s="30">
        <v>0.12</v>
      </c>
      <c r="G41" s="30"/>
      <c r="H41" s="30">
        <v>2.7</v>
      </c>
      <c r="I41" s="30"/>
      <c r="J41" s="30">
        <f>H41*F41</f>
        <v>0.32400000000000001</v>
      </c>
      <c r="K41" s="30">
        <v>0.12</v>
      </c>
      <c r="L41" s="30"/>
      <c r="M41" s="30"/>
      <c r="N41" s="30"/>
      <c r="O41" s="98"/>
    </row>
    <row r="42" spans="1:15">
      <c r="A42" s="58"/>
      <c r="B42" s="59"/>
      <c r="C42" s="60"/>
      <c r="D42" s="16"/>
      <c r="E42" s="30"/>
      <c r="F42" s="30">
        <v>0.9</v>
      </c>
      <c r="G42" s="30"/>
      <c r="H42" s="30">
        <v>0.3</v>
      </c>
      <c r="I42" s="30"/>
      <c r="J42" s="30">
        <f>H42*F42</f>
        <v>0.27</v>
      </c>
      <c r="K42" s="30">
        <v>0.9</v>
      </c>
      <c r="L42" s="30"/>
      <c r="M42" s="30"/>
      <c r="N42" s="30"/>
      <c r="O42" s="98"/>
    </row>
    <row r="43" spans="1:15">
      <c r="A43" s="58"/>
      <c r="B43" s="59"/>
      <c r="C43" s="60"/>
      <c r="D43" s="16"/>
      <c r="E43" s="30"/>
      <c r="F43" s="30"/>
      <c r="G43" s="30"/>
      <c r="H43" s="30"/>
      <c r="I43" s="30"/>
      <c r="J43" s="30"/>
      <c r="K43" s="30"/>
      <c r="L43" s="30"/>
      <c r="M43" s="30"/>
      <c r="N43" s="30"/>
      <c r="O43" s="98"/>
    </row>
    <row r="44" spans="1:15" ht="57">
      <c r="A44" s="58" t="s">
        <v>62</v>
      </c>
      <c r="B44" s="59" t="s">
        <v>63</v>
      </c>
      <c r="C44" s="60" t="s">
        <v>64</v>
      </c>
      <c r="D44" s="16" t="s">
        <v>14</v>
      </c>
      <c r="E44" s="30">
        <v>16.61</v>
      </c>
      <c r="F44" s="30"/>
      <c r="G44" s="30"/>
      <c r="H44" s="30"/>
      <c r="I44" s="30"/>
      <c r="J44" s="30"/>
      <c r="K44" s="30"/>
      <c r="L44" s="30"/>
      <c r="M44" s="30"/>
      <c r="N44" s="30"/>
      <c r="O44" s="98">
        <f>SUM(O45:O57)</f>
        <v>31.95805</v>
      </c>
    </row>
    <row r="45" spans="1:15">
      <c r="A45" s="58"/>
      <c r="B45" s="59"/>
      <c r="C45" s="60" t="s">
        <v>125</v>
      </c>
      <c r="D45" s="16"/>
      <c r="E45" s="30"/>
      <c r="F45" s="30"/>
      <c r="G45" s="30"/>
      <c r="H45" s="30"/>
      <c r="I45" s="30"/>
      <c r="J45" s="30"/>
      <c r="K45" s="30">
        <v>6</v>
      </c>
      <c r="L45" s="30"/>
      <c r="M45" s="30">
        <v>2.7</v>
      </c>
      <c r="N45" s="30"/>
      <c r="O45" s="30">
        <f>K45*M45</f>
        <v>16.200000000000003</v>
      </c>
    </row>
    <row r="46" spans="1:15">
      <c r="A46" s="58"/>
      <c r="B46" s="59"/>
      <c r="C46" s="60" t="s">
        <v>124</v>
      </c>
      <c r="D46" s="16"/>
      <c r="E46" s="30"/>
      <c r="F46" s="30"/>
      <c r="G46" s="30"/>
      <c r="H46" s="30"/>
      <c r="I46" s="30"/>
      <c r="J46" s="30"/>
      <c r="K46" s="371">
        <v>2</v>
      </c>
      <c r="L46" s="30"/>
      <c r="M46" s="30">
        <v>2.7</v>
      </c>
      <c r="N46" s="30"/>
      <c r="O46" s="30">
        <f t="shared" ref="O46:O54" si="1">K46*M46</f>
        <v>5.4</v>
      </c>
    </row>
    <row r="47" spans="1:15">
      <c r="A47" s="58"/>
      <c r="B47" s="59"/>
      <c r="C47" s="60" t="s">
        <v>123</v>
      </c>
      <c r="D47" s="16"/>
      <c r="E47" s="30"/>
      <c r="F47" s="30"/>
      <c r="G47" s="30"/>
      <c r="H47" s="30"/>
      <c r="I47" s="30"/>
      <c r="J47" s="30"/>
      <c r="K47" s="30">
        <v>-0.89</v>
      </c>
      <c r="L47" s="30"/>
      <c r="M47" s="371">
        <v>2.1</v>
      </c>
      <c r="N47" s="30"/>
      <c r="O47" s="30">
        <f t="shared" si="1"/>
        <v>-1.8690000000000002</v>
      </c>
    </row>
    <row r="48" spans="1:15">
      <c r="A48" s="58"/>
      <c r="B48" s="59"/>
      <c r="C48" s="60" t="s">
        <v>122</v>
      </c>
      <c r="D48" s="16"/>
      <c r="E48" s="30"/>
      <c r="F48" s="30"/>
      <c r="G48" s="30"/>
      <c r="H48" s="30"/>
      <c r="I48" s="30"/>
      <c r="J48" s="30"/>
      <c r="K48" s="30">
        <v>0.41499999999999998</v>
      </c>
      <c r="L48" s="30"/>
      <c r="M48" s="30">
        <v>1.0900000000000001</v>
      </c>
      <c r="N48" s="30"/>
      <c r="O48" s="30">
        <f t="shared" si="1"/>
        <v>0.45235000000000003</v>
      </c>
    </row>
    <row r="49" spans="1:15">
      <c r="A49" s="58"/>
      <c r="B49" s="59"/>
      <c r="C49" s="60" t="s">
        <v>121</v>
      </c>
      <c r="D49" s="16"/>
      <c r="E49" s="30"/>
      <c r="F49" s="30"/>
      <c r="G49" s="30"/>
      <c r="H49" s="30"/>
      <c r="I49" s="30"/>
      <c r="J49" s="30"/>
      <c r="K49" s="371">
        <v>1.68</v>
      </c>
      <c r="L49" s="30"/>
      <c r="M49" s="371">
        <v>0.14000000000000001</v>
      </c>
      <c r="N49" s="30"/>
      <c r="O49" s="30">
        <f t="shared" si="1"/>
        <v>0.23520000000000002</v>
      </c>
    </row>
    <row r="50" spans="1:15">
      <c r="A50" s="58"/>
      <c r="B50" s="59"/>
      <c r="C50" s="60" t="s">
        <v>358</v>
      </c>
      <c r="D50" s="16"/>
      <c r="E50" s="30"/>
      <c r="F50" s="30"/>
      <c r="G50" s="30"/>
      <c r="H50" s="30"/>
      <c r="I50" s="30"/>
      <c r="J50" s="30"/>
      <c r="K50" s="30">
        <v>0.84</v>
      </c>
      <c r="L50" s="30"/>
      <c r="M50" s="30">
        <v>0.3</v>
      </c>
      <c r="N50" s="30">
        <v>2</v>
      </c>
      <c r="O50" s="30">
        <f>N50*M50*K50</f>
        <v>0.504</v>
      </c>
    </row>
    <row r="51" spans="1:15">
      <c r="A51" s="58"/>
      <c r="B51" s="59"/>
      <c r="C51" s="60" t="s">
        <v>359</v>
      </c>
      <c r="D51" s="16"/>
      <c r="E51" s="30"/>
      <c r="F51" s="30"/>
      <c r="G51" s="30"/>
      <c r="H51" s="30"/>
      <c r="I51" s="30"/>
      <c r="J51" s="30"/>
      <c r="K51" s="30">
        <v>6</v>
      </c>
      <c r="L51" s="30"/>
      <c r="M51" s="30">
        <v>0.3</v>
      </c>
      <c r="N51" s="30"/>
      <c r="O51" s="30">
        <f t="shared" si="1"/>
        <v>1.7999999999999998</v>
      </c>
    </row>
    <row r="52" spans="1:15">
      <c r="A52" s="58"/>
      <c r="B52" s="59"/>
      <c r="C52" s="60" t="s">
        <v>360</v>
      </c>
      <c r="D52" s="16"/>
      <c r="E52" s="30"/>
      <c r="F52" s="30"/>
      <c r="G52" s="30"/>
      <c r="H52" s="30"/>
      <c r="I52" s="30"/>
      <c r="J52" s="30"/>
      <c r="K52" s="30">
        <v>6</v>
      </c>
      <c r="L52" s="30"/>
      <c r="M52" s="30">
        <v>0.2</v>
      </c>
      <c r="N52" s="30"/>
      <c r="O52" s="30">
        <f t="shared" si="1"/>
        <v>1.2000000000000002</v>
      </c>
    </row>
    <row r="53" spans="1:15">
      <c r="A53" s="58"/>
      <c r="B53" s="59"/>
      <c r="C53" s="60" t="s">
        <v>357</v>
      </c>
      <c r="D53" s="16"/>
      <c r="E53" s="30"/>
      <c r="F53" s="30"/>
      <c r="G53" s="30"/>
      <c r="H53" s="30"/>
      <c r="I53" s="30"/>
      <c r="J53" s="30"/>
      <c r="K53" s="30">
        <v>2</v>
      </c>
      <c r="L53" s="30"/>
      <c r="M53" s="30">
        <v>2.7</v>
      </c>
      <c r="N53" s="30"/>
      <c r="O53" s="30">
        <f t="shared" si="1"/>
        <v>5.4</v>
      </c>
    </row>
    <row r="54" spans="1:15">
      <c r="A54" s="58"/>
      <c r="B54" s="59"/>
      <c r="C54" s="60" t="s">
        <v>361</v>
      </c>
      <c r="D54" s="16"/>
      <c r="E54" s="30"/>
      <c r="F54" s="30"/>
      <c r="G54" s="30"/>
      <c r="H54" s="30"/>
      <c r="I54" s="30"/>
      <c r="J54" s="30"/>
      <c r="K54" s="30">
        <v>0.2</v>
      </c>
      <c r="L54" s="30"/>
      <c r="M54" s="30">
        <v>2.4</v>
      </c>
      <c r="N54" s="30"/>
      <c r="O54" s="30">
        <f t="shared" si="1"/>
        <v>0.48</v>
      </c>
    </row>
    <row r="55" spans="1:15">
      <c r="A55" s="58"/>
      <c r="B55" s="59"/>
      <c r="C55" s="60" t="s">
        <v>362</v>
      </c>
      <c r="D55" s="16"/>
      <c r="E55" s="30"/>
      <c r="F55" s="30"/>
      <c r="G55" s="30"/>
      <c r="H55" s="30"/>
      <c r="I55" s="30"/>
      <c r="J55" s="30"/>
      <c r="K55" s="30">
        <v>0.84</v>
      </c>
      <c r="L55" s="30"/>
      <c r="M55" s="371">
        <v>0.3</v>
      </c>
      <c r="N55" s="371">
        <v>2</v>
      </c>
      <c r="O55" s="30">
        <f>N55*M55*K55</f>
        <v>0.504</v>
      </c>
    </row>
    <row r="56" spans="1:15">
      <c r="A56" s="58"/>
      <c r="B56" s="59"/>
      <c r="C56" s="60" t="s">
        <v>363</v>
      </c>
      <c r="D56" s="16"/>
      <c r="E56" s="30"/>
      <c r="F56" s="30"/>
      <c r="G56" s="30"/>
      <c r="H56" s="30"/>
      <c r="I56" s="30"/>
      <c r="J56" s="30"/>
      <c r="K56" s="100">
        <v>2.1850000000000001</v>
      </c>
      <c r="L56" s="30"/>
      <c r="M56" s="30">
        <v>0.3</v>
      </c>
      <c r="N56" s="371">
        <v>1</v>
      </c>
      <c r="O56" s="30">
        <f>N56*M56*K56</f>
        <v>0.65549999999999997</v>
      </c>
    </row>
    <row r="57" spans="1:15">
      <c r="A57" s="58"/>
      <c r="B57" s="59"/>
      <c r="C57" s="60"/>
      <c r="D57" s="16"/>
      <c r="E57" s="30"/>
      <c r="F57" s="30"/>
      <c r="G57" s="30"/>
      <c r="H57" s="30"/>
      <c r="I57" s="30"/>
      <c r="J57" s="30"/>
      <c r="K57" s="30">
        <v>2.4900000000000002</v>
      </c>
      <c r="L57" s="30"/>
      <c r="M57" s="371">
        <v>0.2</v>
      </c>
      <c r="N57" s="30">
        <v>2</v>
      </c>
      <c r="O57" s="30">
        <f>N57*M57*K57</f>
        <v>0.99600000000000011</v>
      </c>
    </row>
    <row r="58" spans="1:15">
      <c r="A58" s="58"/>
      <c r="B58" s="59"/>
      <c r="C58" s="60"/>
      <c r="D58" s="16"/>
      <c r="E58" s="30"/>
      <c r="F58" s="30"/>
      <c r="G58" s="30"/>
      <c r="H58" s="30"/>
      <c r="I58" s="30"/>
      <c r="J58" s="30"/>
      <c r="K58" s="30"/>
      <c r="L58" s="30"/>
      <c r="M58" s="30"/>
      <c r="N58" s="30"/>
      <c r="O58" s="98"/>
    </row>
    <row r="59" spans="1:15" ht="85.5">
      <c r="A59" s="58" t="s">
        <v>65</v>
      </c>
      <c r="B59" s="59" t="s">
        <v>66</v>
      </c>
      <c r="C59" s="60" t="s">
        <v>67</v>
      </c>
      <c r="D59" s="16" t="s">
        <v>14</v>
      </c>
      <c r="E59" s="30">
        <v>6.27</v>
      </c>
      <c r="F59" s="30"/>
      <c r="G59" s="30"/>
      <c r="H59" s="30"/>
      <c r="I59" s="30"/>
      <c r="J59" s="30">
        <f>J60+J61</f>
        <v>6.5820000000000007</v>
      </c>
      <c r="K59" s="30"/>
      <c r="L59" s="30"/>
      <c r="M59" s="30"/>
      <c r="N59" s="30"/>
      <c r="O59" s="98"/>
    </row>
    <row r="60" spans="1:15">
      <c r="A60" s="58"/>
      <c r="B60" s="59"/>
      <c r="C60" s="60" t="s">
        <v>120</v>
      </c>
      <c r="D60" s="16"/>
      <c r="E60" s="30"/>
      <c r="F60" s="30">
        <v>6</v>
      </c>
      <c r="G60" s="30"/>
      <c r="H60" s="30">
        <v>0.8</v>
      </c>
      <c r="I60" s="30"/>
      <c r="J60" s="30">
        <f>H60*F60</f>
        <v>4.8000000000000007</v>
      </c>
      <c r="K60" s="30"/>
      <c r="L60" s="30"/>
      <c r="M60" s="30"/>
      <c r="N60" s="30"/>
      <c r="O60" s="98"/>
    </row>
    <row r="61" spans="1:15">
      <c r="A61" s="58"/>
      <c r="B61" s="59"/>
      <c r="C61" s="60"/>
      <c r="D61" s="16"/>
      <c r="E61" s="30"/>
      <c r="F61" s="30">
        <f>1.94-1.28</f>
        <v>0.65999999999999992</v>
      </c>
      <c r="G61" s="30"/>
      <c r="H61" s="30">
        <v>2.7</v>
      </c>
      <c r="I61" s="30"/>
      <c r="J61" s="30">
        <f>H61*F61</f>
        <v>1.7819999999999998</v>
      </c>
      <c r="K61" s="30"/>
      <c r="L61" s="30"/>
      <c r="M61" s="30"/>
      <c r="N61" s="30"/>
      <c r="O61" s="98"/>
    </row>
    <row r="62" spans="1:15">
      <c r="A62" s="58"/>
      <c r="B62" s="59"/>
      <c r="C62" s="60"/>
      <c r="D62" s="16"/>
      <c r="E62" s="30"/>
      <c r="F62" s="30"/>
      <c r="G62" s="30"/>
      <c r="H62" s="30"/>
      <c r="I62" s="30"/>
      <c r="J62" s="30"/>
      <c r="K62" s="30"/>
      <c r="L62" s="30"/>
      <c r="M62" s="30"/>
      <c r="N62" s="30"/>
      <c r="O62" s="98"/>
    </row>
    <row r="63" spans="1:15" ht="99.75">
      <c r="A63" s="58" t="s">
        <v>68</v>
      </c>
      <c r="B63" s="59" t="s">
        <v>69</v>
      </c>
      <c r="C63" s="60" t="s">
        <v>70</v>
      </c>
      <c r="D63" s="16" t="s">
        <v>14</v>
      </c>
      <c r="E63" s="30">
        <v>8.8000000000000007</v>
      </c>
      <c r="F63" s="30"/>
      <c r="G63" s="30"/>
      <c r="H63" s="30"/>
      <c r="I63" s="30"/>
      <c r="J63" s="30">
        <f>J64+J65</f>
        <v>8.7750000000000004</v>
      </c>
      <c r="K63" s="30"/>
      <c r="L63" s="30"/>
      <c r="M63" s="30"/>
      <c r="N63" s="30"/>
      <c r="O63" s="98"/>
    </row>
    <row r="64" spans="1:15">
      <c r="A64" s="58"/>
      <c r="B64" s="59"/>
      <c r="C64" s="60" t="s">
        <v>119</v>
      </c>
      <c r="D64" s="16"/>
      <c r="E64" s="30"/>
      <c r="F64" s="30">
        <v>1.97</v>
      </c>
      <c r="G64" s="30"/>
      <c r="H64" s="30">
        <v>2.7</v>
      </c>
      <c r="I64" s="30"/>
      <c r="J64" s="30">
        <f>F64*H64</f>
        <v>5.319</v>
      </c>
      <c r="K64" s="30"/>
      <c r="L64" s="30"/>
      <c r="M64" s="30"/>
      <c r="N64" s="30"/>
      <c r="O64" s="98"/>
    </row>
    <row r="65" spans="1:15">
      <c r="A65" s="58"/>
      <c r="B65" s="59"/>
      <c r="C65" s="60" t="s">
        <v>118</v>
      </c>
      <c r="D65" s="16"/>
      <c r="E65" s="30"/>
      <c r="F65" s="30">
        <v>1.28</v>
      </c>
      <c r="G65" s="30"/>
      <c r="H65" s="30">
        <v>2.7</v>
      </c>
      <c r="I65" s="30"/>
      <c r="J65" s="30">
        <f>H65*F65</f>
        <v>3.4560000000000004</v>
      </c>
      <c r="K65" s="30"/>
      <c r="L65" s="30"/>
      <c r="M65" s="30"/>
      <c r="N65" s="30"/>
      <c r="O65" s="98"/>
    </row>
    <row r="66" spans="1:15">
      <c r="A66" s="58"/>
      <c r="B66" s="59"/>
      <c r="C66" s="60"/>
      <c r="D66" s="16"/>
      <c r="E66" s="30"/>
      <c r="F66" s="30"/>
      <c r="G66" s="30"/>
      <c r="H66" s="30"/>
      <c r="I66" s="30"/>
      <c r="J66" s="30"/>
      <c r="K66" s="30"/>
      <c r="L66" s="30"/>
      <c r="M66" s="30"/>
      <c r="N66" s="30"/>
      <c r="O66" s="98"/>
    </row>
    <row r="67" spans="1:15" ht="85.5">
      <c r="A67" s="58" t="s">
        <v>71</v>
      </c>
      <c r="B67" s="59" t="s">
        <v>72</v>
      </c>
      <c r="C67" s="60" t="s">
        <v>73</v>
      </c>
      <c r="D67" s="16" t="s">
        <v>14</v>
      </c>
      <c r="E67" s="30">
        <v>44.33</v>
      </c>
      <c r="F67" s="30">
        <v>6</v>
      </c>
      <c r="G67" s="30">
        <v>6.7249999999999996</v>
      </c>
      <c r="H67" s="30"/>
      <c r="I67" s="30"/>
      <c r="J67" s="30">
        <f>G67*F67</f>
        <v>40.349999999999994</v>
      </c>
      <c r="K67" s="30"/>
      <c r="L67" s="30"/>
      <c r="M67" s="30"/>
      <c r="N67" s="30"/>
      <c r="O67" s="98"/>
    </row>
    <row r="68" spans="1:15">
      <c r="A68" s="58"/>
      <c r="B68" s="59"/>
      <c r="C68" s="60"/>
      <c r="D68" s="16"/>
      <c r="E68" s="30"/>
      <c r="F68" s="30"/>
      <c r="G68" s="30"/>
      <c r="H68" s="30"/>
      <c r="I68" s="30"/>
      <c r="J68" s="30"/>
      <c r="K68" s="30"/>
      <c r="L68" s="30"/>
      <c r="M68" s="30"/>
      <c r="N68" s="30"/>
      <c r="O68" s="98"/>
    </row>
    <row r="69" spans="1:15">
      <c r="A69" s="14">
        <v>4.2</v>
      </c>
      <c r="B69" s="11"/>
      <c r="C69" s="27" t="s">
        <v>74</v>
      </c>
      <c r="D69" s="16"/>
      <c r="E69" s="61"/>
      <c r="F69" s="30"/>
      <c r="G69" s="30"/>
      <c r="H69" s="30"/>
      <c r="I69" s="30"/>
      <c r="J69" s="30"/>
      <c r="K69" s="30"/>
      <c r="L69" s="30"/>
      <c r="M69" s="30"/>
      <c r="N69" s="30"/>
      <c r="O69" s="98"/>
    </row>
    <row r="70" spans="1:15" ht="114">
      <c r="A70" s="11" t="s">
        <v>75</v>
      </c>
      <c r="B70" s="59" t="s">
        <v>76</v>
      </c>
      <c r="C70" s="29" t="s">
        <v>77</v>
      </c>
      <c r="D70" s="16" t="s">
        <v>14</v>
      </c>
      <c r="E70" s="30">
        <v>7.02</v>
      </c>
      <c r="F70" s="30"/>
      <c r="G70" s="30"/>
      <c r="H70" s="30"/>
      <c r="I70" s="30"/>
      <c r="J70" s="30"/>
      <c r="K70" s="30"/>
      <c r="L70" s="30"/>
      <c r="M70" s="30"/>
      <c r="N70" s="30"/>
      <c r="O70" s="98">
        <f>O71+O72</f>
        <v>6.5164000000000009</v>
      </c>
    </row>
    <row r="71" spans="1:15">
      <c r="A71" s="58"/>
      <c r="B71" s="59"/>
      <c r="C71" s="60"/>
      <c r="D71" s="16"/>
      <c r="E71" s="30"/>
      <c r="F71" s="30"/>
      <c r="G71" s="30"/>
      <c r="H71" s="30"/>
      <c r="I71" s="30"/>
      <c r="J71" s="30"/>
      <c r="K71" s="30">
        <v>0.44</v>
      </c>
      <c r="L71" s="30">
        <v>0.77</v>
      </c>
      <c r="M71" s="30"/>
      <c r="N71" s="371">
        <v>17</v>
      </c>
      <c r="O71" s="30">
        <f>K71*N71*L71</f>
        <v>5.7596000000000007</v>
      </c>
    </row>
    <row r="72" spans="1:15">
      <c r="A72" s="58"/>
      <c r="B72" s="59"/>
      <c r="C72" s="60"/>
      <c r="D72" s="16"/>
      <c r="E72" s="30"/>
      <c r="F72" s="30"/>
      <c r="G72" s="30"/>
      <c r="H72" s="30"/>
      <c r="I72" s="30"/>
      <c r="J72" s="30"/>
      <c r="K72" s="30">
        <v>0.44</v>
      </c>
      <c r="L72" s="30">
        <v>0.215</v>
      </c>
      <c r="M72" s="30"/>
      <c r="N72" s="30">
        <v>8</v>
      </c>
      <c r="O72" s="30">
        <f>K72*N72*L72</f>
        <v>0.75680000000000003</v>
      </c>
    </row>
    <row r="73" spans="1:15">
      <c r="A73" s="14"/>
      <c r="B73" s="14"/>
      <c r="C73" s="15"/>
      <c r="D73" s="16"/>
      <c r="E73" s="28"/>
      <c r="F73" s="28"/>
      <c r="G73" s="28"/>
      <c r="H73" s="28"/>
      <c r="I73" s="28"/>
      <c r="J73" s="28"/>
      <c r="K73" s="28"/>
      <c r="L73" s="28"/>
      <c r="M73" s="28"/>
      <c r="N73" s="28"/>
      <c r="O73" s="102"/>
    </row>
    <row r="74" spans="1:15" ht="18" customHeight="1">
      <c r="A74" s="21" t="s">
        <v>79</v>
      </c>
      <c r="B74" s="21"/>
      <c r="C74" s="22" t="s">
        <v>80</v>
      </c>
      <c r="D74" s="23"/>
      <c r="E74" s="24"/>
      <c r="F74" s="24"/>
      <c r="G74" s="24"/>
      <c r="H74" s="24"/>
      <c r="I74" s="24"/>
      <c r="J74" s="24"/>
      <c r="K74" s="24"/>
      <c r="L74" s="24"/>
      <c r="M74" s="24"/>
      <c r="N74" s="24"/>
      <c r="O74" s="101"/>
    </row>
    <row r="75" spans="1:15">
      <c r="A75" s="11">
        <v>5.0999999999999996</v>
      </c>
      <c r="B75" s="11"/>
      <c r="C75" s="27" t="s">
        <v>81</v>
      </c>
      <c r="D75" s="16"/>
      <c r="E75" s="30"/>
      <c r="F75" s="30"/>
      <c r="G75" s="30"/>
      <c r="H75" s="30"/>
      <c r="I75" s="30"/>
      <c r="J75" s="30"/>
      <c r="K75" s="30"/>
      <c r="L75" s="30"/>
      <c r="M75" s="30"/>
      <c r="N75" s="30"/>
      <c r="O75" s="98"/>
    </row>
    <row r="76" spans="1:15" ht="185.25">
      <c r="A76" s="58"/>
      <c r="B76" s="59" t="s">
        <v>81</v>
      </c>
      <c r="C76" s="60" t="s">
        <v>82</v>
      </c>
      <c r="D76" s="57" t="s">
        <v>21</v>
      </c>
      <c r="E76" s="30">
        <v>43.78</v>
      </c>
      <c r="F76" s="30">
        <f>6+6+2.6+2.6+2.6+2.6+2.6+2.6+2.92+2.92</f>
        <v>33.440000000000005</v>
      </c>
      <c r="G76" s="30"/>
      <c r="H76" s="30"/>
      <c r="I76" s="30"/>
      <c r="J76" s="30">
        <f>F76</f>
        <v>33.440000000000005</v>
      </c>
      <c r="K76" s="30">
        <f>6+6+2.6+2.6+2.6+2.6+2.6+2.6+2.92+2.92</f>
        <v>33.440000000000005</v>
      </c>
      <c r="L76" s="30"/>
      <c r="M76" s="30"/>
      <c r="N76" s="30"/>
      <c r="O76" s="98"/>
    </row>
    <row r="77" spans="1:15">
      <c r="A77" s="58"/>
      <c r="B77" s="59"/>
      <c r="C77" s="60"/>
      <c r="D77" s="57"/>
      <c r="E77" s="30"/>
      <c r="F77" s="30"/>
      <c r="G77" s="30"/>
      <c r="H77" s="30"/>
      <c r="I77" s="30"/>
      <c r="J77" s="30"/>
      <c r="K77" s="30"/>
      <c r="L77" s="30"/>
      <c r="M77" s="30"/>
      <c r="N77" s="30"/>
      <c r="O77" s="98"/>
    </row>
    <row r="78" spans="1:15">
      <c r="A78" s="11">
        <v>5.2</v>
      </c>
      <c r="B78" s="11"/>
      <c r="C78" s="53" t="s">
        <v>83</v>
      </c>
      <c r="D78" s="16"/>
      <c r="E78" s="30"/>
      <c r="F78" s="30"/>
      <c r="G78" s="30"/>
      <c r="H78" s="30"/>
      <c r="I78" s="30"/>
      <c r="J78" s="30"/>
      <c r="K78" s="30"/>
      <c r="L78" s="30"/>
      <c r="M78" s="30"/>
      <c r="N78" s="30"/>
      <c r="O78" s="98"/>
    </row>
    <row r="79" spans="1:15" ht="114">
      <c r="A79" s="38"/>
      <c r="B79" s="11"/>
      <c r="C79" s="62" t="s">
        <v>84</v>
      </c>
      <c r="D79" s="57" t="s">
        <v>14</v>
      </c>
      <c r="E79" s="30">
        <v>4.4000000000000004</v>
      </c>
      <c r="F79" s="30"/>
      <c r="G79" s="30"/>
      <c r="H79" s="30"/>
      <c r="I79" s="30"/>
      <c r="J79" s="30"/>
      <c r="K79" s="100">
        <v>0.98499999999999999</v>
      </c>
      <c r="L79" s="30">
        <v>1.38</v>
      </c>
      <c r="M79" s="30" t="s">
        <v>117</v>
      </c>
      <c r="N79" s="30">
        <v>3</v>
      </c>
      <c r="O79" s="98">
        <f>N79*L79*K79</f>
        <v>4.0778999999999996</v>
      </c>
    </row>
    <row r="80" spans="1:15">
      <c r="A80" s="14"/>
      <c r="B80" s="11"/>
      <c r="C80" s="15"/>
      <c r="D80" s="16"/>
      <c r="E80" s="30"/>
      <c r="F80" s="30"/>
      <c r="G80" s="30"/>
      <c r="H80" s="30"/>
      <c r="I80" s="30"/>
      <c r="J80" s="30"/>
      <c r="K80" s="30"/>
      <c r="L80" s="30"/>
      <c r="M80" s="30"/>
      <c r="N80" s="30"/>
      <c r="O80" s="98"/>
    </row>
    <row r="81" spans="1:15">
      <c r="A81" s="39">
        <v>5.3</v>
      </c>
      <c r="B81" s="35"/>
      <c r="C81" s="53" t="s">
        <v>85</v>
      </c>
      <c r="D81" s="12"/>
      <c r="E81" s="30"/>
      <c r="F81" s="30"/>
      <c r="G81" s="30"/>
      <c r="H81" s="30"/>
      <c r="I81" s="30"/>
      <c r="J81" s="30"/>
      <c r="K81" s="30"/>
      <c r="L81" s="30"/>
      <c r="M81" s="30"/>
      <c r="N81" s="30"/>
      <c r="O81" s="98"/>
    </row>
    <row r="82" spans="1:15" ht="114">
      <c r="A82" s="35"/>
      <c r="B82" s="35"/>
      <c r="C82" s="63" t="s">
        <v>86</v>
      </c>
      <c r="D82" s="12" t="s">
        <v>14</v>
      </c>
      <c r="E82" s="30">
        <v>81.95</v>
      </c>
      <c r="F82" s="20"/>
      <c r="G82" s="30"/>
      <c r="H82" s="30"/>
      <c r="I82" s="30"/>
      <c r="J82" s="98">
        <f>SUM(J83:J87)</f>
        <v>81.888624390243891</v>
      </c>
      <c r="K82" s="20"/>
      <c r="L82" s="30"/>
      <c r="M82" s="30"/>
      <c r="N82" s="30"/>
      <c r="O82" s="98"/>
    </row>
    <row r="83" spans="1:15">
      <c r="A83" s="35"/>
      <c r="B83" s="35"/>
      <c r="C83" s="63" t="s">
        <v>116</v>
      </c>
      <c r="D83" s="12"/>
      <c r="E83" s="30"/>
      <c r="F83" s="20">
        <v>13.35</v>
      </c>
      <c r="G83" s="30"/>
      <c r="H83" s="30">
        <v>3.04</v>
      </c>
      <c r="I83" s="30">
        <v>1</v>
      </c>
      <c r="J83" s="30">
        <f>I83*H83*F83</f>
        <v>40.583999999999996</v>
      </c>
      <c r="K83" s="20">
        <v>13.35</v>
      </c>
      <c r="L83" s="30"/>
      <c r="M83" s="30"/>
      <c r="N83" s="30"/>
      <c r="O83" s="98"/>
    </row>
    <row r="84" spans="1:15">
      <c r="A84" s="35"/>
      <c r="B84" s="35"/>
      <c r="C84" s="63" t="s">
        <v>115</v>
      </c>
      <c r="D84" s="12"/>
      <c r="E84" s="30"/>
      <c r="F84" s="20">
        <v>8.6999999999999993</v>
      </c>
      <c r="G84" s="30"/>
      <c r="H84" s="30">
        <v>3.04</v>
      </c>
      <c r="I84" s="30"/>
      <c r="J84" s="30">
        <f t="shared" ref="J84:J87" si="2">H84*F84</f>
        <v>26.447999999999997</v>
      </c>
      <c r="K84" s="20">
        <v>8.6999999999999993</v>
      </c>
      <c r="L84" s="30"/>
      <c r="M84" s="30"/>
      <c r="N84" s="30"/>
      <c r="O84" s="98"/>
    </row>
    <row r="85" spans="1:15">
      <c r="A85" s="35"/>
      <c r="B85" s="35"/>
      <c r="C85" s="63" t="s">
        <v>114</v>
      </c>
      <c r="D85" s="12"/>
      <c r="E85" s="30"/>
      <c r="F85" s="99">
        <f>20/3.28</f>
        <v>6.0975609756097562</v>
      </c>
      <c r="G85" s="30"/>
      <c r="H85" s="30">
        <v>1.22</v>
      </c>
      <c r="I85" s="30"/>
      <c r="J85" s="30">
        <f t="shared" si="2"/>
        <v>7.4390243902439019</v>
      </c>
      <c r="K85" s="99">
        <f>20/3.28</f>
        <v>6.0975609756097562</v>
      </c>
      <c r="L85" s="30"/>
      <c r="M85" s="30"/>
      <c r="N85" s="30"/>
      <c r="O85" s="98"/>
    </row>
    <row r="86" spans="1:15">
      <c r="A86" s="35"/>
      <c r="B86" s="35"/>
      <c r="C86" s="63" t="s">
        <v>113</v>
      </c>
      <c r="D86" s="12"/>
      <c r="E86" s="30"/>
      <c r="F86" s="20">
        <v>1.22</v>
      </c>
      <c r="G86" s="30"/>
      <c r="H86" s="30">
        <v>3.04</v>
      </c>
      <c r="I86" s="30"/>
      <c r="J86" s="30">
        <f t="shared" si="2"/>
        <v>3.7088000000000001</v>
      </c>
      <c r="K86" s="20">
        <v>1.22</v>
      </c>
      <c r="L86" s="30"/>
      <c r="M86" s="30"/>
      <c r="N86" s="30"/>
      <c r="O86" s="98"/>
    </row>
    <row r="87" spans="1:15">
      <c r="A87" s="10"/>
      <c r="B87" s="11"/>
      <c r="C87" s="19" t="s">
        <v>112</v>
      </c>
      <c r="D87" s="12"/>
      <c r="E87" s="30"/>
      <c r="F87" s="30">
        <v>1.22</v>
      </c>
      <c r="G87" s="30"/>
      <c r="H87" s="30">
        <v>3.04</v>
      </c>
      <c r="I87" s="30"/>
      <c r="J87" s="30">
        <f t="shared" si="2"/>
        <v>3.7088000000000001</v>
      </c>
      <c r="K87" s="30">
        <v>1.22</v>
      </c>
      <c r="L87" s="30"/>
      <c r="M87" s="30"/>
      <c r="N87" s="30"/>
      <c r="O87" s="98"/>
    </row>
    <row r="88" spans="1:15">
      <c r="A88" s="10"/>
      <c r="B88" s="11"/>
      <c r="C88" s="19"/>
      <c r="D88" s="38"/>
      <c r="E88" s="95"/>
      <c r="F88" s="95"/>
      <c r="G88" s="95"/>
      <c r="H88" s="95"/>
      <c r="I88" s="95"/>
      <c r="J88" s="95"/>
      <c r="K88" s="95"/>
      <c r="L88" s="95"/>
      <c r="M88" s="95"/>
      <c r="N88" s="95"/>
      <c r="O88" s="94"/>
    </row>
    <row r="89" spans="1:15">
      <c r="A89" s="39">
        <v>5.4</v>
      </c>
      <c r="B89" s="35"/>
      <c r="C89" s="53" t="s">
        <v>87</v>
      </c>
      <c r="D89" s="12"/>
      <c r="E89" s="30"/>
      <c r="F89" s="95"/>
      <c r="G89" s="95"/>
      <c r="H89" s="95"/>
      <c r="I89" s="95"/>
      <c r="J89" s="95"/>
      <c r="K89" s="95"/>
      <c r="L89" s="95"/>
      <c r="M89" s="95"/>
      <c r="N89" s="95"/>
      <c r="O89" s="94"/>
    </row>
    <row r="90" spans="1:15">
      <c r="A90" s="35"/>
      <c r="B90" s="35"/>
      <c r="C90" s="63" t="s">
        <v>88</v>
      </c>
      <c r="D90" s="12" t="s">
        <v>89</v>
      </c>
      <c r="E90" s="30">
        <v>16</v>
      </c>
      <c r="F90" s="95"/>
      <c r="G90" s="95"/>
      <c r="H90" s="95"/>
      <c r="I90" s="95"/>
      <c r="J90" s="95"/>
      <c r="K90" s="95">
        <v>16</v>
      </c>
      <c r="L90" s="95"/>
      <c r="M90" s="95"/>
      <c r="N90" s="95"/>
      <c r="O90" s="94">
        <v>16</v>
      </c>
    </row>
    <row r="91" spans="1:15">
      <c r="A91" s="10"/>
      <c r="B91" s="11"/>
      <c r="C91" s="19"/>
      <c r="D91" s="38"/>
      <c r="E91" s="95"/>
      <c r="F91" s="95"/>
      <c r="G91" s="95"/>
      <c r="H91" s="95"/>
      <c r="I91" s="95"/>
      <c r="J91" s="95"/>
      <c r="K91" s="95"/>
      <c r="L91" s="95"/>
      <c r="M91" s="95"/>
      <c r="N91" s="95"/>
      <c r="O91" s="94"/>
    </row>
    <row r="92" spans="1:15" ht="18" customHeight="1">
      <c r="A92" s="21">
        <v>6</v>
      </c>
      <c r="B92" s="21"/>
      <c r="C92" s="22" t="s">
        <v>90</v>
      </c>
      <c r="D92" s="23"/>
      <c r="E92" s="24"/>
      <c r="F92" s="25"/>
      <c r="G92" s="26"/>
      <c r="H92" s="23"/>
      <c r="I92" s="2"/>
      <c r="J92" s="2"/>
      <c r="K92" s="2"/>
      <c r="L92" s="2"/>
      <c r="M92" s="2"/>
      <c r="N92" s="2"/>
      <c r="O92" s="2"/>
    </row>
    <row r="93" spans="1:15" ht="28.5">
      <c r="A93" s="39">
        <v>6.1</v>
      </c>
      <c r="B93" s="11" t="s">
        <v>91</v>
      </c>
      <c r="C93" s="19"/>
      <c r="D93" s="12" t="s">
        <v>14</v>
      </c>
      <c r="E93" s="30">
        <v>6.05</v>
      </c>
      <c r="F93" s="95"/>
      <c r="G93" s="95"/>
      <c r="H93" s="95"/>
      <c r="I93" s="95"/>
      <c r="J93" s="95"/>
      <c r="K93" s="95"/>
      <c r="L93" s="95"/>
      <c r="M93" s="95"/>
      <c r="N93" s="95"/>
      <c r="O93" s="94">
        <v>6.05</v>
      </c>
    </row>
    <row r="94" spans="1:15" ht="28.5">
      <c r="A94" s="39">
        <v>6.2</v>
      </c>
      <c r="B94" s="11" t="s">
        <v>93</v>
      </c>
      <c r="C94" s="19"/>
      <c r="D94" s="12" t="s">
        <v>14</v>
      </c>
      <c r="E94" s="30">
        <v>7.02</v>
      </c>
      <c r="F94" s="95"/>
      <c r="G94" s="95"/>
      <c r="H94" s="95"/>
      <c r="I94" s="95"/>
      <c r="J94" s="95"/>
      <c r="K94" s="95"/>
      <c r="L94" s="95"/>
      <c r="M94" s="95"/>
      <c r="N94" s="95"/>
      <c r="O94" s="97">
        <f t="shared" ref="O94:O99" si="3">E94</f>
        <v>7.02</v>
      </c>
    </row>
    <row r="95" spans="1:15" ht="28.5">
      <c r="A95" s="64">
        <v>6.3</v>
      </c>
      <c r="B95" s="65" t="s">
        <v>95</v>
      </c>
      <c r="C95" s="19"/>
      <c r="D95" s="12" t="s">
        <v>14</v>
      </c>
      <c r="E95" s="30">
        <v>3.85</v>
      </c>
      <c r="F95" s="95"/>
      <c r="G95" s="95"/>
      <c r="H95" s="95"/>
      <c r="I95" s="95"/>
      <c r="J95" s="95"/>
      <c r="K95" s="95"/>
      <c r="L95" s="95"/>
      <c r="M95" s="95"/>
      <c r="N95" s="95"/>
      <c r="O95" s="97">
        <f t="shared" si="3"/>
        <v>3.85</v>
      </c>
    </row>
    <row r="96" spans="1:15" ht="28.5">
      <c r="A96" s="58">
        <v>6.4</v>
      </c>
      <c r="B96" s="59" t="s">
        <v>97</v>
      </c>
      <c r="C96" s="19"/>
      <c r="D96" s="57" t="s">
        <v>21</v>
      </c>
      <c r="E96" s="30">
        <v>9.4600000000000009</v>
      </c>
      <c r="F96" s="95"/>
      <c r="G96" s="95"/>
      <c r="H96" s="95"/>
      <c r="I96" s="95"/>
      <c r="J96" s="95"/>
      <c r="K96" s="95"/>
      <c r="L96" s="95"/>
      <c r="M96" s="95"/>
      <c r="N96" s="95"/>
      <c r="O96" s="97">
        <f t="shared" si="3"/>
        <v>9.4600000000000009</v>
      </c>
    </row>
    <row r="97" spans="1:15" ht="28.5">
      <c r="A97" s="58">
        <v>6.5</v>
      </c>
      <c r="B97" s="59" t="s">
        <v>99</v>
      </c>
      <c r="C97" s="19"/>
      <c r="D97" s="57" t="s">
        <v>21</v>
      </c>
      <c r="E97" s="30">
        <v>3.08</v>
      </c>
      <c r="F97" s="95"/>
      <c r="G97" s="95"/>
      <c r="H97" s="95"/>
      <c r="I97" s="95"/>
      <c r="J97" s="95"/>
      <c r="K97" s="95"/>
      <c r="L97" s="95"/>
      <c r="M97" s="95"/>
      <c r="N97" s="95"/>
      <c r="O97" s="97">
        <f t="shared" si="3"/>
        <v>3.08</v>
      </c>
    </row>
    <row r="98" spans="1:15">
      <c r="A98" s="58">
        <v>6.6</v>
      </c>
      <c r="B98" s="59" t="s">
        <v>101</v>
      </c>
      <c r="C98" s="19"/>
      <c r="D98" s="57" t="s">
        <v>14</v>
      </c>
      <c r="E98" s="30">
        <v>0.88</v>
      </c>
      <c r="F98" s="95"/>
      <c r="G98" s="95"/>
      <c r="H98" s="95"/>
      <c r="I98" s="95"/>
      <c r="J98" s="95"/>
      <c r="K98" s="95"/>
      <c r="L98" s="95"/>
      <c r="M98" s="95"/>
      <c r="N98" s="95"/>
      <c r="O98" s="97">
        <f t="shared" si="3"/>
        <v>0.88</v>
      </c>
    </row>
    <row r="99" spans="1:15">
      <c r="A99" s="39">
        <v>6.7</v>
      </c>
      <c r="B99" s="11" t="s">
        <v>103</v>
      </c>
      <c r="C99" s="19"/>
      <c r="D99" s="12" t="s">
        <v>89</v>
      </c>
      <c r="E99" s="69">
        <v>2</v>
      </c>
      <c r="F99" s="95"/>
      <c r="G99" s="95"/>
      <c r="H99" s="95"/>
      <c r="I99" s="95"/>
      <c r="J99" s="95"/>
      <c r="K99" s="95"/>
      <c r="L99" s="95"/>
      <c r="M99" s="95"/>
      <c r="N99" s="95"/>
      <c r="O99" s="96">
        <f t="shared" si="3"/>
        <v>2</v>
      </c>
    </row>
    <row r="100" spans="1:15">
      <c r="A100" s="10"/>
      <c r="B100" s="11"/>
      <c r="C100" s="19"/>
      <c r="D100" s="38"/>
      <c r="E100" s="95"/>
      <c r="F100" s="95"/>
      <c r="G100" s="95"/>
      <c r="H100" s="95"/>
      <c r="I100" s="95"/>
      <c r="J100" s="95"/>
      <c r="K100" s="95"/>
      <c r="L100" s="95"/>
      <c r="M100" s="95"/>
      <c r="N100" s="95"/>
      <c r="O100" s="94"/>
    </row>
    <row r="101" spans="1:15">
      <c r="A101" s="10"/>
      <c r="B101" s="11"/>
      <c r="C101" s="19"/>
      <c r="D101" s="38"/>
      <c r="E101" s="95"/>
      <c r="F101" s="95"/>
      <c r="G101" s="95"/>
      <c r="H101" s="95"/>
      <c r="I101" s="95"/>
      <c r="J101" s="95"/>
      <c r="K101" s="95"/>
      <c r="L101" s="95"/>
      <c r="M101" s="95"/>
      <c r="N101" s="95"/>
      <c r="O101" s="94"/>
    </row>
    <row r="102" spans="1:15">
      <c r="A102" s="10"/>
      <c r="B102" s="11"/>
      <c r="C102" s="19"/>
      <c r="D102" s="38"/>
      <c r="E102" s="95"/>
      <c r="F102" s="95"/>
      <c r="G102" s="95"/>
      <c r="H102" s="95"/>
      <c r="I102" s="95"/>
      <c r="J102" s="95"/>
      <c r="K102" s="95"/>
      <c r="L102" s="95"/>
      <c r="M102" s="95"/>
      <c r="N102" s="95"/>
      <c r="O102" s="94"/>
    </row>
    <row r="103" spans="1:15">
      <c r="A103" s="10"/>
      <c r="B103" s="11"/>
      <c r="C103" s="19"/>
      <c r="D103" s="38"/>
      <c r="E103" s="95"/>
      <c r="F103" s="95"/>
      <c r="G103" s="95"/>
      <c r="H103" s="95"/>
      <c r="I103" s="95"/>
      <c r="J103" s="95"/>
      <c r="K103" s="95"/>
      <c r="L103" s="95"/>
      <c r="M103" s="95"/>
      <c r="N103" s="95"/>
      <c r="O103" s="94"/>
    </row>
    <row r="104" spans="1:15">
      <c r="A104" s="10"/>
      <c r="B104" s="11"/>
      <c r="C104" s="19"/>
      <c r="D104" s="38"/>
      <c r="E104" s="95"/>
      <c r="F104" s="95"/>
      <c r="G104" s="95"/>
      <c r="H104" s="95"/>
      <c r="I104" s="95"/>
      <c r="J104" s="95"/>
      <c r="K104" s="95"/>
      <c r="L104" s="95"/>
      <c r="M104" s="95"/>
      <c r="N104" s="95"/>
      <c r="O104" s="94"/>
    </row>
    <row r="105" spans="1:15">
      <c r="A105" s="10"/>
      <c r="B105" s="11"/>
      <c r="C105" s="19"/>
      <c r="D105" s="38"/>
      <c r="E105" s="95"/>
      <c r="F105" s="95"/>
      <c r="G105" s="95"/>
      <c r="H105" s="95"/>
      <c r="I105" s="95"/>
      <c r="J105" s="95"/>
      <c r="K105" s="95"/>
      <c r="L105" s="95"/>
      <c r="M105" s="95"/>
      <c r="N105" s="95"/>
      <c r="O105" s="94"/>
    </row>
    <row r="106" spans="1:15">
      <c r="A106" s="10"/>
      <c r="B106" s="11"/>
      <c r="C106" s="19"/>
      <c r="D106" s="38"/>
      <c r="E106" s="95"/>
      <c r="F106" s="95"/>
      <c r="G106" s="95"/>
      <c r="H106" s="95"/>
      <c r="I106" s="95"/>
      <c r="J106" s="95"/>
      <c r="K106" s="95"/>
      <c r="L106" s="95"/>
      <c r="M106" s="95"/>
      <c r="N106" s="95"/>
      <c r="O106" s="94"/>
    </row>
    <row r="107" spans="1:15">
      <c r="A107" s="10"/>
      <c r="B107" s="11"/>
      <c r="C107" s="19"/>
      <c r="D107" s="38"/>
      <c r="E107" s="95"/>
      <c r="F107" s="95"/>
      <c r="G107" s="95"/>
      <c r="H107" s="95"/>
      <c r="I107" s="95"/>
      <c r="J107" s="95"/>
      <c r="K107" s="95"/>
      <c r="L107" s="95"/>
      <c r="M107" s="95"/>
      <c r="N107" s="95"/>
      <c r="O107" s="94"/>
    </row>
    <row r="108" spans="1:15">
      <c r="A108" s="10"/>
      <c r="B108" s="11"/>
      <c r="C108" s="19"/>
      <c r="D108" s="38"/>
      <c r="E108" s="95"/>
      <c r="F108" s="95"/>
      <c r="G108" s="95"/>
      <c r="H108" s="95"/>
      <c r="I108" s="95"/>
      <c r="J108" s="95"/>
      <c r="K108" s="95"/>
      <c r="L108" s="95"/>
      <c r="M108" s="95"/>
      <c r="N108" s="95"/>
      <c r="O108" s="94"/>
    </row>
    <row r="109" spans="1:15">
      <c r="A109" s="10"/>
      <c r="B109" s="11"/>
      <c r="C109" s="19"/>
      <c r="D109" s="38"/>
      <c r="E109" s="95"/>
      <c r="F109" s="95"/>
      <c r="G109" s="95"/>
      <c r="H109" s="95"/>
      <c r="I109" s="95"/>
      <c r="J109" s="95"/>
      <c r="K109" s="95"/>
      <c r="L109" s="95"/>
      <c r="M109" s="95"/>
      <c r="N109" s="95"/>
      <c r="O109" s="94"/>
    </row>
    <row r="110" spans="1:15">
      <c r="A110" s="10"/>
      <c r="B110" s="11"/>
      <c r="C110" s="19"/>
      <c r="D110" s="38"/>
      <c r="E110" s="95"/>
      <c r="F110" s="95"/>
      <c r="G110" s="95"/>
      <c r="H110" s="95"/>
      <c r="I110" s="95"/>
      <c r="J110" s="95"/>
      <c r="K110" s="95"/>
      <c r="L110" s="95"/>
      <c r="M110" s="95"/>
      <c r="N110" s="95"/>
      <c r="O110" s="94"/>
    </row>
    <row r="111" spans="1:15">
      <c r="A111" s="10"/>
      <c r="B111" s="11"/>
      <c r="C111" s="19"/>
      <c r="D111" s="38"/>
      <c r="E111" s="95"/>
      <c r="F111" s="95"/>
      <c r="G111" s="95"/>
      <c r="H111" s="95"/>
      <c r="I111" s="95"/>
      <c r="J111" s="95"/>
      <c r="K111" s="95"/>
      <c r="L111" s="95"/>
      <c r="M111" s="95"/>
      <c r="N111" s="95"/>
      <c r="O111" s="94"/>
    </row>
    <row r="112" spans="1:15">
      <c r="A112" s="10"/>
      <c r="B112" s="11"/>
      <c r="C112" s="19"/>
      <c r="D112" s="38"/>
      <c r="E112" s="95"/>
      <c r="F112" s="95"/>
      <c r="G112" s="95"/>
      <c r="H112" s="95"/>
      <c r="I112" s="95"/>
      <c r="J112" s="95"/>
      <c r="K112" s="95"/>
      <c r="L112" s="95"/>
      <c r="M112" s="95"/>
      <c r="N112" s="95"/>
      <c r="O112" s="94"/>
    </row>
    <row r="113" spans="1:15">
      <c r="A113" s="10"/>
      <c r="B113" s="11"/>
      <c r="C113" s="19"/>
      <c r="D113" s="38"/>
      <c r="E113" s="95"/>
      <c r="F113" s="95"/>
      <c r="G113" s="95"/>
      <c r="H113" s="95"/>
      <c r="I113" s="95"/>
      <c r="J113" s="95"/>
      <c r="K113" s="95"/>
      <c r="L113" s="95"/>
      <c r="M113" s="95"/>
      <c r="N113" s="95"/>
      <c r="O113" s="94"/>
    </row>
    <row r="114" spans="1:15">
      <c r="A114" s="10"/>
      <c r="B114" s="11"/>
      <c r="C114" s="19"/>
      <c r="D114" s="38"/>
      <c r="E114" s="95"/>
      <c r="F114" s="95"/>
      <c r="G114" s="95"/>
      <c r="H114" s="95"/>
      <c r="I114" s="95"/>
      <c r="J114" s="95"/>
      <c r="K114" s="95"/>
      <c r="L114" s="95"/>
      <c r="M114" s="95"/>
      <c r="N114" s="95"/>
      <c r="O114" s="94"/>
    </row>
    <row r="115" spans="1:15">
      <c r="A115" s="10"/>
      <c r="B115" s="11"/>
      <c r="C115" s="19"/>
      <c r="D115" s="38"/>
      <c r="E115" s="95"/>
      <c r="F115" s="95"/>
      <c r="G115" s="95"/>
      <c r="H115" s="95"/>
      <c r="I115" s="95"/>
      <c r="J115" s="95"/>
      <c r="K115" s="95"/>
      <c r="L115" s="95"/>
      <c r="M115" s="95"/>
      <c r="N115" s="95"/>
      <c r="O115" s="94"/>
    </row>
    <row r="116" spans="1:15">
      <c r="A116" s="10"/>
      <c r="B116" s="11"/>
      <c r="C116" s="19"/>
      <c r="D116" s="38"/>
      <c r="E116" s="95"/>
      <c r="F116" s="95"/>
      <c r="G116" s="95"/>
      <c r="H116" s="95"/>
      <c r="I116" s="95"/>
      <c r="J116" s="95"/>
      <c r="K116" s="95"/>
      <c r="L116" s="95"/>
      <c r="M116" s="95"/>
      <c r="N116" s="95"/>
      <c r="O116" s="94"/>
    </row>
    <row r="117" spans="1:15">
      <c r="A117" s="10"/>
      <c r="B117" s="11"/>
      <c r="C117" s="19"/>
      <c r="D117" s="38"/>
      <c r="E117" s="95"/>
      <c r="F117" s="95"/>
      <c r="G117" s="95"/>
      <c r="H117" s="95"/>
      <c r="I117" s="95"/>
      <c r="J117" s="95"/>
      <c r="K117" s="95"/>
      <c r="L117" s="95"/>
      <c r="M117" s="95"/>
      <c r="N117" s="95"/>
      <c r="O117" s="94"/>
    </row>
  </sheetData>
  <mergeCells count="4">
    <mergeCell ref="A1:J1"/>
    <mergeCell ref="A2:J2"/>
    <mergeCell ref="F3:J3"/>
    <mergeCell ref="K3:O3"/>
  </mergeCells>
  <conditionalFormatting sqref="A35:A36">
    <cfRule type="cellIs" dxfId="30" priority="12" stopIfTrue="1" operator="equal">
      <formula>0</formula>
    </cfRule>
  </conditionalFormatting>
  <conditionalFormatting sqref="A92:A98">
    <cfRule type="cellIs" dxfId="29" priority="3" stopIfTrue="1" operator="equal">
      <formula>0</formula>
    </cfRule>
  </conditionalFormatting>
  <conditionalFormatting sqref="A96:B98">
    <cfRule type="cellIs" dxfId="28" priority="4" stopIfTrue="1" operator="equal">
      <formula>0</formula>
    </cfRule>
  </conditionalFormatting>
  <conditionalFormatting sqref="A6:C6 B7:C7 F7">
    <cfRule type="cellIs" dxfId="27" priority="25" stopIfTrue="1" operator="equal">
      <formula>0</formula>
    </cfRule>
  </conditionalFormatting>
  <conditionalFormatting sqref="A30:C30 G30">
    <cfRule type="cellIs" dxfId="26" priority="16" stopIfTrue="1" operator="equal">
      <formula>0</formula>
    </cfRule>
  </conditionalFormatting>
  <conditionalFormatting sqref="A32:C32">
    <cfRule type="cellIs" dxfId="25" priority="15" stopIfTrue="1" operator="equal">
      <formula>0</formula>
    </cfRule>
  </conditionalFormatting>
  <conditionalFormatting sqref="A34:C34 G34">
    <cfRule type="cellIs" dxfId="24" priority="14" stopIfTrue="1" operator="equal">
      <formula>0</formula>
    </cfRule>
  </conditionalFormatting>
  <conditionalFormatting sqref="A69:C70">
    <cfRule type="cellIs" dxfId="23" priority="10" stopIfTrue="1" operator="equal">
      <formula>0</formula>
    </cfRule>
  </conditionalFormatting>
  <conditionalFormatting sqref="A75:C77 G82:J83 L82:O83 E82:E86 G84:I86 L84:N86 J84:J87 O84:O87 A87:I87 K87:N87">
    <cfRule type="cellIs" dxfId="22" priority="29" stopIfTrue="1" operator="equal">
      <formula>0</formula>
    </cfRule>
  </conditionalFormatting>
  <conditionalFormatting sqref="A81:D86">
    <cfRule type="cellIs" dxfId="21" priority="26" stopIfTrue="1" operator="equal">
      <formula>0</formula>
    </cfRule>
  </conditionalFormatting>
  <conditionalFormatting sqref="A89:E90">
    <cfRule type="cellIs" dxfId="20" priority="6" stopIfTrue="1" operator="equal">
      <formula>0</formula>
    </cfRule>
  </conditionalFormatting>
  <conditionalFormatting sqref="A13:O14 M17:O29 E18:L22 A23:L23 A24:A29 A31 A33 A37:O68">
    <cfRule type="cellIs" dxfId="19" priority="17" stopIfTrue="1" operator="equal">
      <formula>0</formula>
    </cfRule>
  </conditionalFormatting>
  <conditionalFormatting sqref="B9:C9">
    <cfRule type="cellIs" dxfId="18" priority="22" stopIfTrue="1" operator="equal">
      <formula>0</formula>
    </cfRule>
  </conditionalFormatting>
  <conditionalFormatting sqref="B11:C11">
    <cfRule type="cellIs" dxfId="17" priority="21" stopIfTrue="1" operator="equal">
      <formula>0</formula>
    </cfRule>
  </conditionalFormatting>
  <conditionalFormatting sqref="C17">
    <cfRule type="cellIs" dxfId="16" priority="19" stopIfTrue="1" operator="equal">
      <formula>0</formula>
    </cfRule>
  </conditionalFormatting>
  <conditionalFormatting sqref="C78:C86">
    <cfRule type="cellIs" dxfId="15" priority="8" stopIfTrue="1" operator="equal">
      <formula>0</formula>
    </cfRule>
  </conditionalFormatting>
  <conditionalFormatting sqref="C35:E35">
    <cfRule type="cellIs" dxfId="14" priority="11" stopIfTrue="1" operator="equal">
      <formula>0</formula>
    </cfRule>
  </conditionalFormatting>
  <conditionalFormatting sqref="D96:D98">
    <cfRule type="cellIs" dxfId="13" priority="2" stopIfTrue="1" operator="equal">
      <formula>0</formula>
    </cfRule>
  </conditionalFormatting>
  <conditionalFormatting sqref="D78:O79">
    <cfRule type="cellIs" dxfId="12" priority="7" stopIfTrue="1" operator="equal">
      <formula>0</formula>
    </cfRule>
  </conditionalFormatting>
  <conditionalFormatting sqref="E5:E7">
    <cfRule type="cellIs" dxfId="11" priority="23" stopIfTrue="1" operator="equal">
      <formula>0</formula>
    </cfRule>
  </conditionalFormatting>
  <conditionalFormatting sqref="E24:E34">
    <cfRule type="cellIs" dxfId="10" priority="13" stopIfTrue="1" operator="equal">
      <formula>0</formula>
    </cfRule>
  </conditionalFormatting>
  <conditionalFormatting sqref="E93:E99">
    <cfRule type="cellIs" dxfId="9" priority="1" stopIfTrue="1" operator="equal">
      <formula>0</formula>
    </cfRule>
  </conditionalFormatting>
  <conditionalFormatting sqref="E17:J17">
    <cfRule type="cellIs" dxfId="8" priority="18" stopIfTrue="1" operator="equal">
      <formula>0</formula>
    </cfRule>
  </conditionalFormatting>
  <conditionalFormatting sqref="E8:O12">
    <cfRule type="cellIs" dxfId="7" priority="20" stopIfTrue="1" operator="equal">
      <formula>0</formula>
    </cfRule>
  </conditionalFormatting>
  <conditionalFormatting sqref="E15:O16 A75:D75">
    <cfRule type="cellIs" dxfId="6" priority="28" stopIfTrue="1" operator="equal">
      <formula>0</formula>
    </cfRule>
  </conditionalFormatting>
  <conditionalFormatting sqref="E69:O77">
    <cfRule type="cellIs" dxfId="5" priority="9" stopIfTrue="1" operator="equal">
      <formula>0</formula>
    </cfRule>
  </conditionalFormatting>
  <conditionalFormatting sqref="F24:L29 F31:O33 F35:O36 E36 A71:D72 A80 E80:O81">
    <cfRule type="cellIs" dxfId="4" priority="27" stopIfTrue="1" operator="equal">
      <formula>0</formula>
    </cfRule>
  </conditionalFormatting>
  <conditionalFormatting sqref="G92">
    <cfRule type="cellIs" dxfId="3" priority="5" stopIfTrue="1" operator="equal">
      <formula>0</formula>
    </cfRule>
  </conditionalFormatting>
  <conditionalFormatting sqref="G6:O7">
    <cfRule type="cellIs" dxfId="2" priority="24" stopIfTrue="1" operator="equal">
      <formula>0</formula>
    </cfRule>
  </conditionalFormatting>
  <printOptions headings="1" gridLines="1"/>
  <pageMargins left="0.70866141732283472" right="0.70866141732283472" top="0.74803149606299213" bottom="0.74803149606299213" header="0.31496062992125984" footer="0.31496062992125984"/>
  <pageSetup paperSize="9" scale="40" fitToHeight="0" orientation="portrait" r:id="rId1"/>
  <headerFooter>
    <oddFooter>&amp;LBOQ - Interior Works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90AF3-C3A4-4E73-9B33-9A3AFDF76197}">
  <dimension ref="A1:O51"/>
  <sheetViews>
    <sheetView view="pageBreakPreview" topLeftCell="A31" zoomScale="60" zoomScaleNormal="55" workbookViewId="0">
      <selection activeCell="J17" sqref="J17"/>
    </sheetView>
  </sheetViews>
  <sheetFormatPr defaultColWidth="8.85546875" defaultRowHeight="15"/>
  <cols>
    <col min="1" max="1" width="12.140625" style="148" customWidth="1"/>
    <col min="2" max="2" width="24.85546875" style="148" bestFit="1" customWidth="1"/>
    <col min="3" max="3" width="62.42578125" style="148" customWidth="1"/>
    <col min="4" max="4" width="10.140625" style="148" customWidth="1"/>
    <col min="5" max="5" width="9.140625" style="148" bestFit="1" customWidth="1"/>
    <col min="6" max="6" width="15.28515625" style="148" bestFit="1" customWidth="1"/>
    <col min="7" max="7" width="19" style="148" customWidth="1"/>
    <col min="8" max="9" width="18.28515625" style="148" customWidth="1"/>
    <col min="10" max="10" width="20" style="148" customWidth="1"/>
    <col min="11" max="11" width="18" style="148" customWidth="1"/>
    <col min="12" max="12" width="18.5703125" style="148" customWidth="1"/>
    <col min="13" max="13" width="17.7109375" style="148" customWidth="1"/>
    <col min="14" max="14" width="22.7109375" style="148" customWidth="1"/>
    <col min="15" max="15" width="23" style="148" customWidth="1"/>
    <col min="16" max="16384" width="8.85546875" style="148"/>
  </cols>
  <sheetData>
    <row r="1" spans="1:15" ht="18.75">
      <c r="A1" s="419" t="s">
        <v>213</v>
      </c>
      <c r="B1" s="420"/>
      <c r="C1" s="420"/>
      <c r="D1" s="420"/>
      <c r="E1" s="420"/>
      <c r="F1" s="420"/>
      <c r="G1" s="421"/>
    </row>
    <row r="2" spans="1:15" ht="19.5">
      <c r="A2" s="192" t="s">
        <v>212</v>
      </c>
      <c r="B2" s="193" t="s">
        <v>211</v>
      </c>
      <c r="C2" s="194" t="s">
        <v>210</v>
      </c>
      <c r="D2" s="194" t="s">
        <v>209</v>
      </c>
      <c r="E2" s="194" t="s">
        <v>208</v>
      </c>
      <c r="F2" s="194" t="s">
        <v>207</v>
      </c>
      <c r="G2" s="197" t="s">
        <v>137</v>
      </c>
      <c r="H2" s="412" t="s">
        <v>214</v>
      </c>
      <c r="I2" s="412"/>
      <c r="J2" s="412"/>
      <c r="K2" s="412"/>
      <c r="L2" s="412" t="s">
        <v>106</v>
      </c>
      <c r="M2" s="412"/>
      <c r="N2" s="412"/>
      <c r="O2" s="412"/>
    </row>
    <row r="3" spans="1:15" ht="19.5">
      <c r="A3" s="195"/>
      <c r="B3" s="196"/>
      <c r="C3" s="196"/>
      <c r="D3" s="196"/>
      <c r="E3" s="196"/>
      <c r="F3" s="196"/>
      <c r="G3" s="198"/>
      <c r="H3" s="209" t="s">
        <v>107</v>
      </c>
      <c r="I3" s="209" t="s">
        <v>108</v>
      </c>
      <c r="J3" s="209" t="s">
        <v>109</v>
      </c>
      <c r="K3" s="209" t="s">
        <v>110</v>
      </c>
      <c r="L3" s="209" t="s">
        <v>107</v>
      </c>
      <c r="M3" s="209" t="s">
        <v>108</v>
      </c>
      <c r="N3" s="209" t="s">
        <v>109</v>
      </c>
      <c r="O3" s="209" t="s">
        <v>110</v>
      </c>
    </row>
    <row r="4" spans="1:15" ht="18.75">
      <c r="A4" s="180">
        <v>1</v>
      </c>
      <c r="B4" s="179"/>
      <c r="C4" s="179" t="s">
        <v>206</v>
      </c>
      <c r="D4" s="179"/>
      <c r="E4" s="179"/>
      <c r="F4" s="179"/>
      <c r="G4" s="199"/>
      <c r="H4" s="208"/>
      <c r="I4" s="208"/>
      <c r="J4" s="208"/>
      <c r="K4" s="208"/>
      <c r="L4" s="208"/>
      <c r="M4" s="208"/>
      <c r="N4" s="208"/>
      <c r="O4" s="208"/>
    </row>
    <row r="5" spans="1:15" ht="131.25">
      <c r="A5" s="178"/>
      <c r="B5" s="177" t="s">
        <v>205</v>
      </c>
      <c r="C5" s="176" t="s">
        <v>204</v>
      </c>
      <c r="D5" s="175"/>
      <c r="E5" s="174"/>
      <c r="F5" s="191"/>
      <c r="G5" s="200"/>
      <c r="H5" s="210"/>
      <c r="I5" s="210"/>
      <c r="J5" s="210"/>
      <c r="K5" s="210"/>
      <c r="L5" s="210"/>
      <c r="M5" s="210"/>
      <c r="N5" s="210"/>
      <c r="O5" s="210"/>
    </row>
    <row r="6" spans="1:15" ht="19.5">
      <c r="A6" s="178">
        <v>1.01</v>
      </c>
      <c r="B6" s="177"/>
      <c r="C6" s="181" t="s">
        <v>203</v>
      </c>
      <c r="D6" s="175" t="s">
        <v>186</v>
      </c>
      <c r="E6" s="174"/>
      <c r="F6" s="173">
        <v>75</v>
      </c>
      <c r="G6" s="200">
        <f>E6*F6</f>
        <v>0</v>
      </c>
      <c r="H6" s="210"/>
      <c r="I6" s="210"/>
      <c r="J6" s="210"/>
      <c r="K6" s="210"/>
      <c r="L6" s="210"/>
      <c r="M6" s="210"/>
      <c r="N6" s="210"/>
      <c r="O6" s="210"/>
    </row>
    <row r="7" spans="1:15" ht="21">
      <c r="A7" s="178">
        <v>1.02</v>
      </c>
      <c r="B7" s="177"/>
      <c r="C7" s="181" t="s">
        <v>202</v>
      </c>
      <c r="D7" s="175" t="s">
        <v>186</v>
      </c>
      <c r="E7" s="174">
        <v>15</v>
      </c>
      <c r="F7" s="173">
        <v>90</v>
      </c>
      <c r="G7" s="200">
        <f>E7*F7</f>
        <v>1350</v>
      </c>
      <c r="H7" s="211">
        <v>6.25</v>
      </c>
      <c r="I7" s="211"/>
      <c r="J7" s="211">
        <f>H7+I7</f>
        <v>6.25</v>
      </c>
      <c r="K7" s="212">
        <f>J7-E7</f>
        <v>-8.75</v>
      </c>
      <c r="L7" s="211">
        <f>F7*H7</f>
        <v>562.5</v>
      </c>
      <c r="M7" s="211">
        <f>F7*I7</f>
        <v>0</v>
      </c>
      <c r="N7" s="211">
        <f>L7+M7</f>
        <v>562.5</v>
      </c>
      <c r="O7" s="213">
        <f>N7-G7</f>
        <v>-787.5</v>
      </c>
    </row>
    <row r="8" spans="1:15" ht="19.5">
      <c r="A8" s="178">
        <v>1.03</v>
      </c>
      <c r="B8" s="177"/>
      <c r="C8" s="181" t="s">
        <v>201</v>
      </c>
      <c r="D8" s="175" t="s">
        <v>186</v>
      </c>
      <c r="E8" s="174"/>
      <c r="F8" s="173">
        <v>125</v>
      </c>
      <c r="G8" s="200">
        <f>E8*F8</f>
        <v>0</v>
      </c>
      <c r="H8" s="210"/>
      <c r="I8" s="210"/>
      <c r="J8" s="210"/>
      <c r="K8" s="210"/>
      <c r="L8" s="210"/>
      <c r="M8" s="210"/>
      <c r="N8" s="210"/>
      <c r="O8" s="210"/>
    </row>
    <row r="9" spans="1:15" ht="19.5">
      <c r="A9" s="172"/>
      <c r="B9" s="422" t="s">
        <v>147</v>
      </c>
      <c r="C9" s="423"/>
      <c r="D9" s="423"/>
      <c r="E9" s="423"/>
      <c r="F9" s="424"/>
      <c r="G9" s="201">
        <f>SUM(G6:G8)</f>
        <v>1350</v>
      </c>
      <c r="H9" s="210"/>
      <c r="I9" s="210"/>
      <c r="J9" s="210"/>
      <c r="K9" s="210"/>
      <c r="L9" s="201">
        <f>SUM(L6:L8)</f>
        <v>562.5</v>
      </c>
      <c r="M9" s="201">
        <f>SUM(M6:M8)</f>
        <v>0</v>
      </c>
      <c r="N9" s="201">
        <f>SUM(N6:N8)</f>
        <v>562.5</v>
      </c>
      <c r="O9" s="219">
        <f>SUM(O6:O8)</f>
        <v>-787.5</v>
      </c>
    </row>
    <row r="10" spans="1:15" ht="19.5">
      <c r="A10" s="180">
        <v>2</v>
      </c>
      <c r="B10" s="179"/>
      <c r="C10" s="179" t="s">
        <v>200</v>
      </c>
      <c r="D10" s="179"/>
      <c r="E10" s="179"/>
      <c r="F10" s="179"/>
      <c r="G10" s="199"/>
      <c r="H10" s="210"/>
      <c r="I10" s="210"/>
      <c r="J10" s="210"/>
      <c r="K10" s="210"/>
      <c r="L10" s="210"/>
      <c r="M10" s="210"/>
      <c r="N10" s="210"/>
      <c r="O10" s="210"/>
    </row>
    <row r="11" spans="1:15" ht="56.25">
      <c r="A11" s="190"/>
      <c r="B11" s="177" t="s">
        <v>199</v>
      </c>
      <c r="C11" s="176" t="s">
        <v>198</v>
      </c>
      <c r="D11" s="175"/>
      <c r="E11" s="188"/>
      <c r="F11" s="173"/>
      <c r="G11" s="200"/>
      <c r="H11" s="210"/>
      <c r="I11" s="210"/>
      <c r="J11" s="210"/>
      <c r="K11" s="210"/>
      <c r="L11" s="210"/>
      <c r="M11" s="210"/>
      <c r="N11" s="210"/>
      <c r="O11" s="210"/>
    </row>
    <row r="12" spans="1:15" ht="19.5">
      <c r="A12" s="178">
        <v>2.0099999999999998</v>
      </c>
      <c r="B12" s="189"/>
      <c r="C12" s="181" t="s">
        <v>197</v>
      </c>
      <c r="D12" s="175" t="s">
        <v>186</v>
      </c>
      <c r="E12" s="188"/>
      <c r="F12" s="187">
        <v>950</v>
      </c>
      <c r="G12" s="200">
        <f>E12*F12</f>
        <v>0</v>
      </c>
      <c r="H12" s="210"/>
      <c r="I12" s="210"/>
      <c r="J12" s="210"/>
      <c r="K12" s="210"/>
      <c r="L12" s="210"/>
      <c r="M12" s="210"/>
      <c r="N12" s="210"/>
      <c r="O12" s="210"/>
    </row>
    <row r="13" spans="1:15" ht="19.5">
      <c r="A13" s="178">
        <v>2.02</v>
      </c>
      <c r="B13" s="186"/>
      <c r="C13" s="181" t="s">
        <v>196</v>
      </c>
      <c r="D13" s="175" t="s">
        <v>186</v>
      </c>
      <c r="E13" s="174"/>
      <c r="F13" s="173">
        <v>450</v>
      </c>
      <c r="G13" s="200">
        <f>E13*F13</f>
        <v>0</v>
      </c>
      <c r="H13" s="210"/>
      <c r="I13" s="210"/>
      <c r="J13" s="210"/>
      <c r="K13" s="210"/>
      <c r="L13" s="210"/>
      <c r="M13" s="210"/>
      <c r="N13" s="210"/>
      <c r="O13" s="210"/>
    </row>
    <row r="14" spans="1:15" ht="19.5">
      <c r="A14" s="178">
        <v>2.0299999999999998</v>
      </c>
      <c r="B14" s="186"/>
      <c r="C14" s="181" t="s">
        <v>195</v>
      </c>
      <c r="D14" s="175" t="s">
        <v>186</v>
      </c>
      <c r="E14" s="174"/>
      <c r="F14" s="173">
        <v>250</v>
      </c>
      <c r="G14" s="200">
        <f>E14*F14</f>
        <v>0</v>
      </c>
      <c r="H14" s="210"/>
      <c r="I14" s="210"/>
      <c r="J14" s="210"/>
      <c r="K14" s="210"/>
      <c r="L14" s="210"/>
      <c r="M14" s="210"/>
      <c r="N14" s="210"/>
      <c r="O14" s="210"/>
    </row>
    <row r="15" spans="1:15" ht="21">
      <c r="A15" s="178">
        <v>2.04</v>
      </c>
      <c r="B15" s="186"/>
      <c r="C15" s="181" t="s">
        <v>194</v>
      </c>
      <c r="D15" s="175" t="s">
        <v>186</v>
      </c>
      <c r="E15" s="174">
        <v>7</v>
      </c>
      <c r="F15" s="173">
        <v>200</v>
      </c>
      <c r="G15" s="200">
        <f>E15*F15</f>
        <v>1400</v>
      </c>
      <c r="H15" s="210">
        <v>2.2000000000000002</v>
      </c>
      <c r="I15" s="211"/>
      <c r="J15" s="211">
        <f>H15+I15</f>
        <v>2.2000000000000002</v>
      </c>
      <c r="K15" s="212">
        <f>J15-E15</f>
        <v>-4.8</v>
      </c>
      <c r="L15" s="211">
        <f>F15*H15</f>
        <v>440.00000000000006</v>
      </c>
      <c r="M15" s="211">
        <f>F15*I15</f>
        <v>0</v>
      </c>
      <c r="N15" s="211">
        <f>L15+M15</f>
        <v>440.00000000000006</v>
      </c>
      <c r="O15" s="213">
        <f>N15-G15</f>
        <v>-960</v>
      </c>
    </row>
    <row r="16" spans="1:15" ht="19.5">
      <c r="A16" s="172"/>
      <c r="B16" s="422" t="s">
        <v>147</v>
      </c>
      <c r="C16" s="423"/>
      <c r="D16" s="423"/>
      <c r="E16" s="423"/>
      <c r="F16" s="424"/>
      <c r="G16" s="201">
        <f>SUM(G11:G15)</f>
        <v>1400</v>
      </c>
      <c r="H16" s="210"/>
      <c r="I16" s="210"/>
      <c r="J16" s="210"/>
      <c r="K16" s="210"/>
      <c r="L16" s="201">
        <f>SUM(L11:L15)</f>
        <v>440.00000000000006</v>
      </c>
      <c r="M16" s="201">
        <f>SUM(M11:M15)</f>
        <v>0</v>
      </c>
      <c r="N16" s="201">
        <f>SUM(N11:N15)</f>
        <v>440.00000000000006</v>
      </c>
      <c r="O16" s="219">
        <f>SUM(O11:O15)</f>
        <v>-960</v>
      </c>
    </row>
    <row r="17" spans="1:15" ht="19.5">
      <c r="A17" s="180">
        <v>3</v>
      </c>
      <c r="B17" s="179"/>
      <c r="C17" s="179" t="s">
        <v>193</v>
      </c>
      <c r="D17" s="179"/>
      <c r="E17" s="179"/>
      <c r="F17" s="179"/>
      <c r="G17" s="199"/>
      <c r="H17" s="210"/>
      <c r="I17" s="210"/>
      <c r="J17" s="210"/>
      <c r="K17" s="210"/>
      <c r="L17" s="210"/>
      <c r="M17" s="210"/>
      <c r="N17" s="210"/>
      <c r="O17" s="210"/>
    </row>
    <row r="18" spans="1:15" ht="112.5">
      <c r="A18" s="178">
        <v>3.01</v>
      </c>
      <c r="B18" s="186" t="s">
        <v>192</v>
      </c>
      <c r="C18" s="181" t="s">
        <v>191</v>
      </c>
      <c r="D18" s="175" t="s">
        <v>89</v>
      </c>
      <c r="E18" s="174">
        <v>0</v>
      </c>
      <c r="F18" s="173">
        <v>5000</v>
      </c>
      <c r="G18" s="200">
        <f>E18*F18</f>
        <v>0</v>
      </c>
      <c r="H18" s="210"/>
      <c r="I18" s="210"/>
      <c r="J18" s="210"/>
      <c r="K18" s="210"/>
      <c r="L18" s="210"/>
      <c r="M18" s="210"/>
      <c r="N18" s="210"/>
      <c r="O18" s="210"/>
    </row>
    <row r="19" spans="1:15" ht="19.5">
      <c r="A19" s="178"/>
      <c r="B19" s="186"/>
      <c r="C19" s="181"/>
      <c r="D19" s="175"/>
      <c r="E19" s="174"/>
      <c r="F19" s="173"/>
      <c r="G19" s="200"/>
      <c r="H19" s="210"/>
      <c r="I19" s="210"/>
      <c r="J19" s="210"/>
      <c r="K19" s="210"/>
      <c r="L19" s="210"/>
      <c r="M19" s="210"/>
      <c r="N19" s="210"/>
      <c r="O19" s="210"/>
    </row>
    <row r="20" spans="1:15" ht="93.75">
      <c r="A20" s="185">
        <v>3.02</v>
      </c>
      <c r="B20" s="184" t="s">
        <v>190</v>
      </c>
      <c r="C20" s="183" t="s">
        <v>189</v>
      </c>
      <c r="D20" s="175"/>
      <c r="E20" s="182"/>
      <c r="F20" s="173"/>
      <c r="G20" s="200"/>
      <c r="H20" s="210"/>
      <c r="I20" s="210"/>
      <c r="J20" s="210"/>
      <c r="K20" s="210"/>
      <c r="L20" s="210"/>
      <c r="M20" s="210"/>
      <c r="N20" s="210"/>
      <c r="O20" s="210"/>
    </row>
    <row r="21" spans="1:15" ht="19.5">
      <c r="A21" s="185"/>
      <c r="B21" s="184"/>
      <c r="C21" s="183" t="s">
        <v>188</v>
      </c>
      <c r="D21" s="175" t="s">
        <v>186</v>
      </c>
      <c r="E21" s="182"/>
      <c r="F21" s="173">
        <v>4500</v>
      </c>
      <c r="G21" s="200">
        <f>E21*F21</f>
        <v>0</v>
      </c>
      <c r="H21" s="210"/>
      <c r="I21" s="210"/>
      <c r="J21" s="210"/>
      <c r="K21" s="210"/>
      <c r="L21" s="210"/>
      <c r="M21" s="210"/>
      <c r="N21" s="210"/>
      <c r="O21" s="210"/>
    </row>
    <row r="22" spans="1:15" ht="19.5">
      <c r="A22" s="185"/>
      <c r="B22" s="184"/>
      <c r="C22" s="183" t="s">
        <v>187</v>
      </c>
      <c r="D22" s="175" t="s">
        <v>186</v>
      </c>
      <c r="E22" s="182"/>
      <c r="F22" s="173">
        <v>6000</v>
      </c>
      <c r="G22" s="200">
        <f>E22*F22</f>
        <v>0</v>
      </c>
      <c r="H22" s="210"/>
      <c r="I22" s="210"/>
      <c r="J22" s="210"/>
      <c r="K22" s="210"/>
      <c r="L22" s="210"/>
      <c r="M22" s="210"/>
      <c r="N22" s="210"/>
      <c r="O22" s="210"/>
    </row>
    <row r="23" spans="1:15" ht="19.5">
      <c r="A23" s="172"/>
      <c r="B23" s="422" t="s">
        <v>147</v>
      </c>
      <c r="C23" s="423"/>
      <c r="D23" s="423"/>
      <c r="E23" s="423"/>
      <c r="F23" s="424"/>
      <c r="G23" s="201">
        <f>SUM(G18:G22)</f>
        <v>0</v>
      </c>
      <c r="H23" s="210"/>
      <c r="I23" s="210"/>
      <c r="J23" s="210"/>
      <c r="K23" s="210"/>
      <c r="L23" s="210"/>
      <c r="M23" s="210"/>
      <c r="N23" s="210"/>
      <c r="O23" s="210"/>
    </row>
    <row r="24" spans="1:15" ht="19.5">
      <c r="A24" s="180">
        <v>4</v>
      </c>
      <c r="B24" s="179"/>
      <c r="C24" s="179" t="s">
        <v>185</v>
      </c>
      <c r="D24" s="179"/>
      <c r="E24" s="179"/>
      <c r="F24" s="179"/>
      <c r="G24" s="199"/>
      <c r="H24" s="210"/>
      <c r="I24" s="210"/>
      <c r="J24" s="210"/>
      <c r="K24" s="210"/>
      <c r="L24" s="210"/>
      <c r="M24" s="210"/>
      <c r="N24" s="210"/>
      <c r="O24" s="210"/>
    </row>
    <row r="25" spans="1:15" ht="56.25">
      <c r="A25" s="178">
        <v>4.01</v>
      </c>
      <c r="B25" s="177" t="s">
        <v>185</v>
      </c>
      <c r="C25" s="181" t="s">
        <v>184</v>
      </c>
      <c r="D25" s="175" t="s">
        <v>89</v>
      </c>
      <c r="E25" s="174"/>
      <c r="F25" s="173">
        <v>10000</v>
      </c>
      <c r="G25" s="200">
        <f>E25*F25</f>
        <v>0</v>
      </c>
      <c r="H25" s="210"/>
      <c r="I25" s="210"/>
      <c r="J25" s="210"/>
      <c r="K25" s="210"/>
      <c r="L25" s="210"/>
      <c r="M25" s="210"/>
      <c r="N25" s="210"/>
      <c r="O25" s="210"/>
    </row>
    <row r="26" spans="1:15" ht="19.5">
      <c r="A26" s="172"/>
      <c r="B26" s="422" t="s">
        <v>147</v>
      </c>
      <c r="C26" s="423"/>
      <c r="D26" s="423"/>
      <c r="E26" s="423"/>
      <c r="F26" s="424"/>
      <c r="G26" s="201">
        <f>SUM(G25)</f>
        <v>0</v>
      </c>
      <c r="H26" s="210"/>
      <c r="I26" s="210"/>
      <c r="J26" s="210"/>
      <c r="K26" s="210"/>
      <c r="L26" s="210"/>
      <c r="M26" s="210"/>
      <c r="N26" s="210"/>
      <c r="O26" s="210"/>
    </row>
    <row r="27" spans="1:15" ht="19.5">
      <c r="A27" s="180">
        <v>5</v>
      </c>
      <c r="B27" s="179"/>
      <c r="C27" s="179" t="s">
        <v>183</v>
      </c>
      <c r="D27" s="179"/>
      <c r="E27" s="179"/>
      <c r="F27" s="179"/>
      <c r="G27" s="199"/>
      <c r="H27" s="210"/>
      <c r="I27" s="210"/>
      <c r="J27" s="210"/>
      <c r="K27" s="210"/>
      <c r="L27" s="210"/>
      <c r="M27" s="210"/>
      <c r="N27" s="210"/>
      <c r="O27" s="210"/>
    </row>
    <row r="28" spans="1:15" ht="37.5">
      <c r="A28" s="178">
        <v>5.01</v>
      </c>
      <c r="B28" s="177" t="s">
        <v>182</v>
      </c>
      <c r="C28" s="176" t="s">
        <v>181</v>
      </c>
      <c r="D28" s="175" t="s">
        <v>89</v>
      </c>
      <c r="E28" s="174">
        <v>5</v>
      </c>
      <c r="F28" s="173">
        <v>2500</v>
      </c>
      <c r="G28" s="200">
        <f>E28*F28</f>
        <v>12500</v>
      </c>
      <c r="H28" s="210">
        <v>0</v>
      </c>
      <c r="I28" s="210">
        <v>5</v>
      </c>
      <c r="J28" s="211">
        <f>H28+I28</f>
        <v>5</v>
      </c>
      <c r="K28" s="212">
        <f>J28-E28</f>
        <v>0</v>
      </c>
      <c r="L28" s="211">
        <f>F28*H28</f>
        <v>0</v>
      </c>
      <c r="M28" s="211">
        <f>F28*I28</f>
        <v>12500</v>
      </c>
      <c r="N28" s="211">
        <f>L28+M28</f>
        <v>12500</v>
      </c>
      <c r="O28" s="213">
        <f>N28-G28</f>
        <v>0</v>
      </c>
    </row>
    <row r="29" spans="1:15" ht="37.5">
      <c r="A29" s="178">
        <v>5.0199999999999996</v>
      </c>
      <c r="B29" s="177" t="s">
        <v>180</v>
      </c>
      <c r="C29" s="176" t="s">
        <v>179</v>
      </c>
      <c r="D29" s="175" t="s">
        <v>89</v>
      </c>
      <c r="E29" s="174"/>
      <c r="F29" s="173">
        <v>4500</v>
      </c>
      <c r="G29" s="200">
        <f>E29*F29</f>
        <v>0</v>
      </c>
      <c r="H29" s="210"/>
      <c r="I29" s="210"/>
      <c r="J29" s="210"/>
      <c r="K29" s="210"/>
      <c r="L29" s="210"/>
      <c r="M29" s="210"/>
      <c r="N29" s="210"/>
      <c r="O29" s="210"/>
    </row>
    <row r="30" spans="1:15" ht="21">
      <c r="A30" s="178">
        <v>5.03</v>
      </c>
      <c r="B30" s="177" t="s">
        <v>178</v>
      </c>
      <c r="C30" s="176" t="s">
        <v>177</v>
      </c>
      <c r="D30" s="175" t="s">
        <v>89</v>
      </c>
      <c r="E30" s="174">
        <v>1</v>
      </c>
      <c r="F30" s="173">
        <v>3500</v>
      </c>
      <c r="G30" s="200">
        <f>E30*F30</f>
        <v>3500</v>
      </c>
      <c r="H30" s="210">
        <v>0</v>
      </c>
      <c r="I30" s="210">
        <v>1</v>
      </c>
      <c r="J30" s="211">
        <f>H30+I30</f>
        <v>1</v>
      </c>
      <c r="K30" s="212">
        <f>J30-E30</f>
        <v>0</v>
      </c>
      <c r="L30" s="211">
        <f>F30*H30</f>
        <v>0</v>
      </c>
      <c r="M30" s="211">
        <f>F30*I30</f>
        <v>3500</v>
      </c>
      <c r="N30" s="211">
        <f>L30+M30</f>
        <v>3500</v>
      </c>
      <c r="O30" s="213">
        <f>N30-G30</f>
        <v>0</v>
      </c>
    </row>
    <row r="31" spans="1:15" ht="37.5">
      <c r="A31" s="178">
        <v>5.04</v>
      </c>
      <c r="B31" s="177" t="s">
        <v>176</v>
      </c>
      <c r="C31" s="176" t="s">
        <v>175</v>
      </c>
      <c r="D31" s="175" t="s">
        <v>89</v>
      </c>
      <c r="E31" s="174">
        <v>1</v>
      </c>
      <c r="F31" s="173">
        <v>2500</v>
      </c>
      <c r="G31" s="200">
        <f>E31*F31</f>
        <v>2500</v>
      </c>
      <c r="H31" s="210">
        <v>0</v>
      </c>
      <c r="I31" s="210">
        <v>0</v>
      </c>
      <c r="J31" s="211">
        <f>H31+I31</f>
        <v>0</v>
      </c>
      <c r="K31" s="212">
        <f>J31-E31</f>
        <v>-1</v>
      </c>
      <c r="L31" s="211">
        <f>F31*H31</f>
        <v>0</v>
      </c>
      <c r="M31" s="211">
        <f>F31*I31</f>
        <v>0</v>
      </c>
      <c r="N31" s="211">
        <f>L31+M31</f>
        <v>0</v>
      </c>
      <c r="O31" s="213">
        <f>N31-G31</f>
        <v>-2500</v>
      </c>
    </row>
    <row r="32" spans="1:15" ht="19.5">
      <c r="A32" s="172"/>
      <c r="B32" s="422" t="s">
        <v>147</v>
      </c>
      <c r="C32" s="423"/>
      <c r="D32" s="423"/>
      <c r="E32" s="423"/>
      <c r="F32" s="424"/>
      <c r="G32" s="201">
        <f>SUM(G28:G31)</f>
        <v>18500</v>
      </c>
      <c r="H32" s="210"/>
      <c r="I32" s="210"/>
      <c r="J32" s="210"/>
      <c r="K32" s="210"/>
      <c r="L32" s="201">
        <f>SUM(L28:L31)</f>
        <v>0</v>
      </c>
      <c r="M32" s="201">
        <f>SUM(M28:M31)</f>
        <v>16000</v>
      </c>
      <c r="N32" s="201">
        <f>SUM(N28:N31)</f>
        <v>16000</v>
      </c>
      <c r="O32" s="219">
        <f>SUM(O28:O31)</f>
        <v>-2500</v>
      </c>
    </row>
    <row r="33" spans="1:15" ht="19.5">
      <c r="A33" s="171">
        <v>6</v>
      </c>
      <c r="B33" s="170"/>
      <c r="C33" s="170" t="s">
        <v>174</v>
      </c>
      <c r="D33" s="170"/>
      <c r="E33" s="170"/>
      <c r="F33" s="170"/>
      <c r="G33" s="202"/>
      <c r="H33" s="210"/>
      <c r="I33" s="210"/>
      <c r="J33" s="210"/>
      <c r="K33" s="210"/>
      <c r="L33" s="210"/>
      <c r="M33" s="210"/>
      <c r="N33" s="210"/>
      <c r="O33" s="210"/>
    </row>
    <row r="34" spans="1:15" ht="37.5">
      <c r="A34" s="159">
        <v>6.01</v>
      </c>
      <c r="B34" s="169" t="s">
        <v>172</v>
      </c>
      <c r="C34" s="168" t="s">
        <v>173</v>
      </c>
      <c r="D34" s="167" t="s">
        <v>89</v>
      </c>
      <c r="E34" s="155"/>
      <c r="F34" s="154">
        <v>35000</v>
      </c>
      <c r="G34" s="203">
        <f t="shared" ref="G34:G47" si="0">E34*F34</f>
        <v>0</v>
      </c>
      <c r="H34" s="210"/>
      <c r="I34" s="210"/>
      <c r="J34" s="210"/>
      <c r="K34" s="210"/>
      <c r="L34" s="210"/>
      <c r="M34" s="210"/>
      <c r="N34" s="210"/>
      <c r="O34" s="210"/>
    </row>
    <row r="35" spans="1:15" ht="37.5">
      <c r="A35" s="159">
        <v>6.02</v>
      </c>
      <c r="B35" s="169" t="s">
        <v>172</v>
      </c>
      <c r="C35" s="168" t="s">
        <v>171</v>
      </c>
      <c r="D35" s="167" t="s">
        <v>89</v>
      </c>
      <c r="E35" s="155"/>
      <c r="F35" s="154">
        <v>35000</v>
      </c>
      <c r="G35" s="203">
        <f t="shared" si="0"/>
        <v>0</v>
      </c>
      <c r="H35" s="210"/>
      <c r="I35" s="210"/>
      <c r="J35" s="210"/>
      <c r="K35" s="210"/>
      <c r="L35" s="210"/>
      <c r="M35" s="210"/>
      <c r="N35" s="210"/>
      <c r="O35" s="210"/>
    </row>
    <row r="36" spans="1:15" ht="56.25">
      <c r="A36" s="159">
        <v>6.03</v>
      </c>
      <c r="B36" s="166" t="s">
        <v>170</v>
      </c>
      <c r="C36" s="157" t="s">
        <v>169</v>
      </c>
      <c r="D36" s="156" t="s">
        <v>89</v>
      </c>
      <c r="E36" s="155"/>
      <c r="F36" s="154">
        <v>1500</v>
      </c>
      <c r="G36" s="203">
        <f t="shared" si="0"/>
        <v>0</v>
      </c>
      <c r="H36" s="210"/>
      <c r="I36" s="210"/>
      <c r="J36" s="210"/>
      <c r="K36" s="210"/>
      <c r="L36" s="210"/>
      <c r="M36" s="210"/>
      <c r="N36" s="210"/>
      <c r="O36" s="210"/>
    </row>
    <row r="37" spans="1:15" ht="21">
      <c r="A37" s="159">
        <v>6.04</v>
      </c>
      <c r="B37" s="165" t="s">
        <v>168</v>
      </c>
      <c r="C37" s="157" t="s">
        <v>167</v>
      </c>
      <c r="D37" s="156" t="s">
        <v>89</v>
      </c>
      <c r="E37" s="155">
        <v>1</v>
      </c>
      <c r="F37" s="154">
        <v>5000</v>
      </c>
      <c r="G37" s="203">
        <f t="shared" si="0"/>
        <v>5000</v>
      </c>
      <c r="H37" s="210"/>
      <c r="I37" s="210">
        <v>1</v>
      </c>
      <c r="J37" s="211">
        <f>H37+I37</f>
        <v>1</v>
      </c>
      <c r="K37" s="212">
        <f>J37-E37</f>
        <v>0</v>
      </c>
      <c r="L37" s="211">
        <f>F37*H37</f>
        <v>0</v>
      </c>
      <c r="M37" s="211">
        <f>F37*I37</f>
        <v>5000</v>
      </c>
      <c r="N37" s="211">
        <f>L37+M37</f>
        <v>5000</v>
      </c>
      <c r="O37" s="213">
        <f>N37-G37</f>
        <v>0</v>
      </c>
    </row>
    <row r="38" spans="1:15" ht="21">
      <c r="A38" s="159">
        <v>6.05</v>
      </c>
      <c r="B38" s="249" t="s">
        <v>165</v>
      </c>
      <c r="C38" s="246" t="s">
        <v>166</v>
      </c>
      <c r="D38" s="247" t="s">
        <v>89</v>
      </c>
      <c r="E38" s="248">
        <v>1</v>
      </c>
      <c r="F38" s="154">
        <v>6500</v>
      </c>
      <c r="G38" s="203">
        <f t="shared" si="0"/>
        <v>6500</v>
      </c>
      <c r="H38" s="210"/>
      <c r="I38" s="210">
        <v>1</v>
      </c>
      <c r="J38" s="211">
        <f>H38+I38</f>
        <v>1</v>
      </c>
      <c r="K38" s="212">
        <f>J38-E38</f>
        <v>0</v>
      </c>
      <c r="L38" s="211">
        <f>F38*H38</f>
        <v>0</v>
      </c>
      <c r="M38" s="211">
        <f>F38*I38</f>
        <v>6500</v>
      </c>
      <c r="N38" s="211">
        <f>L38+M38</f>
        <v>6500</v>
      </c>
      <c r="O38" s="213">
        <f>N38-G38</f>
        <v>0</v>
      </c>
    </row>
    <row r="39" spans="1:15" ht="19.5">
      <c r="A39" s="159">
        <v>6.06</v>
      </c>
      <c r="B39" s="165" t="s">
        <v>165</v>
      </c>
      <c r="C39" s="157" t="s">
        <v>164</v>
      </c>
      <c r="D39" s="156" t="s">
        <v>89</v>
      </c>
      <c r="E39" s="155"/>
      <c r="F39" s="154">
        <v>15000</v>
      </c>
      <c r="G39" s="203">
        <f t="shared" si="0"/>
        <v>0</v>
      </c>
      <c r="H39" s="210"/>
      <c r="I39" s="210"/>
      <c r="J39" s="210"/>
      <c r="K39" s="210"/>
      <c r="L39" s="210"/>
      <c r="M39" s="210"/>
      <c r="N39" s="210"/>
      <c r="O39" s="210"/>
    </row>
    <row r="40" spans="1:15" ht="56.25">
      <c r="A40" s="159">
        <v>6.07</v>
      </c>
      <c r="B40" s="165" t="s">
        <v>163</v>
      </c>
      <c r="C40" s="157" t="s">
        <v>162</v>
      </c>
      <c r="D40" s="156" t="s">
        <v>89</v>
      </c>
      <c r="E40" s="155"/>
      <c r="F40" s="154">
        <v>850</v>
      </c>
      <c r="G40" s="203">
        <f t="shared" si="0"/>
        <v>0</v>
      </c>
      <c r="H40" s="210"/>
      <c r="I40" s="210"/>
      <c r="J40" s="210"/>
      <c r="K40" s="210"/>
      <c r="L40" s="210"/>
      <c r="M40" s="210"/>
      <c r="N40" s="210"/>
      <c r="O40" s="210"/>
    </row>
    <row r="41" spans="1:15" ht="37.5">
      <c r="A41" s="159">
        <v>6.08</v>
      </c>
      <c r="B41" s="164" t="s">
        <v>161</v>
      </c>
      <c r="C41" s="157" t="s">
        <v>160</v>
      </c>
      <c r="D41" s="156" t="s">
        <v>89</v>
      </c>
      <c r="E41" s="155">
        <v>1</v>
      </c>
      <c r="F41" s="154">
        <v>8250</v>
      </c>
      <c r="G41" s="203">
        <f t="shared" si="0"/>
        <v>8250</v>
      </c>
      <c r="H41" s="210"/>
      <c r="I41" s="210">
        <v>1</v>
      </c>
      <c r="J41" s="211">
        <f>H41+I41</f>
        <v>1</v>
      </c>
      <c r="K41" s="212">
        <f>J41-E41</f>
        <v>0</v>
      </c>
      <c r="L41" s="211">
        <f>F41*H41</f>
        <v>0</v>
      </c>
      <c r="M41" s="211">
        <f>F41*I41</f>
        <v>8250</v>
      </c>
      <c r="N41" s="211">
        <f>L41+M41</f>
        <v>8250</v>
      </c>
      <c r="O41" s="213">
        <f>N41-G41</f>
        <v>0</v>
      </c>
    </row>
    <row r="42" spans="1:15" ht="56.25">
      <c r="A42" s="159">
        <v>6.09</v>
      </c>
      <c r="B42" s="162" t="s">
        <v>159</v>
      </c>
      <c r="C42" s="157" t="s">
        <v>158</v>
      </c>
      <c r="D42" s="156" t="s">
        <v>89</v>
      </c>
      <c r="E42" s="155">
        <v>1</v>
      </c>
      <c r="F42" s="154">
        <v>10000</v>
      </c>
      <c r="G42" s="203">
        <f t="shared" si="0"/>
        <v>10000</v>
      </c>
      <c r="H42" s="210"/>
      <c r="I42" s="210">
        <v>1</v>
      </c>
      <c r="J42" s="211">
        <f>H42+I42</f>
        <v>1</v>
      </c>
      <c r="K42" s="212">
        <f>J42-E42</f>
        <v>0</v>
      </c>
      <c r="L42" s="211">
        <f>F42*H42</f>
        <v>0</v>
      </c>
      <c r="M42" s="211">
        <f>F42*I42</f>
        <v>10000</v>
      </c>
      <c r="N42" s="211">
        <f>L42+M42</f>
        <v>10000</v>
      </c>
      <c r="O42" s="213">
        <f>N42-G42</f>
        <v>0</v>
      </c>
    </row>
    <row r="43" spans="1:15" ht="19.5">
      <c r="A43" s="159">
        <v>6.1</v>
      </c>
      <c r="B43" s="160" t="s">
        <v>157</v>
      </c>
      <c r="C43" s="163" t="s">
        <v>157</v>
      </c>
      <c r="D43" s="156" t="s">
        <v>89</v>
      </c>
      <c r="E43" s="155"/>
      <c r="F43" s="154">
        <v>5000</v>
      </c>
      <c r="G43" s="203">
        <f t="shared" si="0"/>
        <v>0</v>
      </c>
      <c r="H43" s="210"/>
      <c r="I43" s="210"/>
      <c r="J43" s="210"/>
      <c r="K43" s="210"/>
      <c r="L43" s="210"/>
      <c r="M43" s="210"/>
      <c r="N43" s="210"/>
      <c r="O43" s="210"/>
    </row>
    <row r="44" spans="1:15" ht="56.25">
      <c r="A44" s="159">
        <v>6.11</v>
      </c>
      <c r="B44" s="162" t="s">
        <v>156</v>
      </c>
      <c r="C44" s="157" t="s">
        <v>155</v>
      </c>
      <c r="D44" s="156" t="s">
        <v>89</v>
      </c>
      <c r="E44" s="155"/>
      <c r="F44" s="154">
        <v>45000</v>
      </c>
      <c r="G44" s="203">
        <f t="shared" si="0"/>
        <v>0</v>
      </c>
      <c r="H44" s="210"/>
      <c r="I44" s="210"/>
      <c r="J44" s="210"/>
      <c r="K44" s="210"/>
      <c r="L44" s="210"/>
      <c r="M44" s="210"/>
      <c r="N44" s="210"/>
      <c r="O44" s="210"/>
    </row>
    <row r="45" spans="1:15" ht="56.25">
      <c r="A45" s="159">
        <v>6.12</v>
      </c>
      <c r="B45" s="245" t="s">
        <v>154</v>
      </c>
      <c r="C45" s="246" t="s">
        <v>153</v>
      </c>
      <c r="D45" s="247" t="s">
        <v>89</v>
      </c>
      <c r="E45" s="161"/>
      <c r="F45" s="154">
        <v>20000</v>
      </c>
      <c r="G45" s="203">
        <f t="shared" si="0"/>
        <v>0</v>
      </c>
      <c r="H45" s="210"/>
      <c r="I45" s="210">
        <v>1</v>
      </c>
      <c r="J45" s="211">
        <f>H45+I45</f>
        <v>1</v>
      </c>
      <c r="K45" s="212">
        <f>+J45-E45</f>
        <v>1</v>
      </c>
      <c r="L45" s="211">
        <f>F45*H45</f>
        <v>0</v>
      </c>
      <c r="M45" s="211">
        <f>F45*I45</f>
        <v>20000</v>
      </c>
      <c r="N45" s="211">
        <f>L45+M45</f>
        <v>20000</v>
      </c>
      <c r="O45" s="213">
        <f>N45-G45</f>
        <v>20000</v>
      </c>
    </row>
    <row r="46" spans="1:15" ht="56.25">
      <c r="A46" s="159">
        <v>6.13</v>
      </c>
      <c r="B46" s="160" t="s">
        <v>152</v>
      </c>
      <c r="C46" s="157" t="s">
        <v>151</v>
      </c>
      <c r="D46" s="156" t="s">
        <v>89</v>
      </c>
      <c r="E46" s="155"/>
      <c r="F46" s="154">
        <v>3000</v>
      </c>
      <c r="G46" s="203">
        <f t="shared" si="0"/>
        <v>0</v>
      </c>
      <c r="H46" s="210"/>
      <c r="I46" s="210"/>
      <c r="J46" s="210"/>
      <c r="K46" s="210"/>
      <c r="L46" s="210"/>
      <c r="M46" s="210"/>
      <c r="N46" s="210"/>
      <c r="O46" s="210"/>
    </row>
    <row r="47" spans="1:15" ht="187.5">
      <c r="A47" s="159">
        <v>6.14</v>
      </c>
      <c r="B47" s="158" t="s">
        <v>150</v>
      </c>
      <c r="C47" s="157" t="s">
        <v>149</v>
      </c>
      <c r="D47" s="156" t="s">
        <v>148</v>
      </c>
      <c r="E47" s="155"/>
      <c r="F47" s="154">
        <v>2500</v>
      </c>
      <c r="G47" s="204">
        <f t="shared" si="0"/>
        <v>0</v>
      </c>
      <c r="H47" s="210"/>
      <c r="I47" s="210"/>
      <c r="J47" s="210"/>
      <c r="K47" s="210"/>
      <c r="L47" s="210"/>
      <c r="M47" s="210"/>
      <c r="N47" s="210"/>
      <c r="O47" s="210"/>
    </row>
    <row r="48" spans="1:15" ht="19.5">
      <c r="A48" s="153"/>
      <c r="B48" s="413" t="s">
        <v>147</v>
      </c>
      <c r="C48" s="414"/>
      <c r="D48" s="414"/>
      <c r="E48" s="414"/>
      <c r="F48" s="415"/>
      <c r="G48" s="205">
        <f>SUM(G34:G47)</f>
        <v>29750</v>
      </c>
      <c r="H48" s="210"/>
      <c r="I48" s="210"/>
      <c r="J48" s="210"/>
      <c r="K48" s="210"/>
      <c r="L48" s="205">
        <f>SUM(L34:L47)</f>
        <v>0</v>
      </c>
      <c r="M48" s="205">
        <f>SUM(M34:M47)</f>
        <v>49750</v>
      </c>
      <c r="N48" s="205">
        <f>SUM(N34:N47)</f>
        <v>49750</v>
      </c>
      <c r="O48" s="205">
        <f>SUM(O34:O47)</f>
        <v>20000</v>
      </c>
    </row>
    <row r="49" spans="1:15" ht="19.5">
      <c r="A49" s="152"/>
      <c r="B49" s="151"/>
      <c r="C49" s="151"/>
      <c r="D49" s="151"/>
      <c r="E49" s="151"/>
      <c r="F49" s="151"/>
      <c r="G49" s="206"/>
      <c r="H49" s="210"/>
      <c r="I49" s="210"/>
      <c r="J49" s="210"/>
      <c r="K49" s="210"/>
      <c r="L49" s="210"/>
      <c r="M49" s="210"/>
      <c r="N49" s="210"/>
      <c r="O49" s="210"/>
    </row>
    <row r="50" spans="1:15" ht="20.25" thickBot="1">
      <c r="A50" s="150"/>
      <c r="B50" s="416" t="s">
        <v>146</v>
      </c>
      <c r="C50" s="417"/>
      <c r="D50" s="417"/>
      <c r="E50" s="417"/>
      <c r="F50" s="418"/>
      <c r="G50" s="207">
        <f>G48+G32+G26+G23+G16+G9</f>
        <v>51000</v>
      </c>
      <c r="H50" s="210"/>
      <c r="I50" s="210"/>
      <c r="J50" s="210"/>
      <c r="K50" s="210"/>
      <c r="L50" s="207">
        <f>L48+L32+L26+L23+L16+L9</f>
        <v>1002.5</v>
      </c>
      <c r="M50" s="207">
        <f>M48+M32+M26+M23+M16+M9</f>
        <v>65750</v>
      </c>
      <c r="N50" s="207">
        <f>N48+N32+N26+N23+N16+N9</f>
        <v>66752.5</v>
      </c>
      <c r="O50" s="207">
        <f>O48+O32+O26+O23+O16+O9</f>
        <v>15752.5</v>
      </c>
    </row>
    <row r="51" spans="1:15" ht="19.5">
      <c r="A51" s="149"/>
      <c r="B51" s="149"/>
      <c r="C51" s="149"/>
      <c r="D51" s="149"/>
      <c r="E51" s="149"/>
      <c r="F51" s="149"/>
      <c r="G51" s="149"/>
    </row>
  </sheetData>
  <mergeCells count="10">
    <mergeCell ref="H2:K2"/>
    <mergeCell ref="L2:O2"/>
    <mergeCell ref="B48:F48"/>
    <mergeCell ref="B50:F50"/>
    <mergeCell ref="A1:G1"/>
    <mergeCell ref="B9:F9"/>
    <mergeCell ref="B16:F16"/>
    <mergeCell ref="B23:F23"/>
    <mergeCell ref="B26:F26"/>
    <mergeCell ref="B32:F32"/>
  </mergeCells>
  <conditionalFormatting sqref="K5:K47">
    <cfRule type="cellIs" dxfId="1" priority="2" operator="greaterThan">
      <formula>0</formula>
    </cfRule>
  </conditionalFormatting>
  <conditionalFormatting sqref="O5:O47">
    <cfRule type="cellIs" dxfId="0" priority="1" operator="greaterThan">
      <formula>0</formula>
    </cfRule>
  </conditionalFormatting>
  <pageMargins left="0.70866141732283472" right="0.70866141732283472" top="0.31496062992125984" bottom="0.31496062992125984" header="0.31496062992125984" footer="0.31496062992125984"/>
  <pageSetup scale="3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B0BAF-48AA-4A5C-BF1C-FD1B132C9984}">
  <dimension ref="A1:M9"/>
  <sheetViews>
    <sheetView showZeros="0" view="pageBreakPreview" zoomScaleNormal="100" zoomScaleSheetLayoutView="100" workbookViewId="0">
      <pane xSplit="5" ySplit="4" topLeftCell="F5" activePane="bottomRight" state="frozen"/>
      <selection pane="topRight" activeCell="G1" sqref="G1"/>
      <selection pane="bottomLeft" activeCell="A7" sqref="A7"/>
      <selection pane="bottomRight" sqref="A1:M9"/>
    </sheetView>
  </sheetViews>
  <sheetFormatPr defaultRowHeight="15.75"/>
  <cols>
    <col min="1" max="1" width="9" style="230" customWidth="1"/>
    <col min="2" max="2" width="63.42578125" style="231" customWidth="1"/>
    <col min="3" max="3" width="11.140625" style="230" customWidth="1"/>
    <col min="4" max="4" width="7.140625" style="230" customWidth="1"/>
    <col min="5" max="5" width="8.28515625" style="225" customWidth="1"/>
    <col min="6" max="6" width="14.7109375" style="232" customWidth="1"/>
    <col min="7" max="7" width="9.28515625" style="227" customWidth="1"/>
    <col min="8" max="8" width="10.28515625" style="227" customWidth="1"/>
    <col min="9" max="9" width="7.7109375" style="227" customWidth="1"/>
    <col min="10" max="10" width="8.85546875" style="227"/>
    <col min="11" max="11" width="13" style="227" customWidth="1"/>
    <col min="12" max="12" width="11.28515625" style="227" customWidth="1"/>
    <col min="13" max="13" width="10" style="227" customWidth="1"/>
    <col min="14" max="255" width="8.85546875" style="227"/>
    <col min="256" max="256" width="8" style="227" customWidth="1"/>
    <col min="257" max="257" width="63.140625" style="227" customWidth="1"/>
    <col min="258" max="258" width="10.7109375" style="227" customWidth="1"/>
    <col min="259" max="259" width="9.28515625" style="227" customWidth="1"/>
    <col min="260" max="260" width="22" style="227" customWidth="1"/>
    <col min="261" max="261" width="14.28515625" style="227" customWidth="1"/>
    <col min="262" max="262" width="8.85546875" style="227"/>
    <col min="263" max="263" width="13.140625" style="227" customWidth="1"/>
    <col min="264" max="511" width="8.85546875" style="227"/>
    <col min="512" max="512" width="8" style="227" customWidth="1"/>
    <col min="513" max="513" width="63.140625" style="227" customWidth="1"/>
    <col min="514" max="514" width="10.7109375" style="227" customWidth="1"/>
    <col min="515" max="515" width="9.28515625" style="227" customWidth="1"/>
    <col min="516" max="516" width="22" style="227" customWidth="1"/>
    <col min="517" max="517" width="14.28515625" style="227" customWidth="1"/>
    <col min="518" max="518" width="8.85546875" style="227"/>
    <col min="519" max="519" width="13.140625" style="227" customWidth="1"/>
    <col min="520" max="767" width="8.85546875" style="227"/>
    <col min="768" max="768" width="8" style="227" customWidth="1"/>
    <col min="769" max="769" width="63.140625" style="227" customWidth="1"/>
    <col min="770" max="770" width="10.7109375" style="227" customWidth="1"/>
    <col min="771" max="771" width="9.28515625" style="227" customWidth="1"/>
    <col min="772" max="772" width="22" style="227" customWidth="1"/>
    <col min="773" max="773" width="14.28515625" style="227" customWidth="1"/>
    <col min="774" max="774" width="8.85546875" style="227"/>
    <col min="775" max="775" width="13.140625" style="227" customWidth="1"/>
    <col min="776" max="1023" width="8.85546875" style="227"/>
    <col min="1024" max="1024" width="8" style="227" customWidth="1"/>
    <col min="1025" max="1025" width="63.140625" style="227" customWidth="1"/>
    <col min="1026" max="1026" width="10.7109375" style="227" customWidth="1"/>
    <col min="1027" max="1027" width="9.28515625" style="227" customWidth="1"/>
    <col min="1028" max="1028" width="22" style="227" customWidth="1"/>
    <col min="1029" max="1029" width="14.28515625" style="227" customWidth="1"/>
    <col min="1030" max="1030" width="8.85546875" style="227"/>
    <col min="1031" max="1031" width="13.140625" style="227" customWidth="1"/>
    <col min="1032" max="1279" width="8.85546875" style="227"/>
    <col min="1280" max="1280" width="8" style="227" customWidth="1"/>
    <col min="1281" max="1281" width="63.140625" style="227" customWidth="1"/>
    <col min="1282" max="1282" width="10.7109375" style="227" customWidth="1"/>
    <col min="1283" max="1283" width="9.28515625" style="227" customWidth="1"/>
    <col min="1284" max="1284" width="22" style="227" customWidth="1"/>
    <col min="1285" max="1285" width="14.28515625" style="227" customWidth="1"/>
    <col min="1286" max="1286" width="8.85546875" style="227"/>
    <col min="1287" max="1287" width="13.140625" style="227" customWidth="1"/>
    <col min="1288" max="1535" width="8.85546875" style="227"/>
    <col min="1536" max="1536" width="8" style="227" customWidth="1"/>
    <col min="1537" max="1537" width="63.140625" style="227" customWidth="1"/>
    <col min="1538" max="1538" width="10.7109375" style="227" customWidth="1"/>
    <col min="1539" max="1539" width="9.28515625" style="227" customWidth="1"/>
    <col min="1540" max="1540" width="22" style="227" customWidth="1"/>
    <col min="1541" max="1541" width="14.28515625" style="227" customWidth="1"/>
    <col min="1542" max="1542" width="8.85546875" style="227"/>
    <col min="1543" max="1543" width="13.140625" style="227" customWidth="1"/>
    <col min="1544" max="1791" width="8.85546875" style="227"/>
    <col min="1792" max="1792" width="8" style="227" customWidth="1"/>
    <col min="1793" max="1793" width="63.140625" style="227" customWidth="1"/>
    <col min="1794" max="1794" width="10.7109375" style="227" customWidth="1"/>
    <col min="1795" max="1795" width="9.28515625" style="227" customWidth="1"/>
    <col min="1796" max="1796" width="22" style="227" customWidth="1"/>
    <col min="1797" max="1797" width="14.28515625" style="227" customWidth="1"/>
    <col min="1798" max="1798" width="8.85546875" style="227"/>
    <col min="1799" max="1799" width="13.140625" style="227" customWidth="1"/>
    <col min="1800" max="2047" width="8.85546875" style="227"/>
    <col min="2048" max="2048" width="8" style="227" customWidth="1"/>
    <col min="2049" max="2049" width="63.140625" style="227" customWidth="1"/>
    <col min="2050" max="2050" width="10.7109375" style="227" customWidth="1"/>
    <col min="2051" max="2051" width="9.28515625" style="227" customWidth="1"/>
    <col min="2052" max="2052" width="22" style="227" customWidth="1"/>
    <col min="2053" max="2053" width="14.28515625" style="227" customWidth="1"/>
    <col min="2054" max="2054" width="8.85546875" style="227"/>
    <col min="2055" max="2055" width="13.140625" style="227" customWidth="1"/>
    <col min="2056" max="2303" width="8.85546875" style="227"/>
    <col min="2304" max="2304" width="8" style="227" customWidth="1"/>
    <col min="2305" max="2305" width="63.140625" style="227" customWidth="1"/>
    <col min="2306" max="2306" width="10.7109375" style="227" customWidth="1"/>
    <col min="2307" max="2307" width="9.28515625" style="227" customWidth="1"/>
    <col min="2308" max="2308" width="22" style="227" customWidth="1"/>
    <col min="2309" max="2309" width="14.28515625" style="227" customWidth="1"/>
    <col min="2310" max="2310" width="8.85546875" style="227"/>
    <col min="2311" max="2311" width="13.140625" style="227" customWidth="1"/>
    <col min="2312" max="2559" width="8.85546875" style="227"/>
    <col min="2560" max="2560" width="8" style="227" customWidth="1"/>
    <col min="2561" max="2561" width="63.140625" style="227" customWidth="1"/>
    <col min="2562" max="2562" width="10.7109375" style="227" customWidth="1"/>
    <col min="2563" max="2563" width="9.28515625" style="227" customWidth="1"/>
    <col min="2564" max="2564" width="22" style="227" customWidth="1"/>
    <col min="2565" max="2565" width="14.28515625" style="227" customWidth="1"/>
    <col min="2566" max="2566" width="8.85546875" style="227"/>
    <col min="2567" max="2567" width="13.140625" style="227" customWidth="1"/>
    <col min="2568" max="2815" width="8.85546875" style="227"/>
    <col min="2816" max="2816" width="8" style="227" customWidth="1"/>
    <col min="2817" max="2817" width="63.140625" style="227" customWidth="1"/>
    <col min="2818" max="2818" width="10.7109375" style="227" customWidth="1"/>
    <col min="2819" max="2819" width="9.28515625" style="227" customWidth="1"/>
    <col min="2820" max="2820" width="22" style="227" customWidth="1"/>
    <col min="2821" max="2821" width="14.28515625" style="227" customWidth="1"/>
    <col min="2822" max="2822" width="8.85546875" style="227"/>
    <col min="2823" max="2823" width="13.140625" style="227" customWidth="1"/>
    <col min="2824" max="3071" width="8.85546875" style="227"/>
    <col min="3072" max="3072" width="8" style="227" customWidth="1"/>
    <col min="3073" max="3073" width="63.140625" style="227" customWidth="1"/>
    <col min="3074" max="3074" width="10.7109375" style="227" customWidth="1"/>
    <col min="3075" max="3075" width="9.28515625" style="227" customWidth="1"/>
    <col min="3076" max="3076" width="22" style="227" customWidth="1"/>
    <col min="3077" max="3077" width="14.28515625" style="227" customWidth="1"/>
    <col min="3078" max="3078" width="8.85546875" style="227"/>
    <col min="3079" max="3079" width="13.140625" style="227" customWidth="1"/>
    <col min="3080" max="3327" width="8.85546875" style="227"/>
    <col min="3328" max="3328" width="8" style="227" customWidth="1"/>
    <col min="3329" max="3329" width="63.140625" style="227" customWidth="1"/>
    <col min="3330" max="3330" width="10.7109375" style="227" customWidth="1"/>
    <col min="3331" max="3331" width="9.28515625" style="227" customWidth="1"/>
    <col min="3332" max="3332" width="22" style="227" customWidth="1"/>
    <col min="3333" max="3333" width="14.28515625" style="227" customWidth="1"/>
    <col min="3334" max="3334" width="8.85546875" style="227"/>
    <col min="3335" max="3335" width="13.140625" style="227" customWidth="1"/>
    <col min="3336" max="3583" width="8.85546875" style="227"/>
    <col min="3584" max="3584" width="8" style="227" customWidth="1"/>
    <col min="3585" max="3585" width="63.140625" style="227" customWidth="1"/>
    <col min="3586" max="3586" width="10.7109375" style="227" customWidth="1"/>
    <col min="3587" max="3587" width="9.28515625" style="227" customWidth="1"/>
    <col min="3588" max="3588" width="22" style="227" customWidth="1"/>
    <col min="3589" max="3589" width="14.28515625" style="227" customWidth="1"/>
    <col min="3590" max="3590" width="8.85546875" style="227"/>
    <col min="3591" max="3591" width="13.140625" style="227" customWidth="1"/>
    <col min="3592" max="3839" width="8.85546875" style="227"/>
    <col min="3840" max="3840" width="8" style="227" customWidth="1"/>
    <col min="3841" max="3841" width="63.140625" style="227" customWidth="1"/>
    <col min="3842" max="3842" width="10.7109375" style="227" customWidth="1"/>
    <col min="3843" max="3843" width="9.28515625" style="227" customWidth="1"/>
    <col min="3844" max="3844" width="22" style="227" customWidth="1"/>
    <col min="3845" max="3845" width="14.28515625" style="227" customWidth="1"/>
    <col min="3846" max="3846" width="8.85546875" style="227"/>
    <col min="3847" max="3847" width="13.140625" style="227" customWidth="1"/>
    <col min="3848" max="4095" width="8.85546875" style="227"/>
    <col min="4096" max="4096" width="8" style="227" customWidth="1"/>
    <col min="4097" max="4097" width="63.140625" style="227" customWidth="1"/>
    <col min="4098" max="4098" width="10.7109375" style="227" customWidth="1"/>
    <col min="4099" max="4099" width="9.28515625" style="227" customWidth="1"/>
    <col min="4100" max="4100" width="22" style="227" customWidth="1"/>
    <col min="4101" max="4101" width="14.28515625" style="227" customWidth="1"/>
    <col min="4102" max="4102" width="8.85546875" style="227"/>
    <col min="4103" max="4103" width="13.140625" style="227" customWidth="1"/>
    <col min="4104" max="4351" width="8.85546875" style="227"/>
    <col min="4352" max="4352" width="8" style="227" customWidth="1"/>
    <col min="4353" max="4353" width="63.140625" style="227" customWidth="1"/>
    <col min="4354" max="4354" width="10.7109375" style="227" customWidth="1"/>
    <col min="4355" max="4355" width="9.28515625" style="227" customWidth="1"/>
    <col min="4356" max="4356" width="22" style="227" customWidth="1"/>
    <col min="4357" max="4357" width="14.28515625" style="227" customWidth="1"/>
    <col min="4358" max="4358" width="8.85546875" style="227"/>
    <col min="4359" max="4359" width="13.140625" style="227" customWidth="1"/>
    <col min="4360" max="4607" width="8.85546875" style="227"/>
    <col min="4608" max="4608" width="8" style="227" customWidth="1"/>
    <col min="4609" max="4609" width="63.140625" style="227" customWidth="1"/>
    <col min="4610" max="4610" width="10.7109375" style="227" customWidth="1"/>
    <col min="4611" max="4611" width="9.28515625" style="227" customWidth="1"/>
    <col min="4612" max="4612" width="22" style="227" customWidth="1"/>
    <col min="4613" max="4613" width="14.28515625" style="227" customWidth="1"/>
    <col min="4614" max="4614" width="8.85546875" style="227"/>
    <col min="4615" max="4615" width="13.140625" style="227" customWidth="1"/>
    <col min="4616" max="4863" width="8.85546875" style="227"/>
    <col min="4864" max="4864" width="8" style="227" customWidth="1"/>
    <col min="4865" max="4865" width="63.140625" style="227" customWidth="1"/>
    <col min="4866" max="4866" width="10.7109375" style="227" customWidth="1"/>
    <col min="4867" max="4867" width="9.28515625" style="227" customWidth="1"/>
    <col min="4868" max="4868" width="22" style="227" customWidth="1"/>
    <col min="4869" max="4869" width="14.28515625" style="227" customWidth="1"/>
    <col min="4870" max="4870" width="8.85546875" style="227"/>
    <col min="4871" max="4871" width="13.140625" style="227" customWidth="1"/>
    <col min="4872" max="5119" width="8.85546875" style="227"/>
    <col min="5120" max="5120" width="8" style="227" customWidth="1"/>
    <col min="5121" max="5121" width="63.140625" style="227" customWidth="1"/>
    <col min="5122" max="5122" width="10.7109375" style="227" customWidth="1"/>
    <col min="5123" max="5123" width="9.28515625" style="227" customWidth="1"/>
    <col min="5124" max="5124" width="22" style="227" customWidth="1"/>
    <col min="5125" max="5125" width="14.28515625" style="227" customWidth="1"/>
    <col min="5126" max="5126" width="8.85546875" style="227"/>
    <col min="5127" max="5127" width="13.140625" style="227" customWidth="1"/>
    <col min="5128" max="5375" width="8.85546875" style="227"/>
    <col min="5376" max="5376" width="8" style="227" customWidth="1"/>
    <col min="5377" max="5377" width="63.140625" style="227" customWidth="1"/>
    <col min="5378" max="5378" width="10.7109375" style="227" customWidth="1"/>
    <col min="5379" max="5379" width="9.28515625" style="227" customWidth="1"/>
    <col min="5380" max="5380" width="22" style="227" customWidth="1"/>
    <col min="5381" max="5381" width="14.28515625" style="227" customWidth="1"/>
    <col min="5382" max="5382" width="8.85546875" style="227"/>
    <col min="5383" max="5383" width="13.140625" style="227" customWidth="1"/>
    <col min="5384" max="5631" width="8.85546875" style="227"/>
    <col min="5632" max="5632" width="8" style="227" customWidth="1"/>
    <col min="5633" max="5633" width="63.140625" style="227" customWidth="1"/>
    <col min="5634" max="5634" width="10.7109375" style="227" customWidth="1"/>
    <col min="5635" max="5635" width="9.28515625" style="227" customWidth="1"/>
    <col min="5636" max="5636" width="22" style="227" customWidth="1"/>
    <col min="5637" max="5637" width="14.28515625" style="227" customWidth="1"/>
    <col min="5638" max="5638" width="8.85546875" style="227"/>
    <col min="5639" max="5639" width="13.140625" style="227" customWidth="1"/>
    <col min="5640" max="5887" width="8.85546875" style="227"/>
    <col min="5888" max="5888" width="8" style="227" customWidth="1"/>
    <col min="5889" max="5889" width="63.140625" style="227" customWidth="1"/>
    <col min="5890" max="5890" width="10.7109375" style="227" customWidth="1"/>
    <col min="5891" max="5891" width="9.28515625" style="227" customWidth="1"/>
    <col min="5892" max="5892" width="22" style="227" customWidth="1"/>
    <col min="5893" max="5893" width="14.28515625" style="227" customWidth="1"/>
    <col min="5894" max="5894" width="8.85546875" style="227"/>
    <col min="5895" max="5895" width="13.140625" style="227" customWidth="1"/>
    <col min="5896" max="6143" width="8.85546875" style="227"/>
    <col min="6144" max="6144" width="8" style="227" customWidth="1"/>
    <col min="6145" max="6145" width="63.140625" style="227" customWidth="1"/>
    <col min="6146" max="6146" width="10.7109375" style="227" customWidth="1"/>
    <col min="6147" max="6147" width="9.28515625" style="227" customWidth="1"/>
    <col min="6148" max="6148" width="22" style="227" customWidth="1"/>
    <col min="6149" max="6149" width="14.28515625" style="227" customWidth="1"/>
    <col min="6150" max="6150" width="8.85546875" style="227"/>
    <col min="6151" max="6151" width="13.140625" style="227" customWidth="1"/>
    <col min="6152" max="6399" width="8.85546875" style="227"/>
    <col min="6400" max="6400" width="8" style="227" customWidth="1"/>
    <col min="6401" max="6401" width="63.140625" style="227" customWidth="1"/>
    <col min="6402" max="6402" width="10.7109375" style="227" customWidth="1"/>
    <col min="6403" max="6403" width="9.28515625" style="227" customWidth="1"/>
    <col min="6404" max="6404" width="22" style="227" customWidth="1"/>
    <col min="6405" max="6405" width="14.28515625" style="227" customWidth="1"/>
    <col min="6406" max="6406" width="8.85546875" style="227"/>
    <col min="6407" max="6407" width="13.140625" style="227" customWidth="1"/>
    <col min="6408" max="6655" width="8.85546875" style="227"/>
    <col min="6656" max="6656" width="8" style="227" customWidth="1"/>
    <col min="6657" max="6657" width="63.140625" style="227" customWidth="1"/>
    <col min="6658" max="6658" width="10.7109375" style="227" customWidth="1"/>
    <col min="6659" max="6659" width="9.28515625" style="227" customWidth="1"/>
    <col min="6660" max="6660" width="22" style="227" customWidth="1"/>
    <col min="6661" max="6661" width="14.28515625" style="227" customWidth="1"/>
    <col min="6662" max="6662" width="8.85546875" style="227"/>
    <col min="6663" max="6663" width="13.140625" style="227" customWidth="1"/>
    <col min="6664" max="6911" width="8.85546875" style="227"/>
    <col min="6912" max="6912" width="8" style="227" customWidth="1"/>
    <col min="6913" max="6913" width="63.140625" style="227" customWidth="1"/>
    <col min="6914" max="6914" width="10.7109375" style="227" customWidth="1"/>
    <col min="6915" max="6915" width="9.28515625" style="227" customWidth="1"/>
    <col min="6916" max="6916" width="22" style="227" customWidth="1"/>
    <col min="6917" max="6917" width="14.28515625" style="227" customWidth="1"/>
    <col min="6918" max="6918" width="8.85546875" style="227"/>
    <col min="6919" max="6919" width="13.140625" style="227" customWidth="1"/>
    <col min="6920" max="7167" width="8.85546875" style="227"/>
    <col min="7168" max="7168" width="8" style="227" customWidth="1"/>
    <col min="7169" max="7169" width="63.140625" style="227" customWidth="1"/>
    <col min="7170" max="7170" width="10.7109375" style="227" customWidth="1"/>
    <col min="7171" max="7171" width="9.28515625" style="227" customWidth="1"/>
    <col min="7172" max="7172" width="22" style="227" customWidth="1"/>
    <col min="7173" max="7173" width="14.28515625" style="227" customWidth="1"/>
    <col min="7174" max="7174" width="8.85546875" style="227"/>
    <col min="7175" max="7175" width="13.140625" style="227" customWidth="1"/>
    <col min="7176" max="7423" width="8.85546875" style="227"/>
    <col min="7424" max="7424" width="8" style="227" customWidth="1"/>
    <col min="7425" max="7425" width="63.140625" style="227" customWidth="1"/>
    <col min="7426" max="7426" width="10.7109375" style="227" customWidth="1"/>
    <col min="7427" max="7427" width="9.28515625" style="227" customWidth="1"/>
    <col min="7428" max="7428" width="22" style="227" customWidth="1"/>
    <col min="7429" max="7429" width="14.28515625" style="227" customWidth="1"/>
    <col min="7430" max="7430" width="8.85546875" style="227"/>
    <col min="7431" max="7431" width="13.140625" style="227" customWidth="1"/>
    <col min="7432" max="7679" width="8.85546875" style="227"/>
    <col min="7680" max="7680" width="8" style="227" customWidth="1"/>
    <col min="7681" max="7681" width="63.140625" style="227" customWidth="1"/>
    <col min="7682" max="7682" width="10.7109375" style="227" customWidth="1"/>
    <col min="7683" max="7683" width="9.28515625" style="227" customWidth="1"/>
    <col min="7684" max="7684" width="22" style="227" customWidth="1"/>
    <col min="7685" max="7685" width="14.28515625" style="227" customWidth="1"/>
    <col min="7686" max="7686" width="8.85546875" style="227"/>
    <col min="7687" max="7687" width="13.140625" style="227" customWidth="1"/>
    <col min="7688" max="7935" width="8.85546875" style="227"/>
    <col min="7936" max="7936" width="8" style="227" customWidth="1"/>
    <col min="7937" max="7937" width="63.140625" style="227" customWidth="1"/>
    <col min="7938" max="7938" width="10.7109375" style="227" customWidth="1"/>
    <col min="7939" max="7939" width="9.28515625" style="227" customWidth="1"/>
    <col min="7940" max="7940" width="22" style="227" customWidth="1"/>
    <col min="7941" max="7941" width="14.28515625" style="227" customWidth="1"/>
    <col min="7942" max="7942" width="8.85546875" style="227"/>
    <col min="7943" max="7943" width="13.140625" style="227" customWidth="1"/>
    <col min="7944" max="8191" width="8.85546875" style="227"/>
    <col min="8192" max="8192" width="8" style="227" customWidth="1"/>
    <col min="8193" max="8193" width="63.140625" style="227" customWidth="1"/>
    <col min="8194" max="8194" width="10.7109375" style="227" customWidth="1"/>
    <col min="8195" max="8195" width="9.28515625" style="227" customWidth="1"/>
    <col min="8196" max="8196" width="22" style="227" customWidth="1"/>
    <col min="8197" max="8197" width="14.28515625" style="227" customWidth="1"/>
    <col min="8198" max="8198" width="8.85546875" style="227"/>
    <col min="8199" max="8199" width="13.140625" style="227" customWidth="1"/>
    <col min="8200" max="8447" width="8.85546875" style="227"/>
    <col min="8448" max="8448" width="8" style="227" customWidth="1"/>
    <col min="8449" max="8449" width="63.140625" style="227" customWidth="1"/>
    <col min="8450" max="8450" width="10.7109375" style="227" customWidth="1"/>
    <col min="8451" max="8451" width="9.28515625" style="227" customWidth="1"/>
    <col min="8452" max="8452" width="22" style="227" customWidth="1"/>
    <col min="8453" max="8453" width="14.28515625" style="227" customWidth="1"/>
    <col min="8454" max="8454" width="8.85546875" style="227"/>
    <col min="8455" max="8455" width="13.140625" style="227" customWidth="1"/>
    <col min="8456" max="8703" width="8.85546875" style="227"/>
    <col min="8704" max="8704" width="8" style="227" customWidth="1"/>
    <col min="8705" max="8705" width="63.140625" style="227" customWidth="1"/>
    <col min="8706" max="8706" width="10.7109375" style="227" customWidth="1"/>
    <col min="8707" max="8707" width="9.28515625" style="227" customWidth="1"/>
    <col min="8708" max="8708" width="22" style="227" customWidth="1"/>
    <col min="8709" max="8709" width="14.28515625" style="227" customWidth="1"/>
    <col min="8710" max="8710" width="8.85546875" style="227"/>
    <col min="8711" max="8711" width="13.140625" style="227" customWidth="1"/>
    <col min="8712" max="8959" width="8.85546875" style="227"/>
    <col min="8960" max="8960" width="8" style="227" customWidth="1"/>
    <col min="8961" max="8961" width="63.140625" style="227" customWidth="1"/>
    <col min="8962" max="8962" width="10.7109375" style="227" customWidth="1"/>
    <col min="8963" max="8963" width="9.28515625" style="227" customWidth="1"/>
    <col min="8964" max="8964" width="22" style="227" customWidth="1"/>
    <col min="8965" max="8965" width="14.28515625" style="227" customWidth="1"/>
    <col min="8966" max="8966" width="8.85546875" style="227"/>
    <col min="8967" max="8967" width="13.140625" style="227" customWidth="1"/>
    <col min="8968" max="9215" width="8.85546875" style="227"/>
    <col min="9216" max="9216" width="8" style="227" customWidth="1"/>
    <col min="9217" max="9217" width="63.140625" style="227" customWidth="1"/>
    <col min="9218" max="9218" width="10.7109375" style="227" customWidth="1"/>
    <col min="9219" max="9219" width="9.28515625" style="227" customWidth="1"/>
    <col min="9220" max="9220" width="22" style="227" customWidth="1"/>
    <col min="9221" max="9221" width="14.28515625" style="227" customWidth="1"/>
    <col min="9222" max="9222" width="8.85546875" style="227"/>
    <col min="9223" max="9223" width="13.140625" style="227" customWidth="1"/>
    <col min="9224" max="9471" width="8.85546875" style="227"/>
    <col min="9472" max="9472" width="8" style="227" customWidth="1"/>
    <col min="9473" max="9473" width="63.140625" style="227" customWidth="1"/>
    <col min="9474" max="9474" width="10.7109375" style="227" customWidth="1"/>
    <col min="9475" max="9475" width="9.28515625" style="227" customWidth="1"/>
    <col min="9476" max="9476" width="22" style="227" customWidth="1"/>
    <col min="9477" max="9477" width="14.28515625" style="227" customWidth="1"/>
    <col min="9478" max="9478" width="8.85546875" style="227"/>
    <col min="9479" max="9479" width="13.140625" style="227" customWidth="1"/>
    <col min="9480" max="9727" width="8.85546875" style="227"/>
    <col min="9728" max="9728" width="8" style="227" customWidth="1"/>
    <col min="9729" max="9729" width="63.140625" style="227" customWidth="1"/>
    <col min="9730" max="9730" width="10.7109375" style="227" customWidth="1"/>
    <col min="9731" max="9731" width="9.28515625" style="227" customWidth="1"/>
    <col min="9732" max="9732" width="22" style="227" customWidth="1"/>
    <col min="9733" max="9733" width="14.28515625" style="227" customWidth="1"/>
    <col min="9734" max="9734" width="8.85546875" style="227"/>
    <col min="9735" max="9735" width="13.140625" style="227" customWidth="1"/>
    <col min="9736" max="9983" width="8.85546875" style="227"/>
    <col min="9984" max="9984" width="8" style="227" customWidth="1"/>
    <col min="9985" max="9985" width="63.140625" style="227" customWidth="1"/>
    <col min="9986" max="9986" width="10.7109375" style="227" customWidth="1"/>
    <col min="9987" max="9987" width="9.28515625" style="227" customWidth="1"/>
    <col min="9988" max="9988" width="22" style="227" customWidth="1"/>
    <col min="9989" max="9989" width="14.28515625" style="227" customWidth="1"/>
    <col min="9990" max="9990" width="8.85546875" style="227"/>
    <col min="9991" max="9991" width="13.140625" style="227" customWidth="1"/>
    <col min="9992" max="10239" width="8.85546875" style="227"/>
    <col min="10240" max="10240" width="8" style="227" customWidth="1"/>
    <col min="10241" max="10241" width="63.140625" style="227" customWidth="1"/>
    <col min="10242" max="10242" width="10.7109375" style="227" customWidth="1"/>
    <col min="10243" max="10243" width="9.28515625" style="227" customWidth="1"/>
    <col min="10244" max="10244" width="22" style="227" customWidth="1"/>
    <col min="10245" max="10245" width="14.28515625" style="227" customWidth="1"/>
    <col min="10246" max="10246" width="8.85546875" style="227"/>
    <col min="10247" max="10247" width="13.140625" style="227" customWidth="1"/>
    <col min="10248" max="10495" width="8.85546875" style="227"/>
    <col min="10496" max="10496" width="8" style="227" customWidth="1"/>
    <col min="10497" max="10497" width="63.140625" style="227" customWidth="1"/>
    <col min="10498" max="10498" width="10.7109375" style="227" customWidth="1"/>
    <col min="10499" max="10499" width="9.28515625" style="227" customWidth="1"/>
    <col min="10500" max="10500" width="22" style="227" customWidth="1"/>
    <col min="10501" max="10501" width="14.28515625" style="227" customWidth="1"/>
    <col min="10502" max="10502" width="8.85546875" style="227"/>
    <col min="10503" max="10503" width="13.140625" style="227" customWidth="1"/>
    <col min="10504" max="10751" width="8.85546875" style="227"/>
    <col min="10752" max="10752" width="8" style="227" customWidth="1"/>
    <col min="10753" max="10753" width="63.140625" style="227" customWidth="1"/>
    <col min="10754" max="10754" width="10.7109375" style="227" customWidth="1"/>
    <col min="10755" max="10755" width="9.28515625" style="227" customWidth="1"/>
    <col min="10756" max="10756" width="22" style="227" customWidth="1"/>
    <col min="10757" max="10757" width="14.28515625" style="227" customWidth="1"/>
    <col min="10758" max="10758" width="8.85546875" style="227"/>
    <col min="10759" max="10759" width="13.140625" style="227" customWidth="1"/>
    <col min="10760" max="11007" width="8.85546875" style="227"/>
    <col min="11008" max="11008" width="8" style="227" customWidth="1"/>
    <col min="11009" max="11009" width="63.140625" style="227" customWidth="1"/>
    <col min="11010" max="11010" width="10.7109375" style="227" customWidth="1"/>
    <col min="11011" max="11011" width="9.28515625" style="227" customWidth="1"/>
    <col min="11012" max="11012" width="22" style="227" customWidth="1"/>
    <col min="11013" max="11013" width="14.28515625" style="227" customWidth="1"/>
    <col min="11014" max="11014" width="8.85546875" style="227"/>
    <col min="11015" max="11015" width="13.140625" style="227" customWidth="1"/>
    <col min="11016" max="11263" width="8.85546875" style="227"/>
    <col min="11264" max="11264" width="8" style="227" customWidth="1"/>
    <col min="11265" max="11265" width="63.140625" style="227" customWidth="1"/>
    <col min="11266" max="11266" width="10.7109375" style="227" customWidth="1"/>
    <col min="11267" max="11267" width="9.28515625" style="227" customWidth="1"/>
    <col min="11268" max="11268" width="22" style="227" customWidth="1"/>
    <col min="11269" max="11269" width="14.28515625" style="227" customWidth="1"/>
    <col min="11270" max="11270" width="8.85546875" style="227"/>
    <col min="11271" max="11271" width="13.140625" style="227" customWidth="1"/>
    <col min="11272" max="11519" width="8.85546875" style="227"/>
    <col min="11520" max="11520" width="8" style="227" customWidth="1"/>
    <col min="11521" max="11521" width="63.140625" style="227" customWidth="1"/>
    <col min="11522" max="11522" width="10.7109375" style="227" customWidth="1"/>
    <col min="11523" max="11523" width="9.28515625" style="227" customWidth="1"/>
    <col min="11524" max="11524" width="22" style="227" customWidth="1"/>
    <col min="11525" max="11525" width="14.28515625" style="227" customWidth="1"/>
    <col min="11526" max="11526" width="8.85546875" style="227"/>
    <col min="11527" max="11527" width="13.140625" style="227" customWidth="1"/>
    <col min="11528" max="11775" width="8.85546875" style="227"/>
    <col min="11776" max="11776" width="8" style="227" customWidth="1"/>
    <col min="11777" max="11777" width="63.140625" style="227" customWidth="1"/>
    <col min="11778" max="11778" width="10.7109375" style="227" customWidth="1"/>
    <col min="11779" max="11779" width="9.28515625" style="227" customWidth="1"/>
    <col min="11780" max="11780" width="22" style="227" customWidth="1"/>
    <col min="11781" max="11781" width="14.28515625" style="227" customWidth="1"/>
    <col min="11782" max="11782" width="8.85546875" style="227"/>
    <col min="11783" max="11783" width="13.140625" style="227" customWidth="1"/>
    <col min="11784" max="12031" width="8.85546875" style="227"/>
    <col min="12032" max="12032" width="8" style="227" customWidth="1"/>
    <col min="12033" max="12033" width="63.140625" style="227" customWidth="1"/>
    <col min="12034" max="12034" width="10.7109375" style="227" customWidth="1"/>
    <col min="12035" max="12035" width="9.28515625" style="227" customWidth="1"/>
    <col min="12036" max="12036" width="22" style="227" customWidth="1"/>
    <col min="12037" max="12037" width="14.28515625" style="227" customWidth="1"/>
    <col min="12038" max="12038" width="8.85546875" style="227"/>
    <col min="12039" max="12039" width="13.140625" style="227" customWidth="1"/>
    <col min="12040" max="12287" width="8.85546875" style="227"/>
    <col min="12288" max="12288" width="8" style="227" customWidth="1"/>
    <col min="12289" max="12289" width="63.140625" style="227" customWidth="1"/>
    <col min="12290" max="12290" width="10.7109375" style="227" customWidth="1"/>
    <col min="12291" max="12291" width="9.28515625" style="227" customWidth="1"/>
    <col min="12292" max="12292" width="22" style="227" customWidth="1"/>
    <col min="12293" max="12293" width="14.28515625" style="227" customWidth="1"/>
    <col min="12294" max="12294" width="8.85546875" style="227"/>
    <col min="12295" max="12295" width="13.140625" style="227" customWidth="1"/>
    <col min="12296" max="12543" width="8.85546875" style="227"/>
    <col min="12544" max="12544" width="8" style="227" customWidth="1"/>
    <col min="12545" max="12545" width="63.140625" style="227" customWidth="1"/>
    <col min="12546" max="12546" width="10.7109375" style="227" customWidth="1"/>
    <col min="12547" max="12547" width="9.28515625" style="227" customWidth="1"/>
    <col min="12548" max="12548" width="22" style="227" customWidth="1"/>
    <col min="12549" max="12549" width="14.28515625" style="227" customWidth="1"/>
    <col min="12550" max="12550" width="8.85546875" style="227"/>
    <col min="12551" max="12551" width="13.140625" style="227" customWidth="1"/>
    <col min="12552" max="12799" width="8.85546875" style="227"/>
    <col min="12800" max="12800" width="8" style="227" customWidth="1"/>
    <col min="12801" max="12801" width="63.140625" style="227" customWidth="1"/>
    <col min="12802" max="12802" width="10.7109375" style="227" customWidth="1"/>
    <col min="12803" max="12803" width="9.28515625" style="227" customWidth="1"/>
    <col min="12804" max="12804" width="22" style="227" customWidth="1"/>
    <col min="12805" max="12805" width="14.28515625" style="227" customWidth="1"/>
    <col min="12806" max="12806" width="8.85546875" style="227"/>
    <col min="12807" max="12807" width="13.140625" style="227" customWidth="1"/>
    <col min="12808" max="13055" width="8.85546875" style="227"/>
    <col min="13056" max="13056" width="8" style="227" customWidth="1"/>
    <col min="13057" max="13057" width="63.140625" style="227" customWidth="1"/>
    <col min="13058" max="13058" width="10.7109375" style="227" customWidth="1"/>
    <col min="13059" max="13059" width="9.28515625" style="227" customWidth="1"/>
    <col min="13060" max="13060" width="22" style="227" customWidth="1"/>
    <col min="13061" max="13061" width="14.28515625" style="227" customWidth="1"/>
    <col min="13062" max="13062" width="8.85546875" style="227"/>
    <col min="13063" max="13063" width="13.140625" style="227" customWidth="1"/>
    <col min="13064" max="13311" width="8.85546875" style="227"/>
    <col min="13312" max="13312" width="8" style="227" customWidth="1"/>
    <col min="13313" max="13313" width="63.140625" style="227" customWidth="1"/>
    <col min="13314" max="13314" width="10.7109375" style="227" customWidth="1"/>
    <col min="13315" max="13315" width="9.28515625" style="227" customWidth="1"/>
    <col min="13316" max="13316" width="22" style="227" customWidth="1"/>
    <col min="13317" max="13317" width="14.28515625" style="227" customWidth="1"/>
    <col min="13318" max="13318" width="8.85546875" style="227"/>
    <col min="13319" max="13319" width="13.140625" style="227" customWidth="1"/>
    <col min="13320" max="13567" width="8.85546875" style="227"/>
    <col min="13568" max="13568" width="8" style="227" customWidth="1"/>
    <col min="13569" max="13569" width="63.140625" style="227" customWidth="1"/>
    <col min="13570" max="13570" width="10.7109375" style="227" customWidth="1"/>
    <col min="13571" max="13571" width="9.28515625" style="227" customWidth="1"/>
    <col min="13572" max="13572" width="22" style="227" customWidth="1"/>
    <col min="13573" max="13573" width="14.28515625" style="227" customWidth="1"/>
    <col min="13574" max="13574" width="8.85546875" style="227"/>
    <col min="13575" max="13575" width="13.140625" style="227" customWidth="1"/>
    <col min="13576" max="13823" width="8.85546875" style="227"/>
    <col min="13824" max="13824" width="8" style="227" customWidth="1"/>
    <col min="13825" max="13825" width="63.140625" style="227" customWidth="1"/>
    <col min="13826" max="13826" width="10.7109375" style="227" customWidth="1"/>
    <col min="13827" max="13827" width="9.28515625" style="227" customWidth="1"/>
    <col min="13828" max="13828" width="22" style="227" customWidth="1"/>
    <col min="13829" max="13829" width="14.28515625" style="227" customWidth="1"/>
    <col min="13830" max="13830" width="8.85546875" style="227"/>
    <col min="13831" max="13831" width="13.140625" style="227" customWidth="1"/>
    <col min="13832" max="14079" width="8.85546875" style="227"/>
    <col min="14080" max="14080" width="8" style="227" customWidth="1"/>
    <col min="14081" max="14081" width="63.140625" style="227" customWidth="1"/>
    <col min="14082" max="14082" width="10.7109375" style="227" customWidth="1"/>
    <col min="14083" max="14083" width="9.28515625" style="227" customWidth="1"/>
    <col min="14084" max="14084" width="22" style="227" customWidth="1"/>
    <col min="14085" max="14085" width="14.28515625" style="227" customWidth="1"/>
    <col min="14086" max="14086" width="8.85546875" style="227"/>
    <col min="14087" max="14087" width="13.140625" style="227" customWidth="1"/>
    <col min="14088" max="14335" width="8.85546875" style="227"/>
    <col min="14336" max="14336" width="8" style="227" customWidth="1"/>
    <col min="14337" max="14337" width="63.140625" style="227" customWidth="1"/>
    <col min="14338" max="14338" width="10.7109375" style="227" customWidth="1"/>
    <col min="14339" max="14339" width="9.28515625" style="227" customWidth="1"/>
    <col min="14340" max="14340" width="22" style="227" customWidth="1"/>
    <col min="14341" max="14341" width="14.28515625" style="227" customWidth="1"/>
    <col min="14342" max="14342" width="8.85546875" style="227"/>
    <col min="14343" max="14343" width="13.140625" style="227" customWidth="1"/>
    <col min="14344" max="14591" width="8.85546875" style="227"/>
    <col min="14592" max="14592" width="8" style="227" customWidth="1"/>
    <col min="14593" max="14593" width="63.140625" style="227" customWidth="1"/>
    <col min="14594" max="14594" width="10.7109375" style="227" customWidth="1"/>
    <col min="14595" max="14595" width="9.28515625" style="227" customWidth="1"/>
    <col min="14596" max="14596" width="22" style="227" customWidth="1"/>
    <col min="14597" max="14597" width="14.28515625" style="227" customWidth="1"/>
    <col min="14598" max="14598" width="8.85546875" style="227"/>
    <col min="14599" max="14599" width="13.140625" style="227" customWidth="1"/>
    <col min="14600" max="14847" width="8.85546875" style="227"/>
    <col min="14848" max="14848" width="8" style="227" customWidth="1"/>
    <col min="14849" max="14849" width="63.140625" style="227" customWidth="1"/>
    <col min="14850" max="14850" width="10.7109375" style="227" customWidth="1"/>
    <col min="14851" max="14851" width="9.28515625" style="227" customWidth="1"/>
    <col min="14852" max="14852" width="22" style="227" customWidth="1"/>
    <col min="14853" max="14853" width="14.28515625" style="227" customWidth="1"/>
    <col min="14854" max="14854" width="8.85546875" style="227"/>
    <col min="14855" max="14855" width="13.140625" style="227" customWidth="1"/>
    <col min="14856" max="15103" width="8.85546875" style="227"/>
    <col min="15104" max="15104" width="8" style="227" customWidth="1"/>
    <col min="15105" max="15105" width="63.140625" style="227" customWidth="1"/>
    <col min="15106" max="15106" width="10.7109375" style="227" customWidth="1"/>
    <col min="15107" max="15107" width="9.28515625" style="227" customWidth="1"/>
    <col min="15108" max="15108" width="22" style="227" customWidth="1"/>
    <col min="15109" max="15109" width="14.28515625" style="227" customWidth="1"/>
    <col min="15110" max="15110" width="8.85546875" style="227"/>
    <col min="15111" max="15111" width="13.140625" style="227" customWidth="1"/>
    <col min="15112" max="15359" width="8.85546875" style="227"/>
    <col min="15360" max="15360" width="8" style="227" customWidth="1"/>
    <col min="15361" max="15361" width="63.140625" style="227" customWidth="1"/>
    <col min="15362" max="15362" width="10.7109375" style="227" customWidth="1"/>
    <col min="15363" max="15363" width="9.28515625" style="227" customWidth="1"/>
    <col min="15364" max="15364" width="22" style="227" customWidth="1"/>
    <col min="15365" max="15365" width="14.28515625" style="227" customWidth="1"/>
    <col min="15366" max="15366" width="8.85546875" style="227"/>
    <col min="15367" max="15367" width="13.140625" style="227" customWidth="1"/>
    <col min="15368" max="15615" width="8.85546875" style="227"/>
    <col min="15616" max="15616" width="8" style="227" customWidth="1"/>
    <col min="15617" max="15617" width="63.140625" style="227" customWidth="1"/>
    <col min="15618" max="15618" width="10.7109375" style="227" customWidth="1"/>
    <col min="15619" max="15619" width="9.28515625" style="227" customWidth="1"/>
    <col min="15620" max="15620" width="22" style="227" customWidth="1"/>
    <col min="15621" max="15621" width="14.28515625" style="227" customWidth="1"/>
    <col min="15622" max="15622" width="8.85546875" style="227"/>
    <col min="15623" max="15623" width="13.140625" style="227" customWidth="1"/>
    <col min="15624" max="15871" width="8.85546875" style="227"/>
    <col min="15872" max="15872" width="8" style="227" customWidth="1"/>
    <col min="15873" max="15873" width="63.140625" style="227" customWidth="1"/>
    <col min="15874" max="15874" width="10.7109375" style="227" customWidth="1"/>
    <col min="15875" max="15875" width="9.28515625" style="227" customWidth="1"/>
    <col min="15876" max="15876" width="22" style="227" customWidth="1"/>
    <col min="15877" max="15877" width="14.28515625" style="227" customWidth="1"/>
    <col min="15878" max="15878" width="8.85546875" style="227"/>
    <col min="15879" max="15879" width="13.140625" style="227" customWidth="1"/>
    <col min="15880" max="16127" width="8.85546875" style="227"/>
    <col min="16128" max="16128" width="8" style="227" customWidth="1"/>
    <col min="16129" max="16129" width="63.140625" style="227" customWidth="1"/>
    <col min="16130" max="16130" width="10.7109375" style="227" customWidth="1"/>
    <col min="16131" max="16131" width="9.28515625" style="227" customWidth="1"/>
    <col min="16132" max="16132" width="22" style="227" customWidth="1"/>
    <col min="16133" max="16133" width="14.28515625" style="227" customWidth="1"/>
    <col min="16134" max="16134" width="8.85546875" style="227"/>
    <col min="16135" max="16135" width="13.140625" style="227" customWidth="1"/>
    <col min="16136" max="16384" width="8.85546875" style="227"/>
  </cols>
  <sheetData>
    <row r="1" spans="1:13" s="220" customFormat="1" ht="25.9" customHeight="1">
      <c r="A1" s="426" t="s">
        <v>229</v>
      </c>
      <c r="B1" s="427"/>
      <c r="C1" s="427"/>
      <c r="D1" s="427"/>
      <c r="E1" s="427"/>
      <c r="F1" s="428"/>
    </row>
    <row r="2" spans="1:13" customFormat="1" ht="12" customHeight="1">
      <c r="A2" s="429"/>
      <c r="B2" s="430"/>
      <c r="C2" s="235"/>
      <c r="D2" s="430"/>
      <c r="E2" s="430"/>
      <c r="F2" s="233"/>
      <c r="G2" s="425" t="s">
        <v>230</v>
      </c>
      <c r="H2" s="425"/>
      <c r="I2" s="425"/>
      <c r="J2" s="425" t="s">
        <v>106</v>
      </c>
      <c r="K2" s="425"/>
      <c r="L2" s="425"/>
      <c r="M2" s="425"/>
    </row>
    <row r="3" spans="1:13" customFormat="1">
      <c r="A3" s="234" t="s">
        <v>135</v>
      </c>
      <c r="B3" s="233" t="s">
        <v>221</v>
      </c>
      <c r="C3" s="233" t="s">
        <v>209</v>
      </c>
      <c r="D3" s="233" t="s">
        <v>233</v>
      </c>
      <c r="E3" s="233" t="s">
        <v>207</v>
      </c>
      <c r="F3" s="233" t="s">
        <v>106</v>
      </c>
      <c r="G3" s="236" t="s">
        <v>107</v>
      </c>
      <c r="H3" s="236" t="s">
        <v>108</v>
      </c>
      <c r="I3" s="236" t="s">
        <v>231</v>
      </c>
      <c r="J3" s="236" t="s">
        <v>107</v>
      </c>
      <c r="K3" s="236" t="s">
        <v>108</v>
      </c>
      <c r="L3" s="236" t="s">
        <v>231</v>
      </c>
      <c r="M3" s="236" t="s">
        <v>110</v>
      </c>
    </row>
    <row r="4" spans="1:13">
      <c r="A4" s="221">
        <v>1.01</v>
      </c>
      <c r="B4" s="222" t="s">
        <v>222</v>
      </c>
      <c r="C4" s="223" t="s">
        <v>223</v>
      </c>
      <c r="D4" s="224">
        <v>4</v>
      </c>
      <c r="E4" s="225">
        <v>1800</v>
      </c>
      <c r="F4" s="226">
        <f>D4*[37]Lighting!E3</f>
        <v>7200</v>
      </c>
      <c r="G4" s="251">
        <v>0</v>
      </c>
      <c r="H4" s="252">
        <v>4</v>
      </c>
      <c r="I4" s="251">
        <f>G4+H4</f>
        <v>4</v>
      </c>
      <c r="J4" s="251">
        <f>E4*G4</f>
        <v>0</v>
      </c>
      <c r="K4" s="251">
        <f>E4*H4</f>
        <v>7200</v>
      </c>
      <c r="L4" s="251">
        <f>J4+K4</f>
        <v>7200</v>
      </c>
      <c r="M4" s="253">
        <f>L4-F4</f>
        <v>0</v>
      </c>
    </row>
    <row r="5" spans="1:13" ht="45">
      <c r="A5" s="221">
        <v>1.02</v>
      </c>
      <c r="B5" s="222" t="s">
        <v>224</v>
      </c>
      <c r="C5" s="223" t="s">
        <v>223</v>
      </c>
      <c r="D5" s="224">
        <v>12</v>
      </c>
      <c r="E5" s="228">
        <v>1300</v>
      </c>
      <c r="F5" s="226">
        <f>D5*E5</f>
        <v>15600</v>
      </c>
      <c r="G5" s="251">
        <v>0</v>
      </c>
      <c r="H5" s="252">
        <v>12</v>
      </c>
      <c r="I5" s="251">
        <f t="shared" ref="I5:I8" si="0">G5+H5</f>
        <v>12</v>
      </c>
      <c r="J5" s="251">
        <f t="shared" ref="J5:J8" si="1">E5*G5</f>
        <v>0</v>
      </c>
      <c r="K5" s="251">
        <f t="shared" ref="K5:K8" si="2">E5*H5</f>
        <v>15600</v>
      </c>
      <c r="L5" s="251">
        <f t="shared" ref="L5:L8" si="3">J5+K5</f>
        <v>15600</v>
      </c>
      <c r="M5" s="253">
        <f t="shared" ref="M5:M8" si="4">L5-F5</f>
        <v>0</v>
      </c>
    </row>
    <row r="6" spans="1:13" ht="75">
      <c r="A6" s="221">
        <v>1.03</v>
      </c>
      <c r="B6" s="222" t="s">
        <v>225</v>
      </c>
      <c r="C6" s="223" t="s">
        <v>223</v>
      </c>
      <c r="D6" s="224">
        <v>27</v>
      </c>
      <c r="E6" s="228">
        <v>1410</v>
      </c>
      <c r="F6" s="226">
        <f>D6*E6</f>
        <v>38070</v>
      </c>
      <c r="G6" s="251">
        <v>0</v>
      </c>
      <c r="H6" s="252">
        <v>27</v>
      </c>
      <c r="I6" s="251">
        <f t="shared" si="0"/>
        <v>27</v>
      </c>
      <c r="J6" s="251">
        <f t="shared" si="1"/>
        <v>0</v>
      </c>
      <c r="K6" s="251">
        <f t="shared" si="2"/>
        <v>38070</v>
      </c>
      <c r="L6" s="251">
        <f t="shared" si="3"/>
        <v>38070</v>
      </c>
      <c r="M6" s="253">
        <f t="shared" si="4"/>
        <v>0</v>
      </c>
    </row>
    <row r="7" spans="1:13" ht="45">
      <c r="A7" s="221">
        <v>1.04</v>
      </c>
      <c r="B7" s="222" t="s">
        <v>226</v>
      </c>
      <c r="C7" s="223" t="s">
        <v>223</v>
      </c>
      <c r="D7" s="224">
        <v>8</v>
      </c>
      <c r="E7" s="228">
        <v>3500</v>
      </c>
      <c r="F7" s="226">
        <f>D7*E7</f>
        <v>28000</v>
      </c>
      <c r="G7" s="251">
        <v>0</v>
      </c>
      <c r="H7" s="252">
        <v>8</v>
      </c>
      <c r="I7" s="251">
        <f t="shared" si="0"/>
        <v>8</v>
      </c>
      <c r="J7" s="251">
        <f t="shared" si="1"/>
        <v>0</v>
      </c>
      <c r="K7" s="251">
        <f t="shared" si="2"/>
        <v>28000</v>
      </c>
      <c r="L7" s="251">
        <f t="shared" si="3"/>
        <v>28000</v>
      </c>
      <c r="M7" s="253">
        <f t="shared" si="4"/>
        <v>0</v>
      </c>
    </row>
    <row r="8" spans="1:13" ht="36.75" customHeight="1">
      <c r="A8" s="221">
        <v>1.05</v>
      </c>
      <c r="B8" s="222" t="s">
        <v>227</v>
      </c>
      <c r="C8" s="223" t="s">
        <v>228</v>
      </c>
      <c r="D8" s="224">
        <v>17</v>
      </c>
      <c r="E8" s="229">
        <v>480</v>
      </c>
      <c r="F8" s="226">
        <f>D8*E8</f>
        <v>8160</v>
      </c>
      <c r="G8" s="251">
        <v>0</v>
      </c>
      <c r="H8" s="252">
        <v>17</v>
      </c>
      <c r="I8" s="251">
        <f t="shared" si="0"/>
        <v>17</v>
      </c>
      <c r="J8" s="251">
        <f t="shared" si="1"/>
        <v>0</v>
      </c>
      <c r="K8" s="251">
        <f t="shared" si="2"/>
        <v>8160</v>
      </c>
      <c r="L8" s="251">
        <f t="shared" si="3"/>
        <v>8160</v>
      </c>
      <c r="M8" s="253">
        <f t="shared" si="4"/>
        <v>0</v>
      </c>
    </row>
    <row r="9" spans="1:13" customFormat="1" ht="15.75" customHeight="1" thickBot="1">
      <c r="A9" s="237"/>
      <c r="B9" s="431" t="s">
        <v>147</v>
      </c>
      <c r="C9" s="431"/>
      <c r="D9" s="431"/>
      <c r="E9" s="431"/>
      <c r="F9" s="238">
        <f>SUM(F4:F8)</f>
        <v>97030</v>
      </c>
      <c r="G9" s="250"/>
      <c r="H9" s="250"/>
      <c r="I9" s="250"/>
      <c r="J9" s="238">
        <f>SUM(J4:J8)</f>
        <v>0</v>
      </c>
      <c r="K9" s="238">
        <f>SUM(K4:K8)</f>
        <v>97030</v>
      </c>
      <c r="L9" s="238">
        <f>SUM(L4:L8)</f>
        <v>97030</v>
      </c>
      <c r="M9" s="238">
        <f>SUM(M4:M8)</f>
        <v>0</v>
      </c>
    </row>
  </sheetData>
  <sheetProtection selectLockedCells="1" selectUnlockedCells="1"/>
  <mergeCells count="6">
    <mergeCell ref="J2:M2"/>
    <mergeCell ref="A1:F1"/>
    <mergeCell ref="A2:B2"/>
    <mergeCell ref="D2:E2"/>
    <mergeCell ref="B9:E9"/>
    <mergeCell ref="G2:I2"/>
  </mergeCells>
  <printOptions horizontalCentered="1"/>
  <pageMargins left="0.24" right="0.28999999999999998" top="0.79236111111111107" bottom="0.47499999999999998" header="0.2361111111111111" footer="0.2361111111111111"/>
  <pageSetup paperSize="9" scale="65" firstPageNumber="0" orientation="landscape" r:id="rId1"/>
  <headerFooter alignWithMargins="0">
    <oddHeader>&amp;C&amp;"Arial,Bold"&amp;12&amp;UPH AT MALDIVES&amp;11&amp;UBILL OF QUANTITIES -  FIRE FIGHTING WORKS</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B5A3-43E6-4F8D-8582-D9AE5F6108C3}">
  <dimension ref="A1:L109"/>
  <sheetViews>
    <sheetView view="pageBreakPreview" topLeftCell="A79" zoomScale="85" zoomScaleNormal="100" zoomScaleSheetLayoutView="85" workbookViewId="0">
      <selection activeCell="H15" sqref="H15"/>
    </sheetView>
  </sheetViews>
  <sheetFormatPr defaultColWidth="9.140625" defaultRowHeight="12.75"/>
  <cols>
    <col min="1" max="1" width="7.7109375" style="278" customWidth="1"/>
    <col min="2" max="2" width="78.7109375" style="254" customWidth="1"/>
    <col min="3" max="4" width="8.7109375" style="279" customWidth="1"/>
    <col min="5" max="6" width="14.7109375" style="278" customWidth="1"/>
    <col min="7" max="10" width="9.140625" style="254"/>
    <col min="11" max="11" width="12.7109375" style="254" customWidth="1"/>
    <col min="12" max="12" width="13.140625" style="254" customWidth="1"/>
    <col min="13" max="256" width="9.140625" style="254"/>
    <col min="257" max="257" width="7.7109375" style="254" customWidth="1"/>
    <col min="258" max="258" width="56.7109375" style="254" customWidth="1"/>
    <col min="259" max="260" width="8.7109375" style="254" customWidth="1"/>
    <col min="261" max="262" width="14.7109375" style="254" customWidth="1"/>
    <col min="263" max="512" width="9.140625" style="254"/>
    <col min="513" max="513" width="7.7109375" style="254" customWidth="1"/>
    <col min="514" max="514" width="56.7109375" style="254" customWidth="1"/>
    <col min="515" max="516" width="8.7109375" style="254" customWidth="1"/>
    <col min="517" max="518" width="14.7109375" style="254" customWidth="1"/>
    <col min="519" max="768" width="9.140625" style="254"/>
    <col min="769" max="769" width="7.7109375" style="254" customWidth="1"/>
    <col min="770" max="770" width="56.7109375" style="254" customWidth="1"/>
    <col min="771" max="772" width="8.7109375" style="254" customWidth="1"/>
    <col min="773" max="774" width="14.7109375" style="254" customWidth="1"/>
    <col min="775" max="1024" width="9.140625" style="254"/>
    <col min="1025" max="1025" width="7.7109375" style="254" customWidth="1"/>
    <col min="1026" max="1026" width="56.7109375" style="254" customWidth="1"/>
    <col min="1027" max="1028" width="8.7109375" style="254" customWidth="1"/>
    <col min="1029" max="1030" width="14.7109375" style="254" customWidth="1"/>
    <col min="1031" max="1280" width="9.140625" style="254"/>
    <col min="1281" max="1281" width="7.7109375" style="254" customWidth="1"/>
    <col min="1282" max="1282" width="56.7109375" style="254" customWidth="1"/>
    <col min="1283" max="1284" width="8.7109375" style="254" customWidth="1"/>
    <col min="1285" max="1286" width="14.7109375" style="254" customWidth="1"/>
    <col min="1287" max="1536" width="9.140625" style="254"/>
    <col min="1537" max="1537" width="7.7109375" style="254" customWidth="1"/>
    <col min="1538" max="1538" width="56.7109375" style="254" customWidth="1"/>
    <col min="1539" max="1540" width="8.7109375" style="254" customWidth="1"/>
    <col min="1541" max="1542" width="14.7109375" style="254" customWidth="1"/>
    <col min="1543" max="1792" width="9.140625" style="254"/>
    <col min="1793" max="1793" width="7.7109375" style="254" customWidth="1"/>
    <col min="1794" max="1794" width="56.7109375" style="254" customWidth="1"/>
    <col min="1795" max="1796" width="8.7109375" style="254" customWidth="1"/>
    <col min="1797" max="1798" width="14.7109375" style="254" customWidth="1"/>
    <col min="1799" max="2048" width="9.140625" style="254"/>
    <col min="2049" max="2049" width="7.7109375" style="254" customWidth="1"/>
    <col min="2050" max="2050" width="56.7109375" style="254" customWidth="1"/>
    <col min="2051" max="2052" width="8.7109375" style="254" customWidth="1"/>
    <col min="2053" max="2054" width="14.7109375" style="254" customWidth="1"/>
    <col min="2055" max="2304" width="9.140625" style="254"/>
    <col min="2305" max="2305" width="7.7109375" style="254" customWidth="1"/>
    <col min="2306" max="2306" width="56.7109375" style="254" customWidth="1"/>
    <col min="2307" max="2308" width="8.7109375" style="254" customWidth="1"/>
    <col min="2309" max="2310" width="14.7109375" style="254" customWidth="1"/>
    <col min="2311" max="2560" width="9.140625" style="254"/>
    <col min="2561" max="2561" width="7.7109375" style="254" customWidth="1"/>
    <col min="2562" max="2562" width="56.7109375" style="254" customWidth="1"/>
    <col min="2563" max="2564" width="8.7109375" style="254" customWidth="1"/>
    <col min="2565" max="2566" width="14.7109375" style="254" customWidth="1"/>
    <col min="2567" max="2816" width="9.140625" style="254"/>
    <col min="2817" max="2817" width="7.7109375" style="254" customWidth="1"/>
    <col min="2818" max="2818" width="56.7109375" style="254" customWidth="1"/>
    <col min="2819" max="2820" width="8.7109375" style="254" customWidth="1"/>
    <col min="2821" max="2822" width="14.7109375" style="254" customWidth="1"/>
    <col min="2823" max="3072" width="9.140625" style="254"/>
    <col min="3073" max="3073" width="7.7109375" style="254" customWidth="1"/>
    <col min="3074" max="3074" width="56.7109375" style="254" customWidth="1"/>
    <col min="3075" max="3076" width="8.7109375" style="254" customWidth="1"/>
    <col min="3077" max="3078" width="14.7109375" style="254" customWidth="1"/>
    <col min="3079" max="3328" width="9.140625" style="254"/>
    <col min="3329" max="3329" width="7.7109375" style="254" customWidth="1"/>
    <col min="3330" max="3330" width="56.7109375" style="254" customWidth="1"/>
    <col min="3331" max="3332" width="8.7109375" style="254" customWidth="1"/>
    <col min="3333" max="3334" width="14.7109375" style="254" customWidth="1"/>
    <col min="3335" max="3584" width="9.140625" style="254"/>
    <col min="3585" max="3585" width="7.7109375" style="254" customWidth="1"/>
    <col min="3586" max="3586" width="56.7109375" style="254" customWidth="1"/>
    <col min="3587" max="3588" width="8.7109375" style="254" customWidth="1"/>
    <col min="3589" max="3590" width="14.7109375" style="254" customWidth="1"/>
    <col min="3591" max="3840" width="9.140625" style="254"/>
    <col min="3841" max="3841" width="7.7109375" style="254" customWidth="1"/>
    <col min="3842" max="3842" width="56.7109375" style="254" customWidth="1"/>
    <col min="3843" max="3844" width="8.7109375" style="254" customWidth="1"/>
    <col min="3845" max="3846" width="14.7109375" style="254" customWidth="1"/>
    <col min="3847" max="4096" width="9.140625" style="254"/>
    <col min="4097" max="4097" width="7.7109375" style="254" customWidth="1"/>
    <col min="4098" max="4098" width="56.7109375" style="254" customWidth="1"/>
    <col min="4099" max="4100" width="8.7109375" style="254" customWidth="1"/>
    <col min="4101" max="4102" width="14.7109375" style="254" customWidth="1"/>
    <col min="4103" max="4352" width="9.140625" style="254"/>
    <col min="4353" max="4353" width="7.7109375" style="254" customWidth="1"/>
    <col min="4354" max="4354" width="56.7109375" style="254" customWidth="1"/>
    <col min="4355" max="4356" width="8.7109375" style="254" customWidth="1"/>
    <col min="4357" max="4358" width="14.7109375" style="254" customWidth="1"/>
    <col min="4359" max="4608" width="9.140625" style="254"/>
    <col min="4609" max="4609" width="7.7109375" style="254" customWidth="1"/>
    <col min="4610" max="4610" width="56.7109375" style="254" customWidth="1"/>
    <col min="4611" max="4612" width="8.7109375" style="254" customWidth="1"/>
    <col min="4613" max="4614" width="14.7109375" style="254" customWidth="1"/>
    <col min="4615" max="4864" width="9.140625" style="254"/>
    <col min="4865" max="4865" width="7.7109375" style="254" customWidth="1"/>
    <col min="4866" max="4866" width="56.7109375" style="254" customWidth="1"/>
    <col min="4867" max="4868" width="8.7109375" style="254" customWidth="1"/>
    <col min="4869" max="4870" width="14.7109375" style="254" customWidth="1"/>
    <col min="4871" max="5120" width="9.140625" style="254"/>
    <col min="5121" max="5121" width="7.7109375" style="254" customWidth="1"/>
    <col min="5122" max="5122" width="56.7109375" style="254" customWidth="1"/>
    <col min="5123" max="5124" width="8.7109375" style="254" customWidth="1"/>
    <col min="5125" max="5126" width="14.7109375" style="254" customWidth="1"/>
    <col min="5127" max="5376" width="9.140625" style="254"/>
    <col min="5377" max="5377" width="7.7109375" style="254" customWidth="1"/>
    <col min="5378" max="5378" width="56.7109375" style="254" customWidth="1"/>
    <col min="5379" max="5380" width="8.7109375" style="254" customWidth="1"/>
    <col min="5381" max="5382" width="14.7109375" style="254" customWidth="1"/>
    <col min="5383" max="5632" width="9.140625" style="254"/>
    <col min="5633" max="5633" width="7.7109375" style="254" customWidth="1"/>
    <col min="5634" max="5634" width="56.7109375" style="254" customWidth="1"/>
    <col min="5635" max="5636" width="8.7109375" style="254" customWidth="1"/>
    <col min="5637" max="5638" width="14.7109375" style="254" customWidth="1"/>
    <col min="5639" max="5888" width="9.140625" style="254"/>
    <col min="5889" max="5889" width="7.7109375" style="254" customWidth="1"/>
    <col min="5890" max="5890" width="56.7109375" style="254" customWidth="1"/>
    <col min="5891" max="5892" width="8.7109375" style="254" customWidth="1"/>
    <col min="5893" max="5894" width="14.7109375" style="254" customWidth="1"/>
    <col min="5895" max="6144" width="9.140625" style="254"/>
    <col min="6145" max="6145" width="7.7109375" style="254" customWidth="1"/>
    <col min="6146" max="6146" width="56.7109375" style="254" customWidth="1"/>
    <col min="6147" max="6148" width="8.7109375" style="254" customWidth="1"/>
    <col min="6149" max="6150" width="14.7109375" style="254" customWidth="1"/>
    <col min="6151" max="6400" width="9.140625" style="254"/>
    <col min="6401" max="6401" width="7.7109375" style="254" customWidth="1"/>
    <col min="6402" max="6402" width="56.7109375" style="254" customWidth="1"/>
    <col min="6403" max="6404" width="8.7109375" style="254" customWidth="1"/>
    <col min="6405" max="6406" width="14.7109375" style="254" customWidth="1"/>
    <col min="6407" max="6656" width="9.140625" style="254"/>
    <col min="6657" max="6657" width="7.7109375" style="254" customWidth="1"/>
    <col min="6658" max="6658" width="56.7109375" style="254" customWidth="1"/>
    <col min="6659" max="6660" width="8.7109375" style="254" customWidth="1"/>
    <col min="6661" max="6662" width="14.7109375" style="254" customWidth="1"/>
    <col min="6663" max="6912" width="9.140625" style="254"/>
    <col min="6913" max="6913" width="7.7109375" style="254" customWidth="1"/>
    <col min="6914" max="6914" width="56.7109375" style="254" customWidth="1"/>
    <col min="6915" max="6916" width="8.7109375" style="254" customWidth="1"/>
    <col min="6917" max="6918" width="14.7109375" style="254" customWidth="1"/>
    <col min="6919" max="7168" width="9.140625" style="254"/>
    <col min="7169" max="7169" width="7.7109375" style="254" customWidth="1"/>
    <col min="7170" max="7170" width="56.7109375" style="254" customWidth="1"/>
    <col min="7171" max="7172" width="8.7109375" style="254" customWidth="1"/>
    <col min="7173" max="7174" width="14.7109375" style="254" customWidth="1"/>
    <col min="7175" max="7424" width="9.140625" style="254"/>
    <col min="7425" max="7425" width="7.7109375" style="254" customWidth="1"/>
    <col min="7426" max="7426" width="56.7109375" style="254" customWidth="1"/>
    <col min="7427" max="7428" width="8.7109375" style="254" customWidth="1"/>
    <col min="7429" max="7430" width="14.7109375" style="254" customWidth="1"/>
    <col min="7431" max="7680" width="9.140625" style="254"/>
    <col min="7681" max="7681" width="7.7109375" style="254" customWidth="1"/>
    <col min="7682" max="7682" width="56.7109375" style="254" customWidth="1"/>
    <col min="7683" max="7684" width="8.7109375" style="254" customWidth="1"/>
    <col min="7685" max="7686" width="14.7109375" style="254" customWidth="1"/>
    <col min="7687" max="7936" width="9.140625" style="254"/>
    <col min="7937" max="7937" width="7.7109375" style="254" customWidth="1"/>
    <col min="7938" max="7938" width="56.7109375" style="254" customWidth="1"/>
    <col min="7939" max="7940" width="8.7109375" style="254" customWidth="1"/>
    <col min="7941" max="7942" width="14.7109375" style="254" customWidth="1"/>
    <col min="7943" max="8192" width="9.140625" style="254"/>
    <col min="8193" max="8193" width="7.7109375" style="254" customWidth="1"/>
    <col min="8194" max="8194" width="56.7109375" style="254" customWidth="1"/>
    <col min="8195" max="8196" width="8.7109375" style="254" customWidth="1"/>
    <col min="8197" max="8198" width="14.7109375" style="254" customWidth="1"/>
    <col min="8199" max="8448" width="9.140625" style="254"/>
    <col min="8449" max="8449" width="7.7109375" style="254" customWidth="1"/>
    <col min="8450" max="8450" width="56.7109375" style="254" customWidth="1"/>
    <col min="8451" max="8452" width="8.7109375" style="254" customWidth="1"/>
    <col min="8453" max="8454" width="14.7109375" style="254" customWidth="1"/>
    <col min="8455" max="8704" width="9.140625" style="254"/>
    <col min="8705" max="8705" width="7.7109375" style="254" customWidth="1"/>
    <col min="8706" max="8706" width="56.7109375" style="254" customWidth="1"/>
    <col min="8707" max="8708" width="8.7109375" style="254" customWidth="1"/>
    <col min="8709" max="8710" width="14.7109375" style="254" customWidth="1"/>
    <col min="8711" max="8960" width="9.140625" style="254"/>
    <col min="8961" max="8961" width="7.7109375" style="254" customWidth="1"/>
    <col min="8962" max="8962" width="56.7109375" style="254" customWidth="1"/>
    <col min="8963" max="8964" width="8.7109375" style="254" customWidth="1"/>
    <col min="8965" max="8966" width="14.7109375" style="254" customWidth="1"/>
    <col min="8967" max="9216" width="9.140625" style="254"/>
    <col min="9217" max="9217" width="7.7109375" style="254" customWidth="1"/>
    <col min="9218" max="9218" width="56.7109375" style="254" customWidth="1"/>
    <col min="9219" max="9220" width="8.7109375" style="254" customWidth="1"/>
    <col min="9221" max="9222" width="14.7109375" style="254" customWidth="1"/>
    <col min="9223" max="9472" width="9.140625" style="254"/>
    <col min="9473" max="9473" width="7.7109375" style="254" customWidth="1"/>
    <col min="9474" max="9474" width="56.7109375" style="254" customWidth="1"/>
    <col min="9475" max="9476" width="8.7109375" style="254" customWidth="1"/>
    <col min="9477" max="9478" width="14.7109375" style="254" customWidth="1"/>
    <col min="9479" max="9728" width="9.140625" style="254"/>
    <col min="9729" max="9729" width="7.7109375" style="254" customWidth="1"/>
    <col min="9730" max="9730" width="56.7109375" style="254" customWidth="1"/>
    <col min="9731" max="9732" width="8.7109375" style="254" customWidth="1"/>
    <col min="9733" max="9734" width="14.7109375" style="254" customWidth="1"/>
    <col min="9735" max="9984" width="9.140625" style="254"/>
    <col min="9985" max="9985" width="7.7109375" style="254" customWidth="1"/>
    <col min="9986" max="9986" width="56.7109375" style="254" customWidth="1"/>
    <col min="9987" max="9988" width="8.7109375" style="254" customWidth="1"/>
    <col min="9989" max="9990" width="14.7109375" style="254" customWidth="1"/>
    <col min="9991" max="10240" width="9.140625" style="254"/>
    <col min="10241" max="10241" width="7.7109375" style="254" customWidth="1"/>
    <col min="10242" max="10242" width="56.7109375" style="254" customWidth="1"/>
    <col min="10243" max="10244" width="8.7109375" style="254" customWidth="1"/>
    <col min="10245" max="10246" width="14.7109375" style="254" customWidth="1"/>
    <col min="10247" max="10496" width="9.140625" style="254"/>
    <col min="10497" max="10497" width="7.7109375" style="254" customWidth="1"/>
    <col min="10498" max="10498" width="56.7109375" style="254" customWidth="1"/>
    <col min="10499" max="10500" width="8.7109375" style="254" customWidth="1"/>
    <col min="10501" max="10502" width="14.7109375" style="254" customWidth="1"/>
    <col min="10503" max="10752" width="9.140625" style="254"/>
    <col min="10753" max="10753" width="7.7109375" style="254" customWidth="1"/>
    <col min="10754" max="10754" width="56.7109375" style="254" customWidth="1"/>
    <col min="10755" max="10756" width="8.7109375" style="254" customWidth="1"/>
    <col min="10757" max="10758" width="14.7109375" style="254" customWidth="1"/>
    <col min="10759" max="11008" width="9.140625" style="254"/>
    <col min="11009" max="11009" width="7.7109375" style="254" customWidth="1"/>
    <col min="11010" max="11010" width="56.7109375" style="254" customWidth="1"/>
    <col min="11011" max="11012" width="8.7109375" style="254" customWidth="1"/>
    <col min="11013" max="11014" width="14.7109375" style="254" customWidth="1"/>
    <col min="11015" max="11264" width="9.140625" style="254"/>
    <col min="11265" max="11265" width="7.7109375" style="254" customWidth="1"/>
    <col min="11266" max="11266" width="56.7109375" style="254" customWidth="1"/>
    <col min="11267" max="11268" width="8.7109375" style="254" customWidth="1"/>
    <col min="11269" max="11270" width="14.7109375" style="254" customWidth="1"/>
    <col min="11271" max="11520" width="9.140625" style="254"/>
    <col min="11521" max="11521" width="7.7109375" style="254" customWidth="1"/>
    <col min="11522" max="11522" width="56.7109375" style="254" customWidth="1"/>
    <col min="11523" max="11524" width="8.7109375" style="254" customWidth="1"/>
    <col min="11525" max="11526" width="14.7109375" style="254" customWidth="1"/>
    <col min="11527" max="11776" width="9.140625" style="254"/>
    <col min="11777" max="11777" width="7.7109375" style="254" customWidth="1"/>
    <col min="11778" max="11778" width="56.7109375" style="254" customWidth="1"/>
    <col min="11779" max="11780" width="8.7109375" style="254" customWidth="1"/>
    <col min="11781" max="11782" width="14.7109375" style="254" customWidth="1"/>
    <col min="11783" max="12032" width="9.140625" style="254"/>
    <col min="12033" max="12033" width="7.7109375" style="254" customWidth="1"/>
    <col min="12034" max="12034" width="56.7109375" style="254" customWidth="1"/>
    <col min="12035" max="12036" width="8.7109375" style="254" customWidth="1"/>
    <col min="12037" max="12038" width="14.7109375" style="254" customWidth="1"/>
    <col min="12039" max="12288" width="9.140625" style="254"/>
    <col min="12289" max="12289" width="7.7109375" style="254" customWidth="1"/>
    <col min="12290" max="12290" width="56.7109375" style="254" customWidth="1"/>
    <col min="12291" max="12292" width="8.7109375" style="254" customWidth="1"/>
    <col min="12293" max="12294" width="14.7109375" style="254" customWidth="1"/>
    <col min="12295" max="12544" width="9.140625" style="254"/>
    <col min="12545" max="12545" width="7.7109375" style="254" customWidth="1"/>
    <col min="12546" max="12546" width="56.7109375" style="254" customWidth="1"/>
    <col min="12547" max="12548" width="8.7109375" style="254" customWidth="1"/>
    <col min="12549" max="12550" width="14.7109375" style="254" customWidth="1"/>
    <col min="12551" max="12800" width="9.140625" style="254"/>
    <col min="12801" max="12801" width="7.7109375" style="254" customWidth="1"/>
    <col min="12802" max="12802" width="56.7109375" style="254" customWidth="1"/>
    <col min="12803" max="12804" width="8.7109375" style="254" customWidth="1"/>
    <col min="12805" max="12806" width="14.7109375" style="254" customWidth="1"/>
    <col min="12807" max="13056" width="9.140625" style="254"/>
    <col min="13057" max="13057" width="7.7109375" style="254" customWidth="1"/>
    <col min="13058" max="13058" width="56.7109375" style="254" customWidth="1"/>
    <col min="13059" max="13060" width="8.7109375" style="254" customWidth="1"/>
    <col min="13061" max="13062" width="14.7109375" style="254" customWidth="1"/>
    <col min="13063" max="13312" width="9.140625" style="254"/>
    <col min="13313" max="13313" width="7.7109375" style="254" customWidth="1"/>
    <col min="13314" max="13314" width="56.7109375" style="254" customWidth="1"/>
    <col min="13315" max="13316" width="8.7109375" style="254" customWidth="1"/>
    <col min="13317" max="13318" width="14.7109375" style="254" customWidth="1"/>
    <col min="13319" max="13568" width="9.140625" style="254"/>
    <col min="13569" max="13569" width="7.7109375" style="254" customWidth="1"/>
    <col min="13570" max="13570" width="56.7109375" style="254" customWidth="1"/>
    <col min="13571" max="13572" width="8.7109375" style="254" customWidth="1"/>
    <col min="13573" max="13574" width="14.7109375" style="254" customWidth="1"/>
    <col min="13575" max="13824" width="9.140625" style="254"/>
    <col min="13825" max="13825" width="7.7109375" style="254" customWidth="1"/>
    <col min="13826" max="13826" width="56.7109375" style="254" customWidth="1"/>
    <col min="13827" max="13828" width="8.7109375" style="254" customWidth="1"/>
    <col min="13829" max="13830" width="14.7109375" style="254" customWidth="1"/>
    <col min="13831" max="14080" width="9.140625" style="254"/>
    <col min="14081" max="14081" width="7.7109375" style="254" customWidth="1"/>
    <col min="14082" max="14082" width="56.7109375" style="254" customWidth="1"/>
    <col min="14083" max="14084" width="8.7109375" style="254" customWidth="1"/>
    <col min="14085" max="14086" width="14.7109375" style="254" customWidth="1"/>
    <col min="14087" max="14336" width="9.140625" style="254"/>
    <col min="14337" max="14337" width="7.7109375" style="254" customWidth="1"/>
    <col min="14338" max="14338" width="56.7109375" style="254" customWidth="1"/>
    <col min="14339" max="14340" width="8.7109375" style="254" customWidth="1"/>
    <col min="14341" max="14342" width="14.7109375" style="254" customWidth="1"/>
    <col min="14343" max="14592" width="9.140625" style="254"/>
    <col min="14593" max="14593" width="7.7109375" style="254" customWidth="1"/>
    <col min="14594" max="14594" width="56.7109375" style="254" customWidth="1"/>
    <col min="14595" max="14596" width="8.7109375" style="254" customWidth="1"/>
    <col min="14597" max="14598" width="14.7109375" style="254" customWidth="1"/>
    <col min="14599" max="14848" width="9.140625" style="254"/>
    <col min="14849" max="14849" width="7.7109375" style="254" customWidth="1"/>
    <col min="14850" max="14850" width="56.7109375" style="254" customWidth="1"/>
    <col min="14851" max="14852" width="8.7109375" style="254" customWidth="1"/>
    <col min="14853" max="14854" width="14.7109375" style="254" customWidth="1"/>
    <col min="14855" max="15104" width="9.140625" style="254"/>
    <col min="15105" max="15105" width="7.7109375" style="254" customWidth="1"/>
    <col min="15106" max="15106" width="56.7109375" style="254" customWidth="1"/>
    <col min="15107" max="15108" width="8.7109375" style="254" customWidth="1"/>
    <col min="15109" max="15110" width="14.7109375" style="254" customWidth="1"/>
    <col min="15111" max="15360" width="9.140625" style="254"/>
    <col min="15361" max="15361" width="7.7109375" style="254" customWidth="1"/>
    <col min="15362" max="15362" width="56.7109375" style="254" customWidth="1"/>
    <col min="15363" max="15364" width="8.7109375" style="254" customWidth="1"/>
    <col min="15365" max="15366" width="14.7109375" style="254" customWidth="1"/>
    <col min="15367" max="15616" width="9.140625" style="254"/>
    <col min="15617" max="15617" width="7.7109375" style="254" customWidth="1"/>
    <col min="15618" max="15618" width="56.7109375" style="254" customWidth="1"/>
    <col min="15619" max="15620" width="8.7109375" style="254" customWidth="1"/>
    <col min="15621" max="15622" width="14.7109375" style="254" customWidth="1"/>
    <col min="15623" max="15872" width="9.140625" style="254"/>
    <col min="15873" max="15873" width="7.7109375" style="254" customWidth="1"/>
    <col min="15874" max="15874" width="56.7109375" style="254" customWidth="1"/>
    <col min="15875" max="15876" width="8.7109375" style="254" customWidth="1"/>
    <col min="15877" max="15878" width="14.7109375" style="254" customWidth="1"/>
    <col min="15879" max="16128" width="9.140625" style="254"/>
    <col min="16129" max="16129" width="7.7109375" style="254" customWidth="1"/>
    <col min="16130" max="16130" width="56.7109375" style="254" customWidth="1"/>
    <col min="16131" max="16132" width="8.7109375" style="254" customWidth="1"/>
    <col min="16133" max="16134" width="14.7109375" style="254" customWidth="1"/>
    <col min="16135" max="16384" width="9.140625" style="254"/>
  </cols>
  <sheetData>
    <row r="1" spans="1:12" ht="14.45" customHeight="1">
      <c r="A1" s="436" t="s">
        <v>234</v>
      </c>
      <c r="B1" s="437"/>
      <c r="C1" s="437"/>
      <c r="D1" s="437"/>
      <c r="E1" s="437"/>
      <c r="F1" s="437"/>
      <c r="G1" s="437"/>
      <c r="H1" s="437"/>
      <c r="I1" s="437"/>
      <c r="J1" s="437"/>
      <c r="K1" s="437"/>
      <c r="L1" s="438"/>
    </row>
    <row r="2" spans="1:12" ht="14.45" customHeight="1" thickBot="1">
      <c r="A2" s="439" t="s">
        <v>308</v>
      </c>
      <c r="B2" s="440"/>
      <c r="C2" s="440"/>
      <c r="D2" s="440"/>
      <c r="E2" s="440"/>
      <c r="F2" s="440"/>
      <c r="G2" s="440"/>
      <c r="H2" s="440"/>
      <c r="I2" s="440"/>
      <c r="J2" s="440"/>
      <c r="K2" s="440"/>
      <c r="L2" s="441"/>
    </row>
    <row r="3" spans="1:12">
      <c r="A3" s="282" t="s">
        <v>2</v>
      </c>
      <c r="B3" s="283" t="s">
        <v>4</v>
      </c>
      <c r="C3" s="284" t="s">
        <v>5</v>
      </c>
      <c r="D3" s="284" t="s">
        <v>235</v>
      </c>
      <c r="E3" s="284" t="s">
        <v>236</v>
      </c>
      <c r="F3" s="284" t="s">
        <v>237</v>
      </c>
      <c r="G3" s="434" t="s">
        <v>230</v>
      </c>
      <c r="H3" s="434"/>
      <c r="I3" s="434"/>
      <c r="J3" s="434" t="s">
        <v>106</v>
      </c>
      <c r="K3" s="434"/>
      <c r="L3" s="435"/>
    </row>
    <row r="4" spans="1:12" ht="13.5" thickBot="1">
      <c r="A4" s="303"/>
      <c r="B4" s="304"/>
      <c r="C4" s="305"/>
      <c r="D4" s="305"/>
      <c r="E4" s="306" t="s">
        <v>238</v>
      </c>
      <c r="F4" s="306" t="s">
        <v>238</v>
      </c>
      <c r="G4" s="305" t="s">
        <v>142</v>
      </c>
      <c r="H4" s="305" t="s">
        <v>133</v>
      </c>
      <c r="I4" s="305" t="s">
        <v>309</v>
      </c>
      <c r="J4" s="305" t="s">
        <v>142</v>
      </c>
      <c r="K4" s="305" t="s">
        <v>133</v>
      </c>
      <c r="L4" s="305" t="s">
        <v>309</v>
      </c>
    </row>
    <row r="5" spans="1:12">
      <c r="A5" s="297">
        <v>1</v>
      </c>
      <c r="B5" s="298" t="s">
        <v>239</v>
      </c>
      <c r="C5" s="299"/>
      <c r="D5" s="299"/>
      <c r="E5" s="299"/>
      <c r="F5" s="300"/>
      <c r="G5" s="301"/>
      <c r="H5" s="301"/>
      <c r="I5" s="301"/>
      <c r="J5" s="301"/>
      <c r="K5" s="301"/>
      <c r="L5" s="302"/>
    </row>
    <row r="6" spans="1:12">
      <c r="A6" s="286"/>
      <c r="B6" s="255"/>
      <c r="C6" s="257"/>
      <c r="D6" s="258"/>
      <c r="E6" s="259"/>
      <c r="F6" s="260"/>
      <c r="G6" s="280"/>
      <c r="H6" s="280"/>
      <c r="I6" s="280"/>
      <c r="J6" s="280"/>
      <c r="K6" s="280"/>
      <c r="L6" s="285"/>
    </row>
    <row r="7" spans="1:12" ht="76.5">
      <c r="A7" s="287"/>
      <c r="B7" s="261" t="s">
        <v>240</v>
      </c>
      <c r="C7" s="262"/>
      <c r="D7" s="257"/>
      <c r="E7" s="259"/>
      <c r="F7" s="260"/>
      <c r="G7" s="280"/>
      <c r="H7" s="280"/>
      <c r="I7" s="280"/>
      <c r="J7" s="280"/>
      <c r="K7" s="280"/>
      <c r="L7" s="285"/>
    </row>
    <row r="8" spans="1:12">
      <c r="A8" s="287"/>
      <c r="B8" s="261" t="s">
        <v>241</v>
      </c>
      <c r="C8" s="262"/>
      <c r="D8" s="257"/>
      <c r="E8" s="259"/>
      <c r="F8" s="260"/>
      <c r="G8" s="280"/>
      <c r="H8" s="280"/>
      <c r="I8" s="280"/>
      <c r="J8" s="280"/>
      <c r="K8" s="280"/>
      <c r="L8" s="285"/>
    </row>
    <row r="9" spans="1:12">
      <c r="A9" s="287"/>
      <c r="B9" s="261"/>
      <c r="C9" s="257"/>
      <c r="D9" s="262"/>
      <c r="E9" s="263"/>
      <c r="F9" s="263"/>
      <c r="G9" s="280"/>
      <c r="H9" s="280"/>
      <c r="I9" s="280"/>
      <c r="J9" s="280"/>
      <c r="K9" s="280"/>
      <c r="L9" s="285"/>
    </row>
    <row r="10" spans="1:12" s="266" customFormat="1">
      <c r="A10" s="288">
        <v>1.1000000000000001</v>
      </c>
      <c r="B10" s="264" t="s">
        <v>242</v>
      </c>
      <c r="C10" s="262"/>
      <c r="D10" s="257"/>
      <c r="E10" s="263"/>
      <c r="F10" s="265"/>
      <c r="G10" s="281"/>
      <c r="H10" s="281"/>
      <c r="I10" s="281"/>
      <c r="J10" s="281"/>
      <c r="K10" s="281"/>
      <c r="L10" s="289"/>
    </row>
    <row r="11" spans="1:12" s="266" customFormat="1">
      <c r="A11" s="287"/>
      <c r="B11" s="264"/>
      <c r="C11" s="262"/>
      <c r="D11" s="257"/>
      <c r="E11" s="263"/>
      <c r="F11" s="265"/>
      <c r="G11" s="281"/>
      <c r="H11" s="281"/>
      <c r="I11" s="281"/>
      <c r="J11" s="281"/>
      <c r="K11" s="281"/>
      <c r="L11" s="289"/>
    </row>
    <row r="12" spans="1:12" s="266" customFormat="1" ht="25.5">
      <c r="A12" s="287"/>
      <c r="B12" s="261" t="s">
        <v>243</v>
      </c>
      <c r="C12" s="262">
        <v>1</v>
      </c>
      <c r="D12" s="257" t="s">
        <v>244</v>
      </c>
      <c r="E12" s="263">
        <v>23800</v>
      </c>
      <c r="F12" s="265">
        <f>C12*E12</f>
        <v>23800</v>
      </c>
      <c r="G12" s="281"/>
      <c r="H12" s="281">
        <v>1</v>
      </c>
      <c r="I12" s="281">
        <f>G12+H12</f>
        <v>1</v>
      </c>
      <c r="J12" s="307">
        <f>E12*G12</f>
        <v>0</v>
      </c>
      <c r="K12" s="307">
        <f>E12*H12</f>
        <v>23800</v>
      </c>
      <c r="L12" s="308">
        <f>J12+K12</f>
        <v>23800</v>
      </c>
    </row>
    <row r="13" spans="1:12" s="266" customFormat="1">
      <c r="A13" s="287"/>
      <c r="B13" s="261"/>
      <c r="C13" s="262"/>
      <c r="D13" s="257"/>
      <c r="E13" s="263"/>
      <c r="F13" s="265"/>
      <c r="G13" s="281"/>
      <c r="H13" s="281"/>
      <c r="I13" s="281"/>
      <c r="J13" s="307"/>
      <c r="K13" s="307"/>
      <c r="L13" s="308"/>
    </row>
    <row r="14" spans="1:12" s="266" customFormat="1">
      <c r="A14" s="288">
        <v>1.2</v>
      </c>
      <c r="B14" s="264" t="s">
        <v>245</v>
      </c>
      <c r="C14" s="262"/>
      <c r="D14" s="257"/>
      <c r="E14" s="263"/>
      <c r="F14" s="265"/>
      <c r="G14" s="281"/>
      <c r="H14" s="281"/>
      <c r="I14" s="281"/>
      <c r="J14" s="307"/>
      <c r="K14" s="307"/>
      <c r="L14" s="308"/>
    </row>
    <row r="15" spans="1:12" s="266" customFormat="1">
      <c r="A15" s="287"/>
      <c r="B15" s="264"/>
      <c r="C15" s="262"/>
      <c r="D15" s="257"/>
      <c r="E15" s="263"/>
      <c r="F15" s="265"/>
      <c r="G15" s="281"/>
      <c r="H15" s="281"/>
      <c r="I15" s="281"/>
      <c r="J15" s="307"/>
      <c r="K15" s="307"/>
      <c r="L15" s="308"/>
    </row>
    <row r="16" spans="1:12" s="266" customFormat="1" ht="25.5">
      <c r="A16" s="287"/>
      <c r="B16" s="261" t="s">
        <v>246</v>
      </c>
      <c r="C16" s="262">
        <v>1</v>
      </c>
      <c r="D16" s="257" t="s">
        <v>244</v>
      </c>
      <c r="E16" s="263">
        <v>18800</v>
      </c>
      <c r="F16" s="265">
        <f>C16*E16</f>
        <v>18800</v>
      </c>
      <c r="G16" s="281"/>
      <c r="H16" s="281">
        <v>1</v>
      </c>
      <c r="I16" s="281">
        <f t="shared" ref="I16:I76" si="0">G16+H16</f>
        <v>1</v>
      </c>
      <c r="J16" s="307">
        <f t="shared" ref="J16:J76" si="1">E16*G16</f>
        <v>0</v>
      </c>
      <c r="K16" s="307">
        <f t="shared" ref="K16:K76" si="2">E16*H16</f>
        <v>18800</v>
      </c>
      <c r="L16" s="308">
        <f t="shared" ref="L16:L76" si="3">J16+K16</f>
        <v>18800</v>
      </c>
    </row>
    <row r="17" spans="1:12" s="266" customFormat="1">
      <c r="A17" s="287"/>
      <c r="B17" s="261"/>
      <c r="C17" s="262"/>
      <c r="D17" s="257"/>
      <c r="E17" s="263"/>
      <c r="F17" s="265"/>
      <c r="G17" s="281"/>
      <c r="H17" s="281"/>
      <c r="I17" s="281"/>
      <c r="J17" s="307"/>
      <c r="K17" s="307"/>
      <c r="L17" s="308"/>
    </row>
    <row r="18" spans="1:12" s="266" customFormat="1">
      <c r="A18" s="288">
        <v>1.3</v>
      </c>
      <c r="B18" s="264" t="s">
        <v>247</v>
      </c>
      <c r="C18" s="262"/>
      <c r="D18" s="257"/>
      <c r="E18" s="263"/>
      <c r="F18" s="265"/>
      <c r="G18" s="281"/>
      <c r="H18" s="281"/>
      <c r="I18" s="281"/>
      <c r="J18" s="307"/>
      <c r="K18" s="307"/>
      <c r="L18" s="308"/>
    </row>
    <row r="19" spans="1:12" s="266" customFormat="1">
      <c r="A19" s="287"/>
      <c r="B19" s="264"/>
      <c r="C19" s="262"/>
      <c r="D19" s="257"/>
      <c r="E19" s="263"/>
      <c r="F19" s="265"/>
      <c r="G19" s="281"/>
      <c r="H19" s="281"/>
      <c r="I19" s="281"/>
      <c r="J19" s="307"/>
      <c r="K19" s="307"/>
      <c r="L19" s="308"/>
    </row>
    <row r="20" spans="1:12" s="266" customFormat="1" ht="25.5">
      <c r="A20" s="287"/>
      <c r="B20" s="261" t="s">
        <v>248</v>
      </c>
      <c r="C20" s="262">
        <v>1</v>
      </c>
      <c r="D20" s="257" t="s">
        <v>244</v>
      </c>
      <c r="E20" s="263">
        <v>15500</v>
      </c>
      <c r="F20" s="265">
        <f>C20*E20</f>
        <v>15500</v>
      </c>
      <c r="G20" s="281"/>
      <c r="H20" s="281">
        <v>1</v>
      </c>
      <c r="I20" s="281">
        <f t="shared" si="0"/>
        <v>1</v>
      </c>
      <c r="J20" s="307">
        <f t="shared" si="1"/>
        <v>0</v>
      </c>
      <c r="K20" s="307">
        <f t="shared" si="2"/>
        <v>15500</v>
      </c>
      <c r="L20" s="308">
        <f t="shared" si="3"/>
        <v>15500</v>
      </c>
    </row>
    <row r="21" spans="1:12" s="266" customFormat="1">
      <c r="A21" s="287"/>
      <c r="B21" s="261"/>
      <c r="C21" s="262"/>
      <c r="D21" s="257"/>
      <c r="E21" s="263"/>
      <c r="F21" s="265"/>
      <c r="G21" s="281"/>
      <c r="H21" s="281"/>
      <c r="I21" s="281"/>
      <c r="J21" s="307"/>
      <c r="K21" s="307"/>
      <c r="L21" s="308"/>
    </row>
    <row r="22" spans="1:12" ht="38.25">
      <c r="A22" s="287">
        <v>2</v>
      </c>
      <c r="B22" s="261" t="s">
        <v>249</v>
      </c>
      <c r="C22" s="257">
        <v>1</v>
      </c>
      <c r="D22" s="257" t="s">
        <v>128</v>
      </c>
      <c r="E22" s="263">
        <v>75000</v>
      </c>
      <c r="F22" s="265">
        <f>C22*E22</f>
        <v>75000</v>
      </c>
      <c r="G22" s="280"/>
      <c r="H22" s="280">
        <v>1</v>
      </c>
      <c r="I22" s="281">
        <f t="shared" si="0"/>
        <v>1</v>
      </c>
      <c r="J22" s="307">
        <f t="shared" si="1"/>
        <v>0</v>
      </c>
      <c r="K22" s="307">
        <f t="shared" si="2"/>
        <v>75000</v>
      </c>
      <c r="L22" s="308">
        <f t="shared" si="3"/>
        <v>75000</v>
      </c>
    </row>
    <row r="23" spans="1:12">
      <c r="A23" s="287"/>
      <c r="B23" s="261"/>
      <c r="C23" s="257"/>
      <c r="D23" s="262"/>
      <c r="E23" s="263"/>
      <c r="F23" s="263"/>
      <c r="G23" s="280"/>
      <c r="H23" s="280"/>
      <c r="I23" s="281"/>
      <c r="J23" s="307"/>
      <c r="K23" s="307"/>
      <c r="L23" s="308"/>
    </row>
    <row r="24" spans="1:12" ht="38.25">
      <c r="A24" s="290">
        <v>3</v>
      </c>
      <c r="B24" s="267" t="s">
        <v>250</v>
      </c>
      <c r="C24" s="257"/>
      <c r="D24" s="268"/>
      <c r="E24" s="268"/>
      <c r="F24" s="269"/>
      <c r="G24" s="280"/>
      <c r="H24" s="280"/>
      <c r="I24" s="281"/>
      <c r="J24" s="307"/>
      <c r="K24" s="307"/>
      <c r="L24" s="308"/>
    </row>
    <row r="25" spans="1:12">
      <c r="A25" s="290"/>
      <c r="B25" s="267"/>
      <c r="C25" s="257"/>
      <c r="D25" s="268"/>
      <c r="E25" s="268"/>
      <c r="F25" s="269"/>
      <c r="G25" s="280"/>
      <c r="H25" s="280"/>
      <c r="I25" s="281"/>
      <c r="J25" s="307"/>
      <c r="K25" s="307"/>
      <c r="L25" s="308"/>
    </row>
    <row r="26" spans="1:12">
      <c r="A26" s="290">
        <v>3.1</v>
      </c>
      <c r="B26" s="267" t="s">
        <v>251</v>
      </c>
      <c r="C26" s="268">
        <v>20</v>
      </c>
      <c r="D26" s="257" t="s">
        <v>252</v>
      </c>
      <c r="E26" s="263">
        <v>1600</v>
      </c>
      <c r="F26" s="265">
        <f>C26*E26</f>
        <v>32000</v>
      </c>
      <c r="G26" s="280"/>
      <c r="H26" s="280">
        <v>19</v>
      </c>
      <c r="I26" s="281">
        <f t="shared" si="0"/>
        <v>19</v>
      </c>
      <c r="J26" s="307">
        <f t="shared" si="1"/>
        <v>0</v>
      </c>
      <c r="K26" s="307">
        <f t="shared" si="2"/>
        <v>30400</v>
      </c>
      <c r="L26" s="308">
        <f t="shared" si="3"/>
        <v>30400</v>
      </c>
    </row>
    <row r="27" spans="1:12">
      <c r="A27" s="290">
        <v>3.2</v>
      </c>
      <c r="B27" s="267" t="s">
        <v>253</v>
      </c>
      <c r="C27" s="268">
        <v>10</v>
      </c>
      <c r="D27" s="257" t="s">
        <v>252</v>
      </c>
      <c r="E27" s="263">
        <v>550</v>
      </c>
      <c r="F27" s="265">
        <f>C27*E27</f>
        <v>5500</v>
      </c>
      <c r="G27" s="280"/>
      <c r="H27" s="280">
        <v>9</v>
      </c>
      <c r="I27" s="281">
        <f t="shared" si="0"/>
        <v>9</v>
      </c>
      <c r="J27" s="307">
        <f t="shared" si="1"/>
        <v>0</v>
      </c>
      <c r="K27" s="307">
        <f t="shared" si="2"/>
        <v>4950</v>
      </c>
      <c r="L27" s="308">
        <f t="shared" si="3"/>
        <v>4950</v>
      </c>
    </row>
    <row r="28" spans="1:12">
      <c r="A28" s="290"/>
      <c r="B28" s="267"/>
      <c r="C28" s="268"/>
      <c r="D28" s="257"/>
      <c r="E28" s="263"/>
      <c r="F28" s="263"/>
      <c r="G28" s="280"/>
      <c r="H28" s="280"/>
      <c r="I28" s="281"/>
      <c r="J28" s="307"/>
      <c r="K28" s="307"/>
      <c r="L28" s="308"/>
    </row>
    <row r="29" spans="1:12">
      <c r="A29" s="287"/>
      <c r="B29" s="261" t="s">
        <v>254</v>
      </c>
      <c r="C29" s="257"/>
      <c r="D29" s="257"/>
      <c r="E29" s="263"/>
      <c r="F29" s="263"/>
      <c r="G29" s="280"/>
      <c r="H29" s="280"/>
      <c r="I29" s="281"/>
      <c r="J29" s="307"/>
      <c r="K29" s="307"/>
      <c r="L29" s="308"/>
    </row>
    <row r="30" spans="1:12">
      <c r="A30" s="287"/>
      <c r="B30" s="261"/>
      <c r="C30" s="257"/>
      <c r="D30" s="257"/>
      <c r="E30" s="263"/>
      <c r="F30" s="263"/>
      <c r="G30" s="280"/>
      <c r="H30" s="280"/>
      <c r="I30" s="281"/>
      <c r="J30" s="307"/>
      <c r="K30" s="307"/>
      <c r="L30" s="308"/>
    </row>
    <row r="31" spans="1:12" ht="25.5">
      <c r="A31" s="290">
        <v>4</v>
      </c>
      <c r="B31" s="267" t="s">
        <v>255</v>
      </c>
      <c r="C31" s="257"/>
      <c r="D31" s="268"/>
      <c r="E31" s="268"/>
      <c r="F31" s="269"/>
      <c r="G31" s="280"/>
      <c r="H31" s="280"/>
      <c r="I31" s="281"/>
      <c r="J31" s="307"/>
      <c r="K31" s="307"/>
      <c r="L31" s="308"/>
    </row>
    <row r="32" spans="1:12">
      <c r="A32" s="287"/>
      <c r="B32" s="261"/>
      <c r="C32" s="257"/>
      <c r="D32" s="257"/>
      <c r="E32" s="263"/>
      <c r="F32" s="263"/>
      <c r="G32" s="280"/>
      <c r="H32" s="280"/>
      <c r="I32" s="281"/>
      <c r="J32" s="307"/>
      <c r="K32" s="307"/>
      <c r="L32" s="308"/>
    </row>
    <row r="33" spans="1:12">
      <c r="A33" s="290">
        <v>4.0999999999999996</v>
      </c>
      <c r="B33" s="267" t="s">
        <v>256</v>
      </c>
      <c r="C33" s="268">
        <v>2</v>
      </c>
      <c r="D33" s="257" t="s">
        <v>89</v>
      </c>
      <c r="E33" s="263">
        <v>650</v>
      </c>
      <c r="F33" s="265">
        <f t="shared" ref="F33:F96" si="4">C33*E33</f>
        <v>1300</v>
      </c>
      <c r="G33" s="280"/>
      <c r="H33" s="280">
        <v>2</v>
      </c>
      <c r="I33" s="281">
        <f t="shared" si="0"/>
        <v>2</v>
      </c>
      <c r="J33" s="307">
        <f t="shared" si="1"/>
        <v>0</v>
      </c>
      <c r="K33" s="307">
        <f t="shared" si="2"/>
        <v>1300</v>
      </c>
      <c r="L33" s="308">
        <f t="shared" si="3"/>
        <v>1300</v>
      </c>
    </row>
    <row r="34" spans="1:12">
      <c r="A34" s="290">
        <v>4.2</v>
      </c>
      <c r="B34" s="267" t="s">
        <v>253</v>
      </c>
      <c r="C34" s="268">
        <v>2</v>
      </c>
      <c r="D34" s="257" t="s">
        <v>89</v>
      </c>
      <c r="E34" s="263">
        <v>450</v>
      </c>
      <c r="F34" s="265">
        <f t="shared" si="4"/>
        <v>900</v>
      </c>
      <c r="G34" s="280"/>
      <c r="H34" s="280">
        <v>2</v>
      </c>
      <c r="I34" s="281">
        <f t="shared" si="0"/>
        <v>2</v>
      </c>
      <c r="J34" s="307">
        <f t="shared" si="1"/>
        <v>0</v>
      </c>
      <c r="K34" s="307">
        <f t="shared" si="2"/>
        <v>900</v>
      </c>
      <c r="L34" s="308">
        <f t="shared" si="3"/>
        <v>900</v>
      </c>
    </row>
    <row r="35" spans="1:12">
      <c r="A35" s="290"/>
      <c r="B35" s="267"/>
      <c r="C35" s="268"/>
      <c r="D35" s="257"/>
      <c r="E35" s="263"/>
      <c r="F35" s="265">
        <f t="shared" si="4"/>
        <v>0</v>
      </c>
      <c r="G35" s="280"/>
      <c r="H35" s="280"/>
      <c r="I35" s="281"/>
      <c r="J35" s="307"/>
      <c r="K35" s="307"/>
      <c r="L35" s="308"/>
    </row>
    <row r="36" spans="1:12" ht="51">
      <c r="A36" s="291">
        <v>5</v>
      </c>
      <c r="B36" s="261" t="s">
        <v>257</v>
      </c>
      <c r="C36" s="257"/>
      <c r="D36" s="257"/>
      <c r="E36" s="259"/>
      <c r="F36" s="265">
        <f t="shared" si="4"/>
        <v>0</v>
      </c>
      <c r="G36" s="280"/>
      <c r="H36" s="280"/>
      <c r="I36" s="281"/>
      <c r="J36" s="307"/>
      <c r="K36" s="307"/>
      <c r="L36" s="308"/>
    </row>
    <row r="37" spans="1:12">
      <c r="A37" s="291"/>
      <c r="B37" s="261"/>
      <c r="C37" s="257"/>
      <c r="D37" s="257"/>
      <c r="E37" s="259"/>
      <c r="F37" s="265">
        <f t="shared" si="4"/>
        <v>0</v>
      </c>
      <c r="G37" s="280"/>
      <c r="H37" s="280"/>
      <c r="I37" s="281"/>
      <c r="J37" s="307"/>
      <c r="K37" s="307"/>
      <c r="L37" s="308"/>
    </row>
    <row r="38" spans="1:12">
      <c r="A38" s="291">
        <v>5.0999999999999996</v>
      </c>
      <c r="B38" s="261" t="s">
        <v>258</v>
      </c>
      <c r="C38" s="257">
        <v>15</v>
      </c>
      <c r="D38" s="257" t="s">
        <v>252</v>
      </c>
      <c r="E38" s="263">
        <v>320</v>
      </c>
      <c r="F38" s="265">
        <f t="shared" si="4"/>
        <v>4800</v>
      </c>
      <c r="G38" s="280"/>
      <c r="H38" s="280">
        <v>15</v>
      </c>
      <c r="I38" s="281">
        <f t="shared" si="0"/>
        <v>15</v>
      </c>
      <c r="J38" s="307">
        <f t="shared" si="1"/>
        <v>0</v>
      </c>
      <c r="K38" s="307">
        <f t="shared" si="2"/>
        <v>4800</v>
      </c>
      <c r="L38" s="308">
        <f t="shared" si="3"/>
        <v>4800</v>
      </c>
    </row>
    <row r="39" spans="1:12">
      <c r="A39" s="291">
        <v>5.2</v>
      </c>
      <c r="B39" s="261" t="s">
        <v>259</v>
      </c>
      <c r="C39" s="257">
        <v>115</v>
      </c>
      <c r="D39" s="257" t="s">
        <v>252</v>
      </c>
      <c r="E39" s="263">
        <v>330</v>
      </c>
      <c r="F39" s="265">
        <f t="shared" si="4"/>
        <v>37950</v>
      </c>
      <c r="G39" s="280"/>
      <c r="H39" s="280">
        <v>113</v>
      </c>
      <c r="I39" s="281">
        <f t="shared" si="0"/>
        <v>113</v>
      </c>
      <c r="J39" s="307">
        <f t="shared" si="1"/>
        <v>0</v>
      </c>
      <c r="K39" s="307">
        <f t="shared" si="2"/>
        <v>37290</v>
      </c>
      <c r="L39" s="308">
        <f t="shared" si="3"/>
        <v>37290</v>
      </c>
    </row>
    <row r="40" spans="1:12">
      <c r="A40" s="291"/>
      <c r="B40" s="261"/>
      <c r="C40" s="257"/>
      <c r="D40" s="257"/>
      <c r="E40" s="263"/>
      <c r="F40" s="265">
        <f t="shared" si="4"/>
        <v>0</v>
      </c>
      <c r="G40" s="280"/>
      <c r="H40" s="280"/>
      <c r="I40" s="281"/>
      <c r="J40" s="307"/>
      <c r="K40" s="307"/>
      <c r="L40" s="308"/>
    </row>
    <row r="41" spans="1:12" ht="51">
      <c r="A41" s="290">
        <v>6</v>
      </c>
      <c r="B41" s="270" t="s">
        <v>260</v>
      </c>
      <c r="C41" s="271"/>
      <c r="D41" s="256"/>
      <c r="E41" s="263"/>
      <c r="F41" s="265">
        <f t="shared" si="4"/>
        <v>0</v>
      </c>
      <c r="G41" s="280"/>
      <c r="H41" s="280"/>
      <c r="I41" s="281"/>
      <c r="J41" s="307"/>
      <c r="K41" s="307"/>
      <c r="L41" s="308"/>
    </row>
    <row r="42" spans="1:12">
      <c r="A42" s="290"/>
      <c r="B42" s="270"/>
      <c r="C42" s="271"/>
      <c r="D42" s="256"/>
      <c r="E42" s="263"/>
      <c r="F42" s="265">
        <f t="shared" si="4"/>
        <v>0</v>
      </c>
      <c r="G42" s="280"/>
      <c r="H42" s="280"/>
      <c r="I42" s="281"/>
      <c r="J42" s="307"/>
      <c r="K42" s="307"/>
      <c r="L42" s="308"/>
    </row>
    <row r="43" spans="1:12">
      <c r="A43" s="290">
        <v>6.1</v>
      </c>
      <c r="B43" s="270" t="s">
        <v>261</v>
      </c>
      <c r="C43" s="271" t="s">
        <v>262</v>
      </c>
      <c r="D43" s="271" t="s">
        <v>252</v>
      </c>
      <c r="E43" s="263">
        <v>125</v>
      </c>
      <c r="F43" s="265"/>
      <c r="G43" s="280"/>
      <c r="H43" s="280"/>
      <c r="I43" s="281"/>
      <c r="J43" s="307"/>
      <c r="K43" s="307"/>
      <c r="L43" s="308"/>
    </row>
    <row r="44" spans="1:12">
      <c r="A44" s="290">
        <v>6.2</v>
      </c>
      <c r="B44" s="272" t="s">
        <v>263</v>
      </c>
      <c r="C44" s="256">
        <v>20</v>
      </c>
      <c r="D44" s="271" t="s">
        <v>252</v>
      </c>
      <c r="E44" s="263">
        <v>150</v>
      </c>
      <c r="F44" s="265">
        <f t="shared" si="4"/>
        <v>3000</v>
      </c>
      <c r="G44" s="280"/>
      <c r="H44" s="280">
        <v>20</v>
      </c>
      <c r="I44" s="281">
        <f t="shared" si="0"/>
        <v>20</v>
      </c>
      <c r="J44" s="307">
        <f t="shared" si="1"/>
        <v>0</v>
      </c>
      <c r="K44" s="307">
        <f t="shared" si="2"/>
        <v>3000</v>
      </c>
      <c r="L44" s="308">
        <f t="shared" si="3"/>
        <v>3000</v>
      </c>
    </row>
    <row r="45" spans="1:12">
      <c r="A45" s="290">
        <v>6.3</v>
      </c>
      <c r="B45" s="272" t="s">
        <v>264</v>
      </c>
      <c r="C45" s="256">
        <v>50</v>
      </c>
      <c r="D45" s="271" t="s">
        <v>252</v>
      </c>
      <c r="E45" s="263">
        <v>75</v>
      </c>
      <c r="F45" s="265">
        <f t="shared" si="4"/>
        <v>3750</v>
      </c>
      <c r="G45" s="280"/>
      <c r="H45" s="280">
        <v>50</v>
      </c>
      <c r="I45" s="281">
        <f t="shared" si="0"/>
        <v>50</v>
      </c>
      <c r="J45" s="307">
        <f t="shared" si="1"/>
        <v>0</v>
      </c>
      <c r="K45" s="307">
        <f t="shared" si="2"/>
        <v>3750</v>
      </c>
      <c r="L45" s="308">
        <f t="shared" si="3"/>
        <v>3750</v>
      </c>
    </row>
    <row r="46" spans="1:12">
      <c r="A46" s="290">
        <v>6.4</v>
      </c>
      <c r="B46" s="272" t="s">
        <v>265</v>
      </c>
      <c r="C46" s="256">
        <v>25</v>
      </c>
      <c r="D46" s="271" t="s">
        <v>252</v>
      </c>
      <c r="E46" s="263">
        <v>65</v>
      </c>
      <c r="F46" s="265">
        <f t="shared" si="4"/>
        <v>1625</v>
      </c>
      <c r="G46" s="280"/>
      <c r="H46" s="280">
        <v>25</v>
      </c>
      <c r="I46" s="281">
        <f t="shared" si="0"/>
        <v>25</v>
      </c>
      <c r="J46" s="307">
        <f t="shared" si="1"/>
        <v>0</v>
      </c>
      <c r="K46" s="307">
        <f t="shared" si="2"/>
        <v>1625</v>
      </c>
      <c r="L46" s="308">
        <f t="shared" si="3"/>
        <v>1625</v>
      </c>
    </row>
    <row r="47" spans="1:12">
      <c r="A47" s="290"/>
      <c r="B47" s="272"/>
      <c r="C47" s="256"/>
      <c r="D47" s="271"/>
      <c r="E47" s="263"/>
      <c r="F47" s="265">
        <f t="shared" si="4"/>
        <v>0</v>
      </c>
      <c r="G47" s="280"/>
      <c r="H47" s="280"/>
      <c r="I47" s="281"/>
      <c r="J47" s="307"/>
      <c r="K47" s="307"/>
      <c r="L47" s="308"/>
    </row>
    <row r="48" spans="1:12" ht="51">
      <c r="A48" s="290">
        <v>7</v>
      </c>
      <c r="B48" s="272" t="s">
        <v>266</v>
      </c>
      <c r="C48" s="257"/>
      <c r="D48" s="268"/>
      <c r="E48" s="268"/>
      <c r="F48" s="265">
        <f t="shared" si="4"/>
        <v>0</v>
      </c>
      <c r="G48" s="280"/>
      <c r="H48" s="280"/>
      <c r="I48" s="281"/>
      <c r="J48" s="307"/>
      <c r="K48" s="307"/>
      <c r="L48" s="308"/>
    </row>
    <row r="49" spans="1:12">
      <c r="A49" s="290"/>
      <c r="B49" s="267"/>
      <c r="C49" s="257"/>
      <c r="D49" s="268"/>
      <c r="E49" s="268"/>
      <c r="F49" s="265">
        <f t="shared" si="4"/>
        <v>0</v>
      </c>
      <c r="G49" s="280"/>
      <c r="H49" s="280"/>
      <c r="I49" s="281"/>
      <c r="J49" s="307"/>
      <c r="K49" s="307"/>
      <c r="L49" s="308"/>
    </row>
    <row r="50" spans="1:12">
      <c r="A50" s="290">
        <v>7.1</v>
      </c>
      <c r="B50" s="267" t="s">
        <v>267</v>
      </c>
      <c r="C50" s="257" t="s">
        <v>262</v>
      </c>
      <c r="D50" s="268" t="s">
        <v>252</v>
      </c>
      <c r="E50" s="263">
        <v>450</v>
      </c>
      <c r="F50" s="265"/>
      <c r="G50" s="280"/>
      <c r="H50" s="280"/>
      <c r="I50" s="281"/>
      <c r="J50" s="307"/>
      <c r="K50" s="307"/>
      <c r="L50" s="308"/>
    </row>
    <row r="51" spans="1:12">
      <c r="A51" s="291"/>
      <c r="B51" s="261"/>
      <c r="C51" s="257"/>
      <c r="D51" s="257"/>
      <c r="E51" s="263"/>
      <c r="F51" s="265">
        <f t="shared" si="4"/>
        <v>0</v>
      </c>
      <c r="G51" s="280"/>
      <c r="H51" s="280"/>
      <c r="I51" s="281"/>
      <c r="J51" s="307"/>
      <c r="K51" s="307"/>
      <c r="L51" s="308"/>
    </row>
    <row r="52" spans="1:12" ht="76.5">
      <c r="A52" s="292">
        <v>8</v>
      </c>
      <c r="B52" s="267" t="s">
        <v>268</v>
      </c>
      <c r="C52" s="262">
        <v>8</v>
      </c>
      <c r="D52" s="257" t="s">
        <v>269</v>
      </c>
      <c r="E52" s="263">
        <v>1250</v>
      </c>
      <c r="F52" s="265">
        <f t="shared" si="4"/>
        <v>10000</v>
      </c>
      <c r="G52" s="280"/>
      <c r="H52" s="280">
        <v>8</v>
      </c>
      <c r="I52" s="281">
        <f t="shared" si="0"/>
        <v>8</v>
      </c>
      <c r="J52" s="307">
        <f t="shared" si="1"/>
        <v>0</v>
      </c>
      <c r="K52" s="307">
        <f t="shared" si="2"/>
        <v>10000</v>
      </c>
      <c r="L52" s="308">
        <f t="shared" si="3"/>
        <v>10000</v>
      </c>
    </row>
    <row r="53" spans="1:12">
      <c r="A53" s="292"/>
      <c r="B53" s="273"/>
      <c r="C53" s="262"/>
      <c r="D53" s="257"/>
      <c r="E53" s="263"/>
      <c r="F53" s="265">
        <f t="shared" si="4"/>
        <v>0</v>
      </c>
      <c r="G53" s="280"/>
      <c r="H53" s="280"/>
      <c r="I53" s="281"/>
      <c r="J53" s="307"/>
      <c r="K53" s="307"/>
      <c r="L53" s="308"/>
    </row>
    <row r="54" spans="1:12" ht="76.5">
      <c r="A54" s="292">
        <v>9</v>
      </c>
      <c r="B54" s="267" t="s">
        <v>270</v>
      </c>
      <c r="C54" s="262">
        <v>35</v>
      </c>
      <c r="D54" s="257" t="s">
        <v>269</v>
      </c>
      <c r="E54" s="263">
        <v>950</v>
      </c>
      <c r="F54" s="265">
        <f t="shared" si="4"/>
        <v>33250</v>
      </c>
      <c r="G54" s="280"/>
      <c r="H54" s="280">
        <v>35</v>
      </c>
      <c r="I54" s="281">
        <f t="shared" si="0"/>
        <v>35</v>
      </c>
      <c r="J54" s="307">
        <f t="shared" si="1"/>
        <v>0</v>
      </c>
      <c r="K54" s="307">
        <f t="shared" si="2"/>
        <v>33250</v>
      </c>
      <c r="L54" s="308">
        <f t="shared" si="3"/>
        <v>33250</v>
      </c>
    </row>
    <row r="55" spans="1:12">
      <c r="A55" s="292"/>
      <c r="B55" s="273"/>
      <c r="C55" s="262"/>
      <c r="D55" s="257"/>
      <c r="E55" s="263"/>
      <c r="F55" s="265">
        <f t="shared" si="4"/>
        <v>0</v>
      </c>
      <c r="G55" s="280"/>
      <c r="H55" s="280"/>
      <c r="I55" s="281"/>
      <c r="J55" s="307"/>
      <c r="K55" s="307"/>
      <c r="L55" s="308"/>
    </row>
    <row r="56" spans="1:12" ht="76.5">
      <c r="A56" s="292">
        <v>10</v>
      </c>
      <c r="B56" s="267" t="s">
        <v>271</v>
      </c>
      <c r="C56" s="262">
        <v>1</v>
      </c>
      <c r="D56" s="257" t="s">
        <v>269</v>
      </c>
      <c r="E56" s="263">
        <v>1800</v>
      </c>
      <c r="F56" s="265">
        <f t="shared" si="4"/>
        <v>1800</v>
      </c>
      <c r="G56" s="280"/>
      <c r="H56" s="280">
        <v>1</v>
      </c>
      <c r="I56" s="281">
        <f t="shared" si="0"/>
        <v>1</v>
      </c>
      <c r="J56" s="307">
        <f t="shared" si="1"/>
        <v>0</v>
      </c>
      <c r="K56" s="307">
        <f t="shared" si="2"/>
        <v>1800</v>
      </c>
      <c r="L56" s="308">
        <f t="shared" si="3"/>
        <v>1800</v>
      </c>
    </row>
    <row r="57" spans="1:12">
      <c r="A57" s="292"/>
      <c r="B57" s="273"/>
      <c r="C57" s="262"/>
      <c r="D57" s="257"/>
      <c r="E57" s="263"/>
      <c r="F57" s="265">
        <f t="shared" si="4"/>
        <v>0</v>
      </c>
      <c r="G57" s="280"/>
      <c r="H57" s="280"/>
      <c r="I57" s="281"/>
      <c r="J57" s="307"/>
      <c r="K57" s="307"/>
      <c r="L57" s="308"/>
    </row>
    <row r="58" spans="1:12" ht="76.5">
      <c r="A58" s="292">
        <v>11</v>
      </c>
      <c r="B58" s="267" t="s">
        <v>272</v>
      </c>
      <c r="C58" s="262">
        <v>1</v>
      </c>
      <c r="D58" s="257" t="s">
        <v>269</v>
      </c>
      <c r="E58" s="263">
        <v>2100</v>
      </c>
      <c r="F58" s="265">
        <f t="shared" si="4"/>
        <v>2100</v>
      </c>
      <c r="G58" s="280"/>
      <c r="H58" s="280">
        <v>1</v>
      </c>
      <c r="I58" s="281">
        <f t="shared" si="0"/>
        <v>1</v>
      </c>
      <c r="J58" s="307">
        <f t="shared" si="1"/>
        <v>0</v>
      </c>
      <c r="K58" s="307">
        <f t="shared" si="2"/>
        <v>2100</v>
      </c>
      <c r="L58" s="308">
        <f t="shared" si="3"/>
        <v>2100</v>
      </c>
    </row>
    <row r="59" spans="1:12">
      <c r="A59" s="292"/>
      <c r="B59" s="273"/>
      <c r="C59" s="262"/>
      <c r="D59" s="257"/>
      <c r="E59" s="263"/>
      <c r="F59" s="265">
        <f t="shared" si="4"/>
        <v>0</v>
      </c>
      <c r="G59" s="280"/>
      <c r="H59" s="280"/>
      <c r="I59" s="281"/>
      <c r="J59" s="307"/>
      <c r="K59" s="307"/>
      <c r="L59" s="308"/>
    </row>
    <row r="60" spans="1:12" ht="127.5">
      <c r="A60" s="292">
        <v>12</v>
      </c>
      <c r="B60" s="273" t="s">
        <v>273</v>
      </c>
      <c r="C60" s="262">
        <v>2</v>
      </c>
      <c r="D60" s="257" t="s">
        <v>274</v>
      </c>
      <c r="E60" s="263">
        <v>950</v>
      </c>
      <c r="F60" s="265">
        <f t="shared" si="4"/>
        <v>1900</v>
      </c>
      <c r="G60" s="280"/>
      <c r="H60" s="280">
        <v>2</v>
      </c>
      <c r="I60" s="281">
        <f t="shared" si="0"/>
        <v>2</v>
      </c>
      <c r="J60" s="307">
        <f t="shared" si="1"/>
        <v>0</v>
      </c>
      <c r="K60" s="307">
        <f t="shared" si="2"/>
        <v>1900</v>
      </c>
      <c r="L60" s="308">
        <f t="shared" si="3"/>
        <v>1900</v>
      </c>
    </row>
    <row r="61" spans="1:12">
      <c r="A61" s="292"/>
      <c r="B61" s="273"/>
      <c r="C61" s="262"/>
      <c r="D61" s="257"/>
      <c r="E61" s="263"/>
      <c r="F61" s="265">
        <f t="shared" si="4"/>
        <v>0</v>
      </c>
      <c r="G61" s="280"/>
      <c r="H61" s="280"/>
      <c r="I61" s="281"/>
      <c r="J61" s="307"/>
      <c r="K61" s="307"/>
      <c r="L61" s="308"/>
    </row>
    <row r="62" spans="1:12" ht="76.5">
      <c r="A62" s="292">
        <v>13</v>
      </c>
      <c r="B62" s="273" t="s">
        <v>275</v>
      </c>
      <c r="C62" s="262">
        <v>6</v>
      </c>
      <c r="D62" s="257" t="s">
        <v>274</v>
      </c>
      <c r="E62" s="263">
        <v>850</v>
      </c>
      <c r="F62" s="265">
        <f t="shared" si="4"/>
        <v>5100</v>
      </c>
      <c r="G62" s="280"/>
      <c r="H62" s="280">
        <v>6</v>
      </c>
      <c r="I62" s="281">
        <f t="shared" si="0"/>
        <v>6</v>
      </c>
      <c r="J62" s="307">
        <f t="shared" si="1"/>
        <v>0</v>
      </c>
      <c r="K62" s="307">
        <f t="shared" si="2"/>
        <v>5100</v>
      </c>
      <c r="L62" s="308">
        <f t="shared" si="3"/>
        <v>5100</v>
      </c>
    </row>
    <row r="63" spans="1:12">
      <c r="A63" s="292"/>
      <c r="B63" s="273"/>
      <c r="C63" s="262"/>
      <c r="D63" s="257"/>
      <c r="E63" s="263"/>
      <c r="F63" s="265">
        <f t="shared" si="4"/>
        <v>0</v>
      </c>
      <c r="G63" s="280"/>
      <c r="H63" s="280"/>
      <c r="I63" s="281"/>
      <c r="J63" s="307"/>
      <c r="K63" s="307"/>
      <c r="L63" s="308"/>
    </row>
    <row r="64" spans="1:12" ht="25.5">
      <c r="A64" s="292">
        <v>14</v>
      </c>
      <c r="B64" s="261" t="s">
        <v>276</v>
      </c>
      <c r="C64" s="262" t="s">
        <v>262</v>
      </c>
      <c r="D64" s="257" t="s">
        <v>274</v>
      </c>
      <c r="E64" s="263">
        <v>1500</v>
      </c>
      <c r="F64" s="265">
        <v>0</v>
      </c>
      <c r="G64" s="280"/>
      <c r="H64" s="280"/>
      <c r="I64" s="281"/>
      <c r="J64" s="307"/>
      <c r="K64" s="307"/>
      <c r="L64" s="308"/>
    </row>
    <row r="65" spans="1:12">
      <c r="A65" s="292"/>
      <c r="B65" s="261"/>
      <c r="C65" s="262"/>
      <c r="D65" s="257"/>
      <c r="E65" s="263"/>
      <c r="F65" s="265">
        <f t="shared" si="4"/>
        <v>0</v>
      </c>
      <c r="G65" s="280"/>
      <c r="H65" s="280"/>
      <c r="I65" s="281"/>
      <c r="J65" s="307"/>
      <c r="K65" s="307"/>
      <c r="L65" s="308"/>
    </row>
    <row r="66" spans="1:12" ht="127.5">
      <c r="A66" s="293">
        <v>15</v>
      </c>
      <c r="B66" s="267" t="s">
        <v>277</v>
      </c>
      <c r="C66" s="262">
        <v>2</v>
      </c>
      <c r="D66" s="257" t="s">
        <v>274</v>
      </c>
      <c r="E66" s="263">
        <v>1250</v>
      </c>
      <c r="F66" s="265">
        <f t="shared" si="4"/>
        <v>2500</v>
      </c>
      <c r="G66" s="280"/>
      <c r="H66" s="280">
        <v>2</v>
      </c>
      <c r="I66" s="281">
        <f t="shared" si="0"/>
        <v>2</v>
      </c>
      <c r="J66" s="307">
        <f t="shared" si="1"/>
        <v>0</v>
      </c>
      <c r="K66" s="307">
        <f t="shared" si="2"/>
        <v>2500</v>
      </c>
      <c r="L66" s="308">
        <f t="shared" si="3"/>
        <v>2500</v>
      </c>
    </row>
    <row r="67" spans="1:12">
      <c r="A67" s="293"/>
      <c r="B67" s="261"/>
      <c r="C67" s="262"/>
      <c r="D67" s="257"/>
      <c r="E67" s="263"/>
      <c r="F67" s="265">
        <f t="shared" si="4"/>
        <v>0</v>
      </c>
      <c r="G67" s="280"/>
      <c r="H67" s="280"/>
      <c r="I67" s="281"/>
      <c r="J67" s="307"/>
      <c r="K67" s="307"/>
      <c r="L67" s="308"/>
    </row>
    <row r="68" spans="1:12" ht="127.5">
      <c r="A68" s="292">
        <v>16</v>
      </c>
      <c r="B68" s="267" t="s">
        <v>278</v>
      </c>
      <c r="C68" s="262">
        <v>3</v>
      </c>
      <c r="D68" s="257" t="s">
        <v>274</v>
      </c>
      <c r="E68" s="263">
        <v>1700</v>
      </c>
      <c r="F68" s="265">
        <f t="shared" si="4"/>
        <v>5100</v>
      </c>
      <c r="G68" s="280"/>
      <c r="H68" s="280">
        <v>3</v>
      </c>
      <c r="I68" s="281">
        <f t="shared" si="0"/>
        <v>3</v>
      </c>
      <c r="J68" s="307">
        <f t="shared" si="1"/>
        <v>0</v>
      </c>
      <c r="K68" s="307">
        <f t="shared" si="2"/>
        <v>5100</v>
      </c>
      <c r="L68" s="308">
        <f t="shared" si="3"/>
        <v>5100</v>
      </c>
    </row>
    <row r="69" spans="1:12">
      <c r="A69" s="292"/>
      <c r="B69" s="261"/>
      <c r="C69" s="262"/>
      <c r="D69" s="257"/>
      <c r="E69" s="263"/>
      <c r="F69" s="265">
        <f t="shared" si="4"/>
        <v>0</v>
      </c>
      <c r="G69" s="280"/>
      <c r="H69" s="280"/>
      <c r="I69" s="281"/>
      <c r="J69" s="307"/>
      <c r="K69" s="307"/>
      <c r="L69" s="308"/>
    </row>
    <row r="70" spans="1:12" ht="114.75">
      <c r="A70" s="292">
        <v>17</v>
      </c>
      <c r="B70" s="267" t="s">
        <v>279</v>
      </c>
      <c r="C70" s="262">
        <v>1</v>
      </c>
      <c r="D70" s="257" t="s">
        <v>274</v>
      </c>
      <c r="E70" s="263">
        <v>2200</v>
      </c>
      <c r="F70" s="265">
        <f t="shared" si="4"/>
        <v>2200</v>
      </c>
      <c r="G70" s="280"/>
      <c r="H70" s="280">
        <v>1</v>
      </c>
      <c r="I70" s="281">
        <f t="shared" si="0"/>
        <v>1</v>
      </c>
      <c r="J70" s="307">
        <f t="shared" si="1"/>
        <v>0</v>
      </c>
      <c r="K70" s="307">
        <f t="shared" si="2"/>
        <v>2200</v>
      </c>
      <c r="L70" s="308">
        <f t="shared" si="3"/>
        <v>2200</v>
      </c>
    </row>
    <row r="71" spans="1:12">
      <c r="A71" s="292"/>
      <c r="B71" s="261" t="s">
        <v>117</v>
      </c>
      <c r="C71" s="262"/>
      <c r="D71" s="257"/>
      <c r="E71" s="263"/>
      <c r="F71" s="265">
        <f t="shared" si="4"/>
        <v>0</v>
      </c>
      <c r="G71" s="280"/>
      <c r="H71" s="280"/>
      <c r="I71" s="281"/>
      <c r="J71" s="307"/>
      <c r="K71" s="307"/>
      <c r="L71" s="308"/>
    </row>
    <row r="72" spans="1:12" ht="140.25">
      <c r="A72" s="292">
        <v>18</v>
      </c>
      <c r="B72" s="267" t="s">
        <v>280</v>
      </c>
      <c r="C72" s="262">
        <v>1</v>
      </c>
      <c r="D72" s="257" t="s">
        <v>274</v>
      </c>
      <c r="E72" s="263">
        <v>3000</v>
      </c>
      <c r="F72" s="265">
        <f t="shared" si="4"/>
        <v>3000</v>
      </c>
      <c r="G72" s="280"/>
      <c r="H72" s="280">
        <v>1</v>
      </c>
      <c r="I72" s="281">
        <f t="shared" si="0"/>
        <v>1</v>
      </c>
      <c r="J72" s="307">
        <f t="shared" si="1"/>
        <v>0</v>
      </c>
      <c r="K72" s="307">
        <f t="shared" si="2"/>
        <v>3000</v>
      </c>
      <c r="L72" s="308">
        <f t="shared" si="3"/>
        <v>3000</v>
      </c>
    </row>
    <row r="73" spans="1:12">
      <c r="A73" s="292"/>
      <c r="B73" s="261"/>
      <c r="C73" s="262"/>
      <c r="D73" s="257"/>
      <c r="E73" s="263"/>
      <c r="F73" s="265">
        <f t="shared" si="4"/>
        <v>0</v>
      </c>
      <c r="G73" s="280"/>
      <c r="H73" s="280"/>
      <c r="I73" s="281"/>
      <c r="J73" s="307"/>
      <c r="K73" s="307"/>
      <c r="L73" s="308"/>
    </row>
    <row r="74" spans="1:12" ht="38.25">
      <c r="A74" s="292">
        <v>19</v>
      </c>
      <c r="B74" s="261" t="s">
        <v>281</v>
      </c>
      <c r="C74" s="262">
        <v>4</v>
      </c>
      <c r="D74" s="257" t="s">
        <v>89</v>
      </c>
      <c r="E74" s="263">
        <v>4000</v>
      </c>
      <c r="F74" s="265">
        <f t="shared" si="4"/>
        <v>16000</v>
      </c>
      <c r="G74" s="280"/>
      <c r="H74" s="280">
        <v>4</v>
      </c>
      <c r="I74" s="281">
        <f t="shared" si="0"/>
        <v>4</v>
      </c>
      <c r="J74" s="307">
        <f t="shared" si="1"/>
        <v>0</v>
      </c>
      <c r="K74" s="307">
        <f t="shared" si="2"/>
        <v>16000</v>
      </c>
      <c r="L74" s="308">
        <f t="shared" si="3"/>
        <v>16000</v>
      </c>
    </row>
    <row r="75" spans="1:12">
      <c r="A75" s="292"/>
      <c r="B75" s="261"/>
      <c r="C75" s="262"/>
      <c r="D75" s="257"/>
      <c r="E75" s="263"/>
      <c r="F75" s="265">
        <f t="shared" si="4"/>
        <v>0</v>
      </c>
      <c r="G75" s="280"/>
      <c r="H75" s="280"/>
      <c r="I75" s="281"/>
      <c r="J75" s="307"/>
      <c r="K75" s="307"/>
      <c r="L75" s="308"/>
    </row>
    <row r="76" spans="1:12" ht="38.25">
      <c r="A76" s="292">
        <v>20</v>
      </c>
      <c r="B76" s="261" t="s">
        <v>282</v>
      </c>
      <c r="C76" s="262">
        <v>5</v>
      </c>
      <c r="D76" s="257" t="s">
        <v>89</v>
      </c>
      <c r="E76" s="263">
        <v>4000</v>
      </c>
      <c r="F76" s="265">
        <f t="shared" si="4"/>
        <v>20000</v>
      </c>
      <c r="G76" s="280"/>
      <c r="H76" s="280">
        <v>5</v>
      </c>
      <c r="I76" s="281">
        <f t="shared" si="0"/>
        <v>5</v>
      </c>
      <c r="J76" s="307">
        <f t="shared" si="1"/>
        <v>0</v>
      </c>
      <c r="K76" s="307">
        <f t="shared" si="2"/>
        <v>20000</v>
      </c>
      <c r="L76" s="308">
        <f t="shared" si="3"/>
        <v>20000</v>
      </c>
    </row>
    <row r="77" spans="1:12">
      <c r="A77" s="292"/>
      <c r="B77" s="261"/>
      <c r="C77" s="262"/>
      <c r="D77" s="257"/>
      <c r="E77" s="263"/>
      <c r="F77" s="265">
        <f t="shared" si="4"/>
        <v>0</v>
      </c>
      <c r="G77" s="280"/>
      <c r="H77" s="280"/>
      <c r="I77" s="281"/>
      <c r="J77" s="307"/>
      <c r="K77" s="307"/>
      <c r="L77" s="308"/>
    </row>
    <row r="78" spans="1:12" ht="38.25">
      <c r="A78" s="292">
        <v>21</v>
      </c>
      <c r="B78" s="261" t="s">
        <v>283</v>
      </c>
      <c r="C78" s="262" t="s">
        <v>262</v>
      </c>
      <c r="D78" s="257" t="s">
        <v>89</v>
      </c>
      <c r="E78" s="263">
        <v>1500</v>
      </c>
      <c r="F78" s="265"/>
      <c r="G78" s="280"/>
      <c r="H78" s="280"/>
      <c r="I78" s="281"/>
      <c r="J78" s="307"/>
      <c r="K78" s="307"/>
      <c r="L78" s="308"/>
    </row>
    <row r="79" spans="1:12">
      <c r="A79" s="292"/>
      <c r="B79" s="261"/>
      <c r="C79" s="262"/>
      <c r="D79" s="257"/>
      <c r="E79" s="263"/>
      <c r="F79" s="265">
        <f t="shared" si="4"/>
        <v>0</v>
      </c>
      <c r="G79" s="280"/>
      <c r="H79" s="280"/>
      <c r="I79" s="281"/>
      <c r="J79" s="307"/>
      <c r="K79" s="307"/>
      <c r="L79" s="308"/>
    </row>
    <row r="80" spans="1:12" ht="38.25">
      <c r="A80" s="291">
        <v>22</v>
      </c>
      <c r="B80" s="261" t="s">
        <v>284</v>
      </c>
      <c r="C80" s="257"/>
      <c r="D80" s="257"/>
      <c r="E80" s="263"/>
      <c r="F80" s="265">
        <f t="shared" si="4"/>
        <v>0</v>
      </c>
      <c r="G80" s="280"/>
      <c r="H80" s="280"/>
      <c r="I80" s="281"/>
      <c r="J80" s="307"/>
      <c r="K80" s="307"/>
      <c r="L80" s="308"/>
    </row>
    <row r="81" spans="1:12">
      <c r="A81" s="291"/>
      <c r="B81" s="261"/>
      <c r="C81" s="257"/>
      <c r="D81" s="257"/>
      <c r="E81" s="263"/>
      <c r="F81" s="265">
        <f t="shared" si="4"/>
        <v>0</v>
      </c>
      <c r="G81" s="280"/>
      <c r="H81" s="280"/>
      <c r="I81" s="281"/>
      <c r="J81" s="307"/>
      <c r="K81" s="307"/>
      <c r="L81" s="308"/>
    </row>
    <row r="82" spans="1:12">
      <c r="A82" s="291" t="s">
        <v>285</v>
      </c>
      <c r="B82" s="261" t="s">
        <v>286</v>
      </c>
      <c r="C82" s="257">
        <v>25</v>
      </c>
      <c r="D82" s="257" t="s">
        <v>252</v>
      </c>
      <c r="E82" s="263">
        <v>200</v>
      </c>
      <c r="F82" s="265">
        <f t="shared" si="4"/>
        <v>5000</v>
      </c>
      <c r="G82" s="280"/>
      <c r="H82" s="280">
        <v>24</v>
      </c>
      <c r="I82" s="281">
        <f t="shared" ref="I82:I107" si="5">G82+H82</f>
        <v>24</v>
      </c>
      <c r="J82" s="307">
        <f t="shared" ref="J82:J107" si="6">E82*G82</f>
        <v>0</v>
      </c>
      <c r="K82" s="307">
        <f t="shared" ref="K82:K107" si="7">E82*H82</f>
        <v>4800</v>
      </c>
      <c r="L82" s="308">
        <f t="shared" ref="L82:L107" si="8">J82+K82</f>
        <v>4800</v>
      </c>
    </row>
    <row r="83" spans="1:12">
      <c r="A83" s="291" t="s">
        <v>287</v>
      </c>
      <c r="B83" s="261" t="s">
        <v>288</v>
      </c>
      <c r="C83" s="257">
        <v>20</v>
      </c>
      <c r="D83" s="257" t="s">
        <v>252</v>
      </c>
      <c r="E83" s="259">
        <v>120</v>
      </c>
      <c r="F83" s="265">
        <f t="shared" si="4"/>
        <v>2400</v>
      </c>
      <c r="G83" s="280"/>
      <c r="H83" s="280">
        <v>20</v>
      </c>
      <c r="I83" s="281">
        <f t="shared" si="5"/>
        <v>20</v>
      </c>
      <c r="J83" s="307">
        <f t="shared" si="6"/>
        <v>0</v>
      </c>
      <c r="K83" s="307">
        <f t="shared" si="7"/>
        <v>2400</v>
      </c>
      <c r="L83" s="308">
        <f t="shared" si="8"/>
        <v>2400</v>
      </c>
    </row>
    <row r="84" spans="1:12">
      <c r="A84" s="291"/>
      <c r="B84" s="261"/>
      <c r="C84" s="257"/>
      <c r="D84" s="257"/>
      <c r="E84" s="259"/>
      <c r="F84" s="265">
        <f t="shared" si="4"/>
        <v>0</v>
      </c>
      <c r="G84" s="280"/>
      <c r="H84" s="280"/>
      <c r="I84" s="281"/>
      <c r="J84" s="307"/>
      <c r="K84" s="307"/>
      <c r="L84" s="308"/>
    </row>
    <row r="85" spans="1:12" ht="38.25">
      <c r="A85" s="291">
        <v>23</v>
      </c>
      <c r="B85" s="261" t="s">
        <v>289</v>
      </c>
      <c r="C85" s="257"/>
      <c r="D85" s="257"/>
      <c r="E85" s="263"/>
      <c r="F85" s="265">
        <f t="shared" si="4"/>
        <v>0</v>
      </c>
      <c r="G85" s="280"/>
      <c r="H85" s="280"/>
      <c r="I85" s="281"/>
      <c r="J85" s="307"/>
      <c r="K85" s="307"/>
      <c r="L85" s="308"/>
    </row>
    <row r="86" spans="1:12">
      <c r="A86" s="291"/>
      <c r="B86" s="261"/>
      <c r="C86" s="257"/>
      <c r="D86" s="257"/>
      <c r="E86" s="263"/>
      <c r="F86" s="265">
        <f t="shared" si="4"/>
        <v>0</v>
      </c>
      <c r="G86" s="280"/>
      <c r="H86" s="280"/>
      <c r="I86" s="281"/>
      <c r="J86" s="307"/>
      <c r="K86" s="307"/>
      <c r="L86" s="308"/>
    </row>
    <row r="87" spans="1:12">
      <c r="A87" s="291" t="s">
        <v>285</v>
      </c>
      <c r="B87" s="261" t="s">
        <v>290</v>
      </c>
      <c r="C87" s="257" t="s">
        <v>262</v>
      </c>
      <c r="D87" s="257" t="s">
        <v>252</v>
      </c>
      <c r="E87" s="263">
        <v>110</v>
      </c>
      <c r="F87" s="265"/>
      <c r="G87" s="280"/>
      <c r="H87" s="280"/>
      <c r="I87" s="281"/>
      <c r="J87" s="307"/>
      <c r="K87" s="307"/>
      <c r="L87" s="308"/>
    </row>
    <row r="88" spans="1:12">
      <c r="A88" s="291" t="s">
        <v>287</v>
      </c>
      <c r="B88" s="261" t="s">
        <v>291</v>
      </c>
      <c r="C88" s="257" t="s">
        <v>262</v>
      </c>
      <c r="D88" s="257" t="s">
        <v>252</v>
      </c>
      <c r="E88" s="259">
        <v>90</v>
      </c>
      <c r="F88" s="265"/>
      <c r="G88" s="280"/>
      <c r="H88" s="280"/>
      <c r="I88" s="281"/>
      <c r="J88" s="307"/>
      <c r="K88" s="307"/>
      <c r="L88" s="308"/>
    </row>
    <row r="89" spans="1:12">
      <c r="A89" s="294"/>
      <c r="B89" s="267"/>
      <c r="C89" s="257"/>
      <c r="D89" s="257"/>
      <c r="E89" s="259"/>
      <c r="F89" s="265">
        <f t="shared" si="4"/>
        <v>0</v>
      </c>
      <c r="G89" s="280"/>
      <c r="H89" s="280"/>
      <c r="I89" s="281"/>
      <c r="J89" s="307"/>
      <c r="K89" s="307"/>
      <c r="L89" s="308"/>
    </row>
    <row r="90" spans="1:12" ht="63.75">
      <c r="A90" s="291">
        <v>24</v>
      </c>
      <c r="B90" s="261" t="s">
        <v>292</v>
      </c>
      <c r="C90" s="257"/>
      <c r="D90" s="257"/>
      <c r="E90" s="263"/>
      <c r="F90" s="265">
        <f t="shared" si="4"/>
        <v>0</v>
      </c>
      <c r="G90" s="280"/>
      <c r="H90" s="280"/>
      <c r="I90" s="281"/>
      <c r="J90" s="307"/>
      <c r="K90" s="307"/>
      <c r="L90" s="308"/>
    </row>
    <row r="91" spans="1:12">
      <c r="A91" s="294" t="s">
        <v>285</v>
      </c>
      <c r="B91" s="261" t="s">
        <v>293</v>
      </c>
      <c r="C91" s="257">
        <v>1</v>
      </c>
      <c r="D91" s="257" t="s">
        <v>89</v>
      </c>
      <c r="E91" s="263">
        <v>740</v>
      </c>
      <c r="F91" s="265">
        <f t="shared" si="4"/>
        <v>740</v>
      </c>
      <c r="G91" s="280"/>
      <c r="H91" s="280">
        <v>1</v>
      </c>
      <c r="I91" s="281">
        <f t="shared" si="5"/>
        <v>1</v>
      </c>
      <c r="J91" s="307">
        <f t="shared" si="6"/>
        <v>0</v>
      </c>
      <c r="K91" s="307">
        <f t="shared" si="7"/>
        <v>740</v>
      </c>
      <c r="L91" s="308">
        <f t="shared" si="8"/>
        <v>740</v>
      </c>
    </row>
    <row r="92" spans="1:12">
      <c r="A92" s="294" t="s">
        <v>287</v>
      </c>
      <c r="B92" s="261" t="s">
        <v>294</v>
      </c>
      <c r="C92" s="257">
        <v>1</v>
      </c>
      <c r="D92" s="257" t="s">
        <v>89</v>
      </c>
      <c r="E92" s="263">
        <v>870</v>
      </c>
      <c r="F92" s="265">
        <f t="shared" si="4"/>
        <v>870</v>
      </c>
      <c r="G92" s="280"/>
      <c r="H92" s="280">
        <v>1</v>
      </c>
      <c r="I92" s="281">
        <f t="shared" si="5"/>
        <v>1</v>
      </c>
      <c r="J92" s="307">
        <f t="shared" si="6"/>
        <v>0</v>
      </c>
      <c r="K92" s="307">
        <f t="shared" si="7"/>
        <v>870</v>
      </c>
      <c r="L92" s="308">
        <f t="shared" si="8"/>
        <v>870</v>
      </c>
    </row>
    <row r="93" spans="1:12">
      <c r="A93" s="287"/>
      <c r="B93" s="274"/>
      <c r="C93" s="257"/>
      <c r="D93" s="257"/>
      <c r="E93" s="263"/>
      <c r="F93" s="265">
        <f t="shared" si="4"/>
        <v>0</v>
      </c>
      <c r="G93" s="280"/>
      <c r="H93" s="280"/>
      <c r="I93" s="281"/>
      <c r="J93" s="307"/>
      <c r="K93" s="307"/>
      <c r="L93" s="308"/>
    </row>
    <row r="94" spans="1:12" ht="25.5">
      <c r="A94" s="291">
        <v>25</v>
      </c>
      <c r="B94" s="274" t="s">
        <v>295</v>
      </c>
      <c r="C94" s="257">
        <v>40</v>
      </c>
      <c r="D94" s="257" t="s">
        <v>252</v>
      </c>
      <c r="E94" s="263">
        <v>50</v>
      </c>
      <c r="F94" s="265">
        <f t="shared" si="4"/>
        <v>2000</v>
      </c>
      <c r="G94" s="280"/>
      <c r="H94" s="280">
        <v>38</v>
      </c>
      <c r="I94" s="281">
        <f t="shared" si="5"/>
        <v>38</v>
      </c>
      <c r="J94" s="307">
        <f t="shared" si="6"/>
        <v>0</v>
      </c>
      <c r="K94" s="307">
        <f t="shared" si="7"/>
        <v>1900</v>
      </c>
      <c r="L94" s="308">
        <f t="shared" si="8"/>
        <v>1900</v>
      </c>
    </row>
    <row r="95" spans="1:12">
      <c r="A95" s="294"/>
      <c r="B95" s="274"/>
      <c r="C95" s="257"/>
      <c r="D95" s="257"/>
      <c r="E95" s="263"/>
      <c r="F95" s="265">
        <f t="shared" si="4"/>
        <v>0</v>
      </c>
      <c r="G95" s="280"/>
      <c r="H95" s="280"/>
      <c r="I95" s="281"/>
      <c r="J95" s="307"/>
      <c r="K95" s="307"/>
      <c r="L95" s="308"/>
    </row>
    <row r="96" spans="1:12">
      <c r="A96" s="291">
        <v>26</v>
      </c>
      <c r="B96" s="274" t="s">
        <v>296</v>
      </c>
      <c r="C96" s="257">
        <v>3</v>
      </c>
      <c r="D96" s="257" t="s">
        <v>297</v>
      </c>
      <c r="E96" s="275">
        <v>1000</v>
      </c>
      <c r="F96" s="265">
        <f t="shared" si="4"/>
        <v>3000</v>
      </c>
      <c r="G96" s="280"/>
      <c r="H96" s="280">
        <v>3</v>
      </c>
      <c r="I96" s="281">
        <f t="shared" si="5"/>
        <v>3</v>
      </c>
      <c r="J96" s="307">
        <f t="shared" si="6"/>
        <v>0</v>
      </c>
      <c r="K96" s="307">
        <f t="shared" si="7"/>
        <v>3000</v>
      </c>
      <c r="L96" s="308">
        <f t="shared" si="8"/>
        <v>3000</v>
      </c>
    </row>
    <row r="97" spans="1:12">
      <c r="A97" s="294"/>
      <c r="B97" s="274"/>
      <c r="C97" s="257"/>
      <c r="D97" s="257"/>
      <c r="E97" s="276"/>
      <c r="F97" s="265">
        <f t="shared" ref="F97:F107" si="9">C97*E97</f>
        <v>0</v>
      </c>
      <c r="G97" s="280"/>
      <c r="H97" s="280"/>
      <c r="I97" s="281"/>
      <c r="J97" s="307"/>
      <c r="K97" s="307"/>
      <c r="L97" s="308"/>
    </row>
    <row r="98" spans="1:12" s="266" customFormat="1">
      <c r="A98" s="291">
        <v>27</v>
      </c>
      <c r="B98" s="274" t="s">
        <v>298</v>
      </c>
      <c r="C98" s="257">
        <v>3</v>
      </c>
      <c r="D98" s="257" t="s">
        <v>297</v>
      </c>
      <c r="E98" s="275">
        <v>750</v>
      </c>
      <c r="F98" s="265">
        <f t="shared" si="9"/>
        <v>2250</v>
      </c>
      <c r="G98" s="281"/>
      <c r="H98" s="281">
        <v>3</v>
      </c>
      <c r="I98" s="281">
        <f t="shared" si="5"/>
        <v>3</v>
      </c>
      <c r="J98" s="307">
        <f t="shared" si="6"/>
        <v>0</v>
      </c>
      <c r="K98" s="307">
        <f t="shared" si="7"/>
        <v>2250</v>
      </c>
      <c r="L98" s="308">
        <f t="shared" si="8"/>
        <v>2250</v>
      </c>
    </row>
    <row r="99" spans="1:12" s="266" customFormat="1">
      <c r="A99" s="288"/>
      <c r="B99" s="277"/>
      <c r="C99" s="257"/>
      <c r="D99" s="257"/>
      <c r="E99" s="275"/>
      <c r="F99" s="265">
        <f t="shared" si="9"/>
        <v>0</v>
      </c>
      <c r="G99" s="281"/>
      <c r="H99" s="281"/>
      <c r="I99" s="281"/>
      <c r="J99" s="307"/>
      <c r="K99" s="307"/>
      <c r="L99" s="308"/>
    </row>
    <row r="100" spans="1:12" s="266" customFormat="1">
      <c r="A100" s="291">
        <v>28</v>
      </c>
      <c r="B100" s="277" t="s">
        <v>299</v>
      </c>
      <c r="C100" s="257"/>
      <c r="D100" s="257"/>
      <c r="E100" s="275"/>
      <c r="F100" s="265">
        <f t="shared" si="9"/>
        <v>0</v>
      </c>
      <c r="G100" s="281"/>
      <c r="H100" s="281"/>
      <c r="I100" s="281"/>
      <c r="J100" s="307"/>
      <c r="K100" s="307"/>
      <c r="L100" s="308"/>
    </row>
    <row r="101" spans="1:12" s="266" customFormat="1">
      <c r="A101" s="288"/>
      <c r="B101" s="274"/>
      <c r="C101" s="257"/>
      <c r="D101" s="257"/>
      <c r="E101" s="275"/>
      <c r="F101" s="265">
        <f t="shared" si="9"/>
        <v>0</v>
      </c>
      <c r="G101" s="281"/>
      <c r="H101" s="281"/>
      <c r="I101" s="281"/>
      <c r="J101" s="307"/>
      <c r="K101" s="307"/>
      <c r="L101" s="308"/>
    </row>
    <row r="102" spans="1:12" s="266" customFormat="1">
      <c r="A102" s="288" t="s">
        <v>285</v>
      </c>
      <c r="B102" s="274" t="s">
        <v>300</v>
      </c>
      <c r="C102" s="257">
        <v>4</v>
      </c>
      <c r="D102" s="257" t="s">
        <v>128</v>
      </c>
      <c r="E102" s="275">
        <v>900</v>
      </c>
      <c r="F102" s="265">
        <f t="shared" si="9"/>
        <v>3600</v>
      </c>
      <c r="G102" s="281"/>
      <c r="H102" s="281">
        <v>4</v>
      </c>
      <c r="I102" s="281">
        <f t="shared" si="5"/>
        <v>4</v>
      </c>
      <c r="J102" s="307">
        <f t="shared" si="6"/>
        <v>0</v>
      </c>
      <c r="K102" s="307">
        <f t="shared" si="7"/>
        <v>3600</v>
      </c>
      <c r="L102" s="308">
        <f t="shared" si="8"/>
        <v>3600</v>
      </c>
    </row>
    <row r="103" spans="1:12" s="266" customFormat="1">
      <c r="A103" s="288" t="s">
        <v>287</v>
      </c>
      <c r="B103" s="274" t="s">
        <v>301</v>
      </c>
      <c r="C103" s="257">
        <v>27</v>
      </c>
      <c r="D103" s="257" t="s">
        <v>128</v>
      </c>
      <c r="E103" s="275">
        <v>900</v>
      </c>
      <c r="F103" s="265">
        <f t="shared" si="9"/>
        <v>24300</v>
      </c>
      <c r="G103" s="281"/>
      <c r="H103" s="281">
        <v>27</v>
      </c>
      <c r="I103" s="281">
        <f t="shared" si="5"/>
        <v>27</v>
      </c>
      <c r="J103" s="307">
        <f t="shared" si="6"/>
        <v>0</v>
      </c>
      <c r="K103" s="307">
        <f t="shared" si="7"/>
        <v>24300</v>
      </c>
      <c r="L103" s="308">
        <f t="shared" si="8"/>
        <v>24300</v>
      </c>
    </row>
    <row r="104" spans="1:12" s="266" customFormat="1">
      <c r="A104" s="288"/>
      <c r="B104" s="274"/>
      <c r="C104" s="257"/>
      <c r="D104" s="257"/>
      <c r="E104" s="275"/>
      <c r="F104" s="265">
        <f t="shared" si="9"/>
        <v>0</v>
      </c>
      <c r="G104" s="281"/>
      <c r="H104" s="281"/>
      <c r="I104" s="281"/>
      <c r="J104" s="307"/>
      <c r="K104" s="307"/>
      <c r="L104" s="308"/>
    </row>
    <row r="105" spans="1:12" s="266" customFormat="1">
      <c r="A105" s="288" t="s">
        <v>302</v>
      </c>
      <c r="B105" s="274" t="s">
        <v>303</v>
      </c>
      <c r="C105" s="257">
        <v>4</v>
      </c>
      <c r="D105" s="257" t="s">
        <v>128</v>
      </c>
      <c r="E105" s="275">
        <v>150</v>
      </c>
      <c r="F105" s="265">
        <f t="shared" si="9"/>
        <v>600</v>
      </c>
      <c r="G105" s="281"/>
      <c r="H105" s="281">
        <v>4</v>
      </c>
      <c r="I105" s="281">
        <f t="shared" si="5"/>
        <v>4</v>
      </c>
      <c r="J105" s="307">
        <f t="shared" si="6"/>
        <v>0</v>
      </c>
      <c r="K105" s="307">
        <f t="shared" si="7"/>
        <v>600</v>
      </c>
      <c r="L105" s="308">
        <f t="shared" si="8"/>
        <v>600</v>
      </c>
    </row>
    <row r="106" spans="1:12" s="266" customFormat="1">
      <c r="A106" s="288" t="s">
        <v>304</v>
      </c>
      <c r="B106" s="274" t="s">
        <v>305</v>
      </c>
      <c r="C106" s="257">
        <v>17</v>
      </c>
      <c r="D106" s="257" t="s">
        <v>252</v>
      </c>
      <c r="E106" s="275">
        <v>550</v>
      </c>
      <c r="F106" s="265">
        <f t="shared" si="9"/>
        <v>9350</v>
      </c>
      <c r="G106" s="281"/>
      <c r="H106" s="281">
        <v>16</v>
      </c>
      <c r="I106" s="281">
        <f t="shared" si="5"/>
        <v>16</v>
      </c>
      <c r="J106" s="307">
        <f t="shared" si="6"/>
        <v>0</v>
      </c>
      <c r="K106" s="307">
        <f t="shared" si="7"/>
        <v>8800</v>
      </c>
      <c r="L106" s="308">
        <f t="shared" si="8"/>
        <v>8800</v>
      </c>
    </row>
    <row r="107" spans="1:12" s="266" customFormat="1">
      <c r="A107" s="288" t="s">
        <v>304</v>
      </c>
      <c r="B107" s="277" t="s">
        <v>306</v>
      </c>
      <c r="C107" s="257">
        <v>2</v>
      </c>
      <c r="D107" s="257" t="s">
        <v>128</v>
      </c>
      <c r="E107" s="275">
        <v>2000</v>
      </c>
      <c r="F107" s="265">
        <f t="shared" si="9"/>
        <v>4000</v>
      </c>
      <c r="G107" s="281"/>
      <c r="H107" s="281">
        <v>2</v>
      </c>
      <c r="I107" s="281">
        <f t="shared" si="5"/>
        <v>2</v>
      </c>
      <c r="J107" s="307">
        <f t="shared" si="6"/>
        <v>0</v>
      </c>
      <c r="K107" s="307">
        <f t="shared" si="7"/>
        <v>4000</v>
      </c>
      <c r="L107" s="308">
        <f t="shared" si="8"/>
        <v>4000</v>
      </c>
    </row>
    <row r="108" spans="1:12" s="266" customFormat="1">
      <c r="A108" s="288"/>
      <c r="B108" s="277"/>
      <c r="C108" s="257"/>
      <c r="D108" s="257"/>
      <c r="E108" s="275"/>
      <c r="F108" s="275"/>
      <c r="G108" s="281"/>
      <c r="H108" s="281"/>
      <c r="I108" s="281"/>
      <c r="J108" s="281"/>
      <c r="K108" s="281"/>
      <c r="L108" s="289"/>
    </row>
    <row r="109" spans="1:12" s="266" customFormat="1" ht="13.5" thickBot="1">
      <c r="A109" s="432" t="s">
        <v>307</v>
      </c>
      <c r="B109" s="433"/>
      <c r="C109" s="433"/>
      <c r="D109" s="433"/>
      <c r="E109" s="433"/>
      <c r="F109" s="295">
        <f>SUM(F5:F108)</f>
        <v>384985</v>
      </c>
      <c r="G109" s="296"/>
      <c r="H109" s="296"/>
      <c r="I109" s="296"/>
      <c r="J109" s="295">
        <f>SUM(J5:J108)</f>
        <v>0</v>
      </c>
      <c r="K109" s="295">
        <f>SUM(K5:K108)</f>
        <v>381325</v>
      </c>
      <c r="L109" s="295">
        <f>SUM(L5:L108)</f>
        <v>381325</v>
      </c>
    </row>
  </sheetData>
  <mergeCells count="5">
    <mergeCell ref="A109:E109"/>
    <mergeCell ref="G3:I3"/>
    <mergeCell ref="J3:L3"/>
    <mergeCell ref="A1:L1"/>
    <mergeCell ref="A2:L2"/>
  </mergeCells>
  <pageMargins left="0.7" right="0.7" top="0.75" bottom="0.75" header="0.3" footer="0.3"/>
  <pageSetup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36BA1-3142-49ED-B7DA-707E516EC030}">
  <dimension ref="A1:L18"/>
  <sheetViews>
    <sheetView view="pageBreakPreview" zoomScaleNormal="100" zoomScaleSheetLayoutView="100" workbookViewId="0">
      <selection activeCell="N24" sqref="N24"/>
    </sheetView>
  </sheetViews>
  <sheetFormatPr defaultRowHeight="12.75"/>
  <cols>
    <col min="1" max="1" width="5.28515625" style="309" customWidth="1"/>
    <col min="2" max="2" width="47.28515625" style="309" bestFit="1" customWidth="1"/>
    <col min="3" max="3" width="10.42578125" style="309" customWidth="1"/>
    <col min="4" max="4" width="8.85546875" style="309" customWidth="1"/>
    <col min="5" max="5" width="9.7109375" style="309" customWidth="1"/>
    <col min="6" max="6" width="12.42578125" style="309" customWidth="1"/>
    <col min="7" max="7" width="7.42578125" style="309" customWidth="1"/>
    <col min="8" max="8" width="7.28515625" style="309" customWidth="1"/>
    <col min="9" max="9" width="8.28515625" style="309" customWidth="1"/>
    <col min="10" max="10" width="9.140625" style="309" customWidth="1"/>
    <col min="11" max="11" width="10.28515625" style="309" customWidth="1"/>
    <col min="12" max="12" width="11.5703125" style="309" customWidth="1"/>
    <col min="13" max="246" width="8.85546875" style="309"/>
    <col min="247" max="247" width="6.140625" style="309" customWidth="1"/>
    <col min="248" max="248" width="24.140625" style="309" bestFit="1" customWidth="1"/>
    <col min="249" max="249" width="30.42578125" style="309" customWidth="1"/>
    <col min="250" max="250" width="13.42578125" style="309" customWidth="1"/>
    <col min="251" max="251" width="15.5703125" style="309" bestFit="1" customWidth="1"/>
    <col min="252" max="252" width="14.85546875" style="309" bestFit="1" customWidth="1"/>
    <col min="253" max="502" width="8.85546875" style="309"/>
    <col min="503" max="503" width="6.140625" style="309" customWidth="1"/>
    <col min="504" max="504" width="24.140625" style="309" bestFit="1" customWidth="1"/>
    <col min="505" max="505" width="30.42578125" style="309" customWidth="1"/>
    <col min="506" max="506" width="13.42578125" style="309" customWidth="1"/>
    <col min="507" max="507" width="15.5703125" style="309" bestFit="1" customWidth="1"/>
    <col min="508" max="508" width="14.85546875" style="309" bestFit="1" customWidth="1"/>
    <col min="509" max="758" width="8.85546875" style="309"/>
    <col min="759" max="759" width="6.140625" style="309" customWidth="1"/>
    <col min="760" max="760" width="24.140625" style="309" bestFit="1" customWidth="1"/>
    <col min="761" max="761" width="30.42578125" style="309" customWidth="1"/>
    <col min="762" max="762" width="13.42578125" style="309" customWidth="1"/>
    <col min="763" max="763" width="15.5703125" style="309" bestFit="1" customWidth="1"/>
    <col min="764" max="764" width="14.85546875" style="309" bestFit="1" customWidth="1"/>
    <col min="765" max="1014" width="8.85546875" style="309"/>
    <col min="1015" max="1015" width="6.140625" style="309" customWidth="1"/>
    <col min="1016" max="1016" width="24.140625" style="309" bestFit="1" customWidth="1"/>
    <col min="1017" max="1017" width="30.42578125" style="309" customWidth="1"/>
    <col min="1018" max="1018" width="13.42578125" style="309" customWidth="1"/>
    <col min="1019" max="1019" width="15.5703125" style="309" bestFit="1" customWidth="1"/>
    <col min="1020" max="1020" width="14.85546875" style="309" bestFit="1" customWidth="1"/>
    <col min="1021" max="1270" width="8.85546875" style="309"/>
    <col min="1271" max="1271" width="6.140625" style="309" customWidth="1"/>
    <col min="1272" max="1272" width="24.140625" style="309" bestFit="1" customWidth="1"/>
    <col min="1273" max="1273" width="30.42578125" style="309" customWidth="1"/>
    <col min="1274" max="1274" width="13.42578125" style="309" customWidth="1"/>
    <col min="1275" max="1275" width="15.5703125" style="309" bestFit="1" customWidth="1"/>
    <col min="1276" max="1276" width="14.85546875" style="309" bestFit="1" customWidth="1"/>
    <col min="1277" max="1526" width="8.85546875" style="309"/>
    <col min="1527" max="1527" width="6.140625" style="309" customWidth="1"/>
    <col min="1528" max="1528" width="24.140625" style="309" bestFit="1" customWidth="1"/>
    <col min="1529" max="1529" width="30.42578125" style="309" customWidth="1"/>
    <col min="1530" max="1530" width="13.42578125" style="309" customWidth="1"/>
    <col min="1531" max="1531" width="15.5703125" style="309" bestFit="1" customWidth="1"/>
    <col min="1532" max="1532" width="14.85546875" style="309" bestFit="1" customWidth="1"/>
    <col min="1533" max="1782" width="8.85546875" style="309"/>
    <col min="1783" max="1783" width="6.140625" style="309" customWidth="1"/>
    <col min="1784" max="1784" width="24.140625" style="309" bestFit="1" customWidth="1"/>
    <col min="1785" max="1785" width="30.42578125" style="309" customWidth="1"/>
    <col min="1786" max="1786" width="13.42578125" style="309" customWidth="1"/>
    <col min="1787" max="1787" width="15.5703125" style="309" bestFit="1" customWidth="1"/>
    <col min="1788" max="1788" width="14.85546875" style="309" bestFit="1" customWidth="1"/>
    <col min="1789" max="2038" width="8.85546875" style="309"/>
    <col min="2039" max="2039" width="6.140625" style="309" customWidth="1"/>
    <col min="2040" max="2040" width="24.140625" style="309" bestFit="1" customWidth="1"/>
    <col min="2041" max="2041" width="30.42578125" style="309" customWidth="1"/>
    <col min="2042" max="2042" width="13.42578125" style="309" customWidth="1"/>
    <col min="2043" max="2043" width="15.5703125" style="309" bestFit="1" customWidth="1"/>
    <col min="2044" max="2044" width="14.85546875" style="309" bestFit="1" customWidth="1"/>
    <col min="2045" max="2294" width="8.85546875" style="309"/>
    <col min="2295" max="2295" width="6.140625" style="309" customWidth="1"/>
    <col min="2296" max="2296" width="24.140625" style="309" bestFit="1" customWidth="1"/>
    <col min="2297" max="2297" width="30.42578125" style="309" customWidth="1"/>
    <col min="2298" max="2298" width="13.42578125" style="309" customWidth="1"/>
    <col min="2299" max="2299" width="15.5703125" style="309" bestFit="1" customWidth="1"/>
    <col min="2300" max="2300" width="14.85546875" style="309" bestFit="1" customWidth="1"/>
    <col min="2301" max="2550" width="8.85546875" style="309"/>
    <col min="2551" max="2551" width="6.140625" style="309" customWidth="1"/>
    <col min="2552" max="2552" width="24.140625" style="309" bestFit="1" customWidth="1"/>
    <col min="2553" max="2553" width="30.42578125" style="309" customWidth="1"/>
    <col min="2554" max="2554" width="13.42578125" style="309" customWidth="1"/>
    <col min="2555" max="2555" width="15.5703125" style="309" bestFit="1" customWidth="1"/>
    <col min="2556" max="2556" width="14.85546875" style="309" bestFit="1" customWidth="1"/>
    <col min="2557" max="2806" width="8.85546875" style="309"/>
    <col min="2807" max="2807" width="6.140625" style="309" customWidth="1"/>
    <col min="2808" max="2808" width="24.140625" style="309" bestFit="1" customWidth="1"/>
    <col min="2809" max="2809" width="30.42578125" style="309" customWidth="1"/>
    <col min="2810" max="2810" width="13.42578125" style="309" customWidth="1"/>
    <col min="2811" max="2811" width="15.5703125" style="309" bestFit="1" customWidth="1"/>
    <col min="2812" max="2812" width="14.85546875" style="309" bestFit="1" customWidth="1"/>
    <col min="2813" max="3062" width="8.85546875" style="309"/>
    <col min="3063" max="3063" width="6.140625" style="309" customWidth="1"/>
    <col min="3064" max="3064" width="24.140625" style="309" bestFit="1" customWidth="1"/>
    <col min="3065" max="3065" width="30.42578125" style="309" customWidth="1"/>
    <col min="3066" max="3066" width="13.42578125" style="309" customWidth="1"/>
    <col min="3067" max="3067" width="15.5703125" style="309" bestFit="1" customWidth="1"/>
    <col min="3068" max="3068" width="14.85546875" style="309" bestFit="1" customWidth="1"/>
    <col min="3069" max="3318" width="8.85546875" style="309"/>
    <col min="3319" max="3319" width="6.140625" style="309" customWidth="1"/>
    <col min="3320" max="3320" width="24.140625" style="309" bestFit="1" customWidth="1"/>
    <col min="3321" max="3321" width="30.42578125" style="309" customWidth="1"/>
    <col min="3322" max="3322" width="13.42578125" style="309" customWidth="1"/>
    <col min="3323" max="3323" width="15.5703125" style="309" bestFit="1" customWidth="1"/>
    <col min="3324" max="3324" width="14.85546875" style="309" bestFit="1" customWidth="1"/>
    <col min="3325" max="3574" width="8.85546875" style="309"/>
    <col min="3575" max="3575" width="6.140625" style="309" customWidth="1"/>
    <col min="3576" max="3576" width="24.140625" style="309" bestFit="1" customWidth="1"/>
    <col min="3577" max="3577" width="30.42578125" style="309" customWidth="1"/>
    <col min="3578" max="3578" width="13.42578125" style="309" customWidth="1"/>
    <col min="3579" max="3579" width="15.5703125" style="309" bestFit="1" customWidth="1"/>
    <col min="3580" max="3580" width="14.85546875" style="309" bestFit="1" customWidth="1"/>
    <col min="3581" max="3830" width="8.85546875" style="309"/>
    <col min="3831" max="3831" width="6.140625" style="309" customWidth="1"/>
    <col min="3832" max="3832" width="24.140625" style="309" bestFit="1" customWidth="1"/>
    <col min="3833" max="3833" width="30.42578125" style="309" customWidth="1"/>
    <col min="3834" max="3834" width="13.42578125" style="309" customWidth="1"/>
    <col min="3835" max="3835" width="15.5703125" style="309" bestFit="1" customWidth="1"/>
    <col min="3836" max="3836" width="14.85546875" style="309" bestFit="1" customWidth="1"/>
    <col min="3837" max="4086" width="8.85546875" style="309"/>
    <col min="4087" max="4087" width="6.140625" style="309" customWidth="1"/>
    <col min="4088" max="4088" width="24.140625" style="309" bestFit="1" customWidth="1"/>
    <col min="4089" max="4089" width="30.42578125" style="309" customWidth="1"/>
    <col min="4090" max="4090" width="13.42578125" style="309" customWidth="1"/>
    <col min="4091" max="4091" width="15.5703125" style="309" bestFit="1" customWidth="1"/>
    <col min="4092" max="4092" width="14.85546875" style="309" bestFit="1" customWidth="1"/>
    <col min="4093" max="4342" width="8.85546875" style="309"/>
    <col min="4343" max="4343" width="6.140625" style="309" customWidth="1"/>
    <col min="4344" max="4344" width="24.140625" style="309" bestFit="1" customWidth="1"/>
    <col min="4345" max="4345" width="30.42578125" style="309" customWidth="1"/>
    <col min="4346" max="4346" width="13.42578125" style="309" customWidth="1"/>
    <col min="4347" max="4347" width="15.5703125" style="309" bestFit="1" customWidth="1"/>
    <col min="4348" max="4348" width="14.85546875" style="309" bestFit="1" customWidth="1"/>
    <col min="4349" max="4598" width="8.85546875" style="309"/>
    <col min="4599" max="4599" width="6.140625" style="309" customWidth="1"/>
    <col min="4600" max="4600" width="24.140625" style="309" bestFit="1" customWidth="1"/>
    <col min="4601" max="4601" width="30.42578125" style="309" customWidth="1"/>
    <col min="4602" max="4602" width="13.42578125" style="309" customWidth="1"/>
    <col min="4603" max="4603" width="15.5703125" style="309" bestFit="1" customWidth="1"/>
    <col min="4604" max="4604" width="14.85546875" style="309" bestFit="1" customWidth="1"/>
    <col min="4605" max="4854" width="8.85546875" style="309"/>
    <col min="4855" max="4855" width="6.140625" style="309" customWidth="1"/>
    <col min="4856" max="4856" width="24.140625" style="309" bestFit="1" customWidth="1"/>
    <col min="4857" max="4857" width="30.42578125" style="309" customWidth="1"/>
    <col min="4858" max="4858" width="13.42578125" style="309" customWidth="1"/>
    <col min="4859" max="4859" width="15.5703125" style="309" bestFit="1" customWidth="1"/>
    <col min="4860" max="4860" width="14.85546875" style="309" bestFit="1" customWidth="1"/>
    <col min="4861" max="5110" width="8.85546875" style="309"/>
    <col min="5111" max="5111" width="6.140625" style="309" customWidth="1"/>
    <col min="5112" max="5112" width="24.140625" style="309" bestFit="1" customWidth="1"/>
    <col min="5113" max="5113" width="30.42578125" style="309" customWidth="1"/>
    <col min="5114" max="5114" width="13.42578125" style="309" customWidth="1"/>
    <col min="5115" max="5115" width="15.5703125" style="309" bestFit="1" customWidth="1"/>
    <col min="5116" max="5116" width="14.85546875" style="309" bestFit="1" customWidth="1"/>
    <col min="5117" max="5366" width="8.85546875" style="309"/>
    <col min="5367" max="5367" width="6.140625" style="309" customWidth="1"/>
    <col min="5368" max="5368" width="24.140625" style="309" bestFit="1" customWidth="1"/>
    <col min="5369" max="5369" width="30.42578125" style="309" customWidth="1"/>
    <col min="5370" max="5370" width="13.42578125" style="309" customWidth="1"/>
    <col min="5371" max="5371" width="15.5703125" style="309" bestFit="1" customWidth="1"/>
    <col min="5372" max="5372" width="14.85546875" style="309" bestFit="1" customWidth="1"/>
    <col min="5373" max="5622" width="8.85546875" style="309"/>
    <col min="5623" max="5623" width="6.140625" style="309" customWidth="1"/>
    <col min="5624" max="5624" width="24.140625" style="309" bestFit="1" customWidth="1"/>
    <col min="5625" max="5625" width="30.42578125" style="309" customWidth="1"/>
    <col min="5626" max="5626" width="13.42578125" style="309" customWidth="1"/>
    <col min="5627" max="5627" width="15.5703125" style="309" bestFit="1" customWidth="1"/>
    <col min="5628" max="5628" width="14.85546875" style="309" bestFit="1" customWidth="1"/>
    <col min="5629" max="5878" width="8.85546875" style="309"/>
    <col min="5879" max="5879" width="6.140625" style="309" customWidth="1"/>
    <col min="5880" max="5880" width="24.140625" style="309" bestFit="1" customWidth="1"/>
    <col min="5881" max="5881" width="30.42578125" style="309" customWidth="1"/>
    <col min="5882" max="5882" width="13.42578125" style="309" customWidth="1"/>
    <col min="5883" max="5883" width="15.5703125" style="309" bestFit="1" customWidth="1"/>
    <col min="5884" max="5884" width="14.85546875" style="309" bestFit="1" customWidth="1"/>
    <col min="5885" max="6134" width="8.85546875" style="309"/>
    <col min="6135" max="6135" width="6.140625" style="309" customWidth="1"/>
    <col min="6136" max="6136" width="24.140625" style="309" bestFit="1" customWidth="1"/>
    <col min="6137" max="6137" width="30.42578125" style="309" customWidth="1"/>
    <col min="6138" max="6138" width="13.42578125" style="309" customWidth="1"/>
    <col min="6139" max="6139" width="15.5703125" style="309" bestFit="1" customWidth="1"/>
    <col min="6140" max="6140" width="14.85546875" style="309" bestFit="1" customWidth="1"/>
    <col min="6141" max="6390" width="8.85546875" style="309"/>
    <col min="6391" max="6391" width="6.140625" style="309" customWidth="1"/>
    <col min="6392" max="6392" width="24.140625" style="309" bestFit="1" customWidth="1"/>
    <col min="6393" max="6393" width="30.42578125" style="309" customWidth="1"/>
    <col min="6394" max="6394" width="13.42578125" style="309" customWidth="1"/>
    <col min="6395" max="6395" width="15.5703125" style="309" bestFit="1" customWidth="1"/>
    <col min="6396" max="6396" width="14.85546875" style="309" bestFit="1" customWidth="1"/>
    <col min="6397" max="6646" width="8.85546875" style="309"/>
    <col min="6647" max="6647" width="6.140625" style="309" customWidth="1"/>
    <col min="6648" max="6648" width="24.140625" style="309" bestFit="1" customWidth="1"/>
    <col min="6649" max="6649" width="30.42578125" style="309" customWidth="1"/>
    <col min="6650" max="6650" width="13.42578125" style="309" customWidth="1"/>
    <col min="6651" max="6651" width="15.5703125" style="309" bestFit="1" customWidth="1"/>
    <col min="6652" max="6652" width="14.85546875" style="309" bestFit="1" customWidth="1"/>
    <col min="6653" max="6902" width="8.85546875" style="309"/>
    <col min="6903" max="6903" width="6.140625" style="309" customWidth="1"/>
    <col min="6904" max="6904" width="24.140625" style="309" bestFit="1" customWidth="1"/>
    <col min="6905" max="6905" width="30.42578125" style="309" customWidth="1"/>
    <col min="6906" max="6906" width="13.42578125" style="309" customWidth="1"/>
    <col min="6907" max="6907" width="15.5703125" style="309" bestFit="1" customWidth="1"/>
    <col min="6908" max="6908" width="14.85546875" style="309" bestFit="1" customWidth="1"/>
    <col min="6909" max="7158" width="8.85546875" style="309"/>
    <col min="7159" max="7159" width="6.140625" style="309" customWidth="1"/>
    <col min="7160" max="7160" width="24.140625" style="309" bestFit="1" customWidth="1"/>
    <col min="7161" max="7161" width="30.42578125" style="309" customWidth="1"/>
    <col min="7162" max="7162" width="13.42578125" style="309" customWidth="1"/>
    <col min="7163" max="7163" width="15.5703125" style="309" bestFit="1" customWidth="1"/>
    <col min="7164" max="7164" width="14.85546875" style="309" bestFit="1" customWidth="1"/>
    <col min="7165" max="7414" width="8.85546875" style="309"/>
    <col min="7415" max="7415" width="6.140625" style="309" customWidth="1"/>
    <col min="7416" max="7416" width="24.140625" style="309" bestFit="1" customWidth="1"/>
    <col min="7417" max="7417" width="30.42578125" style="309" customWidth="1"/>
    <col min="7418" max="7418" width="13.42578125" style="309" customWidth="1"/>
    <col min="7419" max="7419" width="15.5703125" style="309" bestFit="1" customWidth="1"/>
    <col min="7420" max="7420" width="14.85546875" style="309" bestFit="1" customWidth="1"/>
    <col min="7421" max="7670" width="8.85546875" style="309"/>
    <col min="7671" max="7671" width="6.140625" style="309" customWidth="1"/>
    <col min="7672" max="7672" width="24.140625" style="309" bestFit="1" customWidth="1"/>
    <col min="7673" max="7673" width="30.42578125" style="309" customWidth="1"/>
    <col min="7674" max="7674" width="13.42578125" style="309" customWidth="1"/>
    <col min="7675" max="7675" width="15.5703125" style="309" bestFit="1" customWidth="1"/>
    <col min="7676" max="7676" width="14.85546875" style="309" bestFit="1" customWidth="1"/>
    <col min="7677" max="7926" width="8.85546875" style="309"/>
    <col min="7927" max="7927" width="6.140625" style="309" customWidth="1"/>
    <col min="7928" max="7928" width="24.140625" style="309" bestFit="1" customWidth="1"/>
    <col min="7929" max="7929" width="30.42578125" style="309" customWidth="1"/>
    <col min="7930" max="7930" width="13.42578125" style="309" customWidth="1"/>
    <col min="7931" max="7931" width="15.5703125" style="309" bestFit="1" customWidth="1"/>
    <col min="7932" max="7932" width="14.85546875" style="309" bestFit="1" customWidth="1"/>
    <col min="7933" max="8182" width="8.85546875" style="309"/>
    <col min="8183" max="8183" width="6.140625" style="309" customWidth="1"/>
    <col min="8184" max="8184" width="24.140625" style="309" bestFit="1" customWidth="1"/>
    <col min="8185" max="8185" width="30.42578125" style="309" customWidth="1"/>
    <col min="8186" max="8186" width="13.42578125" style="309" customWidth="1"/>
    <col min="8187" max="8187" width="15.5703125" style="309" bestFit="1" customWidth="1"/>
    <col min="8188" max="8188" width="14.85546875" style="309" bestFit="1" customWidth="1"/>
    <col min="8189" max="8438" width="8.85546875" style="309"/>
    <col min="8439" max="8439" width="6.140625" style="309" customWidth="1"/>
    <col min="8440" max="8440" width="24.140625" style="309" bestFit="1" customWidth="1"/>
    <col min="8441" max="8441" width="30.42578125" style="309" customWidth="1"/>
    <col min="8442" max="8442" width="13.42578125" style="309" customWidth="1"/>
    <col min="8443" max="8443" width="15.5703125" style="309" bestFit="1" customWidth="1"/>
    <col min="8444" max="8444" width="14.85546875" style="309" bestFit="1" customWidth="1"/>
    <col min="8445" max="8694" width="8.85546875" style="309"/>
    <col min="8695" max="8695" width="6.140625" style="309" customWidth="1"/>
    <col min="8696" max="8696" width="24.140625" style="309" bestFit="1" customWidth="1"/>
    <col min="8697" max="8697" width="30.42578125" style="309" customWidth="1"/>
    <col min="8698" max="8698" width="13.42578125" style="309" customWidth="1"/>
    <col min="8699" max="8699" width="15.5703125" style="309" bestFit="1" customWidth="1"/>
    <col min="8700" max="8700" width="14.85546875" style="309" bestFit="1" customWidth="1"/>
    <col min="8701" max="8950" width="8.85546875" style="309"/>
    <col min="8951" max="8951" width="6.140625" style="309" customWidth="1"/>
    <col min="8952" max="8952" width="24.140625" style="309" bestFit="1" customWidth="1"/>
    <col min="8953" max="8953" width="30.42578125" style="309" customWidth="1"/>
    <col min="8954" max="8954" width="13.42578125" style="309" customWidth="1"/>
    <col min="8955" max="8955" width="15.5703125" style="309" bestFit="1" customWidth="1"/>
    <col min="8956" max="8956" width="14.85546875" style="309" bestFit="1" customWidth="1"/>
    <col min="8957" max="9206" width="8.85546875" style="309"/>
    <col min="9207" max="9207" width="6.140625" style="309" customWidth="1"/>
    <col min="9208" max="9208" width="24.140625" style="309" bestFit="1" customWidth="1"/>
    <col min="9209" max="9209" width="30.42578125" style="309" customWidth="1"/>
    <col min="9210" max="9210" width="13.42578125" style="309" customWidth="1"/>
    <col min="9211" max="9211" width="15.5703125" style="309" bestFit="1" customWidth="1"/>
    <col min="9212" max="9212" width="14.85546875" style="309" bestFit="1" customWidth="1"/>
    <col min="9213" max="9462" width="8.85546875" style="309"/>
    <col min="9463" max="9463" width="6.140625" style="309" customWidth="1"/>
    <col min="9464" max="9464" width="24.140625" style="309" bestFit="1" customWidth="1"/>
    <col min="9465" max="9465" width="30.42578125" style="309" customWidth="1"/>
    <col min="9466" max="9466" width="13.42578125" style="309" customWidth="1"/>
    <col min="9467" max="9467" width="15.5703125" style="309" bestFit="1" customWidth="1"/>
    <col min="9468" max="9468" width="14.85546875" style="309" bestFit="1" customWidth="1"/>
    <col min="9469" max="9718" width="8.85546875" style="309"/>
    <col min="9719" max="9719" width="6.140625" style="309" customWidth="1"/>
    <col min="9720" max="9720" width="24.140625" style="309" bestFit="1" customWidth="1"/>
    <col min="9721" max="9721" width="30.42578125" style="309" customWidth="1"/>
    <col min="9722" max="9722" width="13.42578125" style="309" customWidth="1"/>
    <col min="9723" max="9723" width="15.5703125" style="309" bestFit="1" customWidth="1"/>
    <col min="9724" max="9724" width="14.85546875" style="309" bestFit="1" customWidth="1"/>
    <col min="9725" max="9974" width="8.85546875" style="309"/>
    <col min="9975" max="9975" width="6.140625" style="309" customWidth="1"/>
    <col min="9976" max="9976" width="24.140625" style="309" bestFit="1" customWidth="1"/>
    <col min="9977" max="9977" width="30.42578125" style="309" customWidth="1"/>
    <col min="9978" max="9978" width="13.42578125" style="309" customWidth="1"/>
    <col min="9979" max="9979" width="15.5703125" style="309" bestFit="1" customWidth="1"/>
    <col min="9980" max="9980" width="14.85546875" style="309" bestFit="1" customWidth="1"/>
    <col min="9981" max="10230" width="8.85546875" style="309"/>
    <col min="10231" max="10231" width="6.140625" style="309" customWidth="1"/>
    <col min="10232" max="10232" width="24.140625" style="309" bestFit="1" customWidth="1"/>
    <col min="10233" max="10233" width="30.42578125" style="309" customWidth="1"/>
    <col min="10234" max="10234" width="13.42578125" style="309" customWidth="1"/>
    <col min="10235" max="10235" width="15.5703125" style="309" bestFit="1" customWidth="1"/>
    <col min="10236" max="10236" width="14.85546875" style="309" bestFit="1" customWidth="1"/>
    <col min="10237" max="10486" width="8.85546875" style="309"/>
    <col min="10487" max="10487" width="6.140625" style="309" customWidth="1"/>
    <col min="10488" max="10488" width="24.140625" style="309" bestFit="1" customWidth="1"/>
    <col min="10489" max="10489" width="30.42578125" style="309" customWidth="1"/>
    <col min="10490" max="10490" width="13.42578125" style="309" customWidth="1"/>
    <col min="10491" max="10491" width="15.5703125" style="309" bestFit="1" customWidth="1"/>
    <col min="10492" max="10492" width="14.85546875" style="309" bestFit="1" customWidth="1"/>
    <col min="10493" max="10742" width="8.85546875" style="309"/>
    <col min="10743" max="10743" width="6.140625" style="309" customWidth="1"/>
    <col min="10744" max="10744" width="24.140625" style="309" bestFit="1" customWidth="1"/>
    <col min="10745" max="10745" width="30.42578125" style="309" customWidth="1"/>
    <col min="10746" max="10746" width="13.42578125" style="309" customWidth="1"/>
    <col min="10747" max="10747" width="15.5703125" style="309" bestFit="1" customWidth="1"/>
    <col min="10748" max="10748" width="14.85546875" style="309" bestFit="1" customWidth="1"/>
    <col min="10749" max="10998" width="8.85546875" style="309"/>
    <col min="10999" max="10999" width="6.140625" style="309" customWidth="1"/>
    <col min="11000" max="11000" width="24.140625" style="309" bestFit="1" customWidth="1"/>
    <col min="11001" max="11001" width="30.42578125" style="309" customWidth="1"/>
    <col min="11002" max="11002" width="13.42578125" style="309" customWidth="1"/>
    <col min="11003" max="11003" width="15.5703125" style="309" bestFit="1" customWidth="1"/>
    <col min="11004" max="11004" width="14.85546875" style="309" bestFit="1" customWidth="1"/>
    <col min="11005" max="11254" width="8.85546875" style="309"/>
    <col min="11255" max="11255" width="6.140625" style="309" customWidth="1"/>
    <col min="11256" max="11256" width="24.140625" style="309" bestFit="1" customWidth="1"/>
    <col min="11257" max="11257" width="30.42578125" style="309" customWidth="1"/>
    <col min="11258" max="11258" width="13.42578125" style="309" customWidth="1"/>
    <col min="11259" max="11259" width="15.5703125" style="309" bestFit="1" customWidth="1"/>
    <col min="11260" max="11260" width="14.85546875" style="309" bestFit="1" customWidth="1"/>
    <col min="11261" max="11510" width="8.85546875" style="309"/>
    <col min="11511" max="11511" width="6.140625" style="309" customWidth="1"/>
    <col min="11512" max="11512" width="24.140625" style="309" bestFit="1" customWidth="1"/>
    <col min="11513" max="11513" width="30.42578125" style="309" customWidth="1"/>
    <col min="11514" max="11514" width="13.42578125" style="309" customWidth="1"/>
    <col min="11515" max="11515" width="15.5703125" style="309" bestFit="1" customWidth="1"/>
    <col min="11516" max="11516" width="14.85546875" style="309" bestFit="1" customWidth="1"/>
    <col min="11517" max="11766" width="8.85546875" style="309"/>
    <col min="11767" max="11767" width="6.140625" style="309" customWidth="1"/>
    <col min="11768" max="11768" width="24.140625" style="309" bestFit="1" customWidth="1"/>
    <col min="11769" max="11769" width="30.42578125" style="309" customWidth="1"/>
    <col min="11770" max="11770" width="13.42578125" style="309" customWidth="1"/>
    <col min="11771" max="11771" width="15.5703125" style="309" bestFit="1" customWidth="1"/>
    <col min="11772" max="11772" width="14.85546875" style="309" bestFit="1" customWidth="1"/>
    <col min="11773" max="12022" width="8.85546875" style="309"/>
    <col min="12023" max="12023" width="6.140625" style="309" customWidth="1"/>
    <col min="12024" max="12024" width="24.140625" style="309" bestFit="1" customWidth="1"/>
    <col min="12025" max="12025" width="30.42578125" style="309" customWidth="1"/>
    <col min="12026" max="12026" width="13.42578125" style="309" customWidth="1"/>
    <col min="12027" max="12027" width="15.5703125" style="309" bestFit="1" customWidth="1"/>
    <col min="12028" max="12028" width="14.85546875" style="309" bestFit="1" customWidth="1"/>
    <col min="12029" max="12278" width="8.85546875" style="309"/>
    <col min="12279" max="12279" width="6.140625" style="309" customWidth="1"/>
    <col min="12280" max="12280" width="24.140625" style="309" bestFit="1" customWidth="1"/>
    <col min="12281" max="12281" width="30.42578125" style="309" customWidth="1"/>
    <col min="12282" max="12282" width="13.42578125" style="309" customWidth="1"/>
    <col min="12283" max="12283" width="15.5703125" style="309" bestFit="1" customWidth="1"/>
    <col min="12284" max="12284" width="14.85546875" style="309" bestFit="1" customWidth="1"/>
    <col min="12285" max="12534" width="8.85546875" style="309"/>
    <col min="12535" max="12535" width="6.140625" style="309" customWidth="1"/>
    <col min="12536" max="12536" width="24.140625" style="309" bestFit="1" customWidth="1"/>
    <col min="12537" max="12537" width="30.42578125" style="309" customWidth="1"/>
    <col min="12538" max="12538" width="13.42578125" style="309" customWidth="1"/>
    <col min="12539" max="12539" width="15.5703125" style="309" bestFit="1" customWidth="1"/>
    <col min="12540" max="12540" width="14.85546875" style="309" bestFit="1" customWidth="1"/>
    <col min="12541" max="12790" width="8.85546875" style="309"/>
    <col min="12791" max="12791" width="6.140625" style="309" customWidth="1"/>
    <col min="12792" max="12792" width="24.140625" style="309" bestFit="1" customWidth="1"/>
    <col min="12793" max="12793" width="30.42578125" style="309" customWidth="1"/>
    <col min="12794" max="12794" width="13.42578125" style="309" customWidth="1"/>
    <col min="12795" max="12795" width="15.5703125" style="309" bestFit="1" customWidth="1"/>
    <col min="12796" max="12796" width="14.85546875" style="309" bestFit="1" customWidth="1"/>
    <col min="12797" max="13046" width="8.85546875" style="309"/>
    <col min="13047" max="13047" width="6.140625" style="309" customWidth="1"/>
    <col min="13048" max="13048" width="24.140625" style="309" bestFit="1" customWidth="1"/>
    <col min="13049" max="13049" width="30.42578125" style="309" customWidth="1"/>
    <col min="13050" max="13050" width="13.42578125" style="309" customWidth="1"/>
    <col min="13051" max="13051" width="15.5703125" style="309" bestFit="1" customWidth="1"/>
    <col min="13052" max="13052" width="14.85546875" style="309" bestFit="1" customWidth="1"/>
    <col min="13053" max="13302" width="8.85546875" style="309"/>
    <col min="13303" max="13303" width="6.140625" style="309" customWidth="1"/>
    <col min="13304" max="13304" width="24.140625" style="309" bestFit="1" customWidth="1"/>
    <col min="13305" max="13305" width="30.42578125" style="309" customWidth="1"/>
    <col min="13306" max="13306" width="13.42578125" style="309" customWidth="1"/>
    <col min="13307" max="13307" width="15.5703125" style="309" bestFit="1" customWidth="1"/>
    <col min="13308" max="13308" width="14.85546875" style="309" bestFit="1" customWidth="1"/>
    <col min="13309" max="13558" width="8.85546875" style="309"/>
    <col min="13559" max="13559" width="6.140625" style="309" customWidth="1"/>
    <col min="13560" max="13560" width="24.140625" style="309" bestFit="1" customWidth="1"/>
    <col min="13561" max="13561" width="30.42578125" style="309" customWidth="1"/>
    <col min="13562" max="13562" width="13.42578125" style="309" customWidth="1"/>
    <col min="13563" max="13563" width="15.5703125" style="309" bestFit="1" customWidth="1"/>
    <col min="13564" max="13564" width="14.85546875" style="309" bestFit="1" customWidth="1"/>
    <col min="13565" max="13814" width="8.85546875" style="309"/>
    <col min="13815" max="13815" width="6.140625" style="309" customWidth="1"/>
    <col min="13816" max="13816" width="24.140625" style="309" bestFit="1" customWidth="1"/>
    <col min="13817" max="13817" width="30.42578125" style="309" customWidth="1"/>
    <col min="13818" max="13818" width="13.42578125" style="309" customWidth="1"/>
    <col min="13819" max="13819" width="15.5703125" style="309" bestFit="1" customWidth="1"/>
    <col min="13820" max="13820" width="14.85546875" style="309" bestFit="1" customWidth="1"/>
    <col min="13821" max="14070" width="8.85546875" style="309"/>
    <col min="14071" max="14071" width="6.140625" style="309" customWidth="1"/>
    <col min="14072" max="14072" width="24.140625" style="309" bestFit="1" customWidth="1"/>
    <col min="14073" max="14073" width="30.42578125" style="309" customWidth="1"/>
    <col min="14074" max="14074" width="13.42578125" style="309" customWidth="1"/>
    <col min="14075" max="14075" width="15.5703125" style="309" bestFit="1" customWidth="1"/>
    <col min="14076" max="14076" width="14.85546875" style="309" bestFit="1" customWidth="1"/>
    <col min="14077" max="14326" width="8.85546875" style="309"/>
    <col min="14327" max="14327" width="6.140625" style="309" customWidth="1"/>
    <col min="14328" max="14328" width="24.140625" style="309" bestFit="1" customWidth="1"/>
    <col min="14329" max="14329" width="30.42578125" style="309" customWidth="1"/>
    <col min="14330" max="14330" width="13.42578125" style="309" customWidth="1"/>
    <col min="14331" max="14331" width="15.5703125" style="309" bestFit="1" customWidth="1"/>
    <col min="14332" max="14332" width="14.85546875" style="309" bestFit="1" customWidth="1"/>
    <col min="14333" max="14582" width="8.85546875" style="309"/>
    <col min="14583" max="14583" width="6.140625" style="309" customWidth="1"/>
    <col min="14584" max="14584" width="24.140625" style="309" bestFit="1" customWidth="1"/>
    <col min="14585" max="14585" width="30.42578125" style="309" customWidth="1"/>
    <col min="14586" max="14586" width="13.42578125" style="309" customWidth="1"/>
    <col min="14587" max="14587" width="15.5703125" style="309" bestFit="1" customWidth="1"/>
    <col min="14588" max="14588" width="14.85546875" style="309" bestFit="1" customWidth="1"/>
    <col min="14589" max="14838" width="8.85546875" style="309"/>
    <col min="14839" max="14839" width="6.140625" style="309" customWidth="1"/>
    <col min="14840" max="14840" width="24.140625" style="309" bestFit="1" customWidth="1"/>
    <col min="14841" max="14841" width="30.42578125" style="309" customWidth="1"/>
    <col min="14842" max="14842" width="13.42578125" style="309" customWidth="1"/>
    <col min="14843" max="14843" width="15.5703125" style="309" bestFit="1" customWidth="1"/>
    <col min="14844" max="14844" width="14.85546875" style="309" bestFit="1" customWidth="1"/>
    <col min="14845" max="15094" width="8.85546875" style="309"/>
    <col min="15095" max="15095" width="6.140625" style="309" customWidth="1"/>
    <col min="15096" max="15096" width="24.140625" style="309" bestFit="1" customWidth="1"/>
    <col min="15097" max="15097" width="30.42578125" style="309" customWidth="1"/>
    <col min="15098" max="15098" width="13.42578125" style="309" customWidth="1"/>
    <col min="15099" max="15099" width="15.5703125" style="309" bestFit="1" customWidth="1"/>
    <col min="15100" max="15100" width="14.85546875" style="309" bestFit="1" customWidth="1"/>
    <col min="15101" max="15350" width="8.85546875" style="309"/>
    <col min="15351" max="15351" width="6.140625" style="309" customWidth="1"/>
    <col min="15352" max="15352" width="24.140625" style="309" bestFit="1" customWidth="1"/>
    <col min="15353" max="15353" width="30.42578125" style="309" customWidth="1"/>
    <col min="15354" max="15354" width="13.42578125" style="309" customWidth="1"/>
    <col min="15355" max="15355" width="15.5703125" style="309" bestFit="1" customWidth="1"/>
    <col min="15356" max="15356" width="14.85546875" style="309" bestFit="1" customWidth="1"/>
    <col min="15357" max="15606" width="8.85546875" style="309"/>
    <col min="15607" max="15607" width="6.140625" style="309" customWidth="1"/>
    <col min="15608" max="15608" width="24.140625" style="309" bestFit="1" customWidth="1"/>
    <col min="15609" max="15609" width="30.42578125" style="309" customWidth="1"/>
    <col min="15610" max="15610" width="13.42578125" style="309" customWidth="1"/>
    <col min="15611" max="15611" width="15.5703125" style="309" bestFit="1" customWidth="1"/>
    <col min="15612" max="15612" width="14.85546875" style="309" bestFit="1" customWidth="1"/>
    <col min="15613" max="15862" width="8.85546875" style="309"/>
    <col min="15863" max="15863" width="6.140625" style="309" customWidth="1"/>
    <col min="15864" max="15864" width="24.140625" style="309" bestFit="1" customWidth="1"/>
    <col min="15865" max="15865" width="30.42578125" style="309" customWidth="1"/>
    <col min="15866" max="15866" width="13.42578125" style="309" customWidth="1"/>
    <col min="15867" max="15867" width="15.5703125" style="309" bestFit="1" customWidth="1"/>
    <col min="15868" max="15868" width="14.85546875" style="309" bestFit="1" customWidth="1"/>
    <col min="15869" max="16118" width="8.85546875" style="309"/>
    <col min="16119" max="16119" width="6.140625" style="309" customWidth="1"/>
    <col min="16120" max="16120" width="24.140625" style="309" bestFit="1" customWidth="1"/>
    <col min="16121" max="16121" width="30.42578125" style="309" customWidth="1"/>
    <col min="16122" max="16122" width="13.42578125" style="309" customWidth="1"/>
    <col min="16123" max="16123" width="15.5703125" style="309" bestFit="1" customWidth="1"/>
    <col min="16124" max="16124" width="14.85546875" style="309" bestFit="1" customWidth="1"/>
    <col min="16125" max="16384" width="8.85546875" style="309"/>
  </cols>
  <sheetData>
    <row r="1" spans="1:12" ht="16.5" thickBot="1">
      <c r="A1" s="320"/>
      <c r="B1" s="442" t="s">
        <v>310</v>
      </c>
      <c r="C1" s="443"/>
      <c r="D1" s="443"/>
      <c r="E1" s="443"/>
      <c r="F1" s="443"/>
      <c r="G1" s="446" t="s">
        <v>230</v>
      </c>
      <c r="H1" s="447"/>
      <c r="I1" s="447"/>
      <c r="J1" s="447" t="s">
        <v>106</v>
      </c>
      <c r="K1" s="447"/>
      <c r="L1" s="448"/>
    </row>
    <row r="2" spans="1:12" ht="16.5" thickBot="1">
      <c r="A2" s="321" t="s">
        <v>311</v>
      </c>
      <c r="B2" s="327" t="s">
        <v>312</v>
      </c>
      <c r="C2" s="328" t="s">
        <v>6</v>
      </c>
      <c r="D2" s="328" t="s">
        <v>5</v>
      </c>
      <c r="E2" s="329" t="s">
        <v>7</v>
      </c>
      <c r="F2" s="330" t="s">
        <v>8</v>
      </c>
      <c r="G2" s="345" t="s">
        <v>107</v>
      </c>
      <c r="H2" s="331" t="s">
        <v>108</v>
      </c>
      <c r="I2" s="331" t="s">
        <v>330</v>
      </c>
      <c r="J2" s="331" t="s">
        <v>107</v>
      </c>
      <c r="K2" s="331" t="s">
        <v>108</v>
      </c>
      <c r="L2" s="332" t="s">
        <v>330</v>
      </c>
    </row>
    <row r="3" spans="1:12">
      <c r="A3" s="310">
        <v>1</v>
      </c>
      <c r="B3" s="322" t="s">
        <v>313</v>
      </c>
      <c r="C3" s="322">
        <v>3</v>
      </c>
      <c r="D3" s="322" t="s">
        <v>89</v>
      </c>
      <c r="E3" s="323">
        <v>4500</v>
      </c>
      <c r="F3" s="324">
        <f t="shared" ref="F3:F17" si="0">C3*E3</f>
        <v>13500</v>
      </c>
      <c r="G3" s="346">
        <v>0</v>
      </c>
      <c r="H3" s="326">
        <v>3</v>
      </c>
      <c r="I3" s="325">
        <f>G3+H3</f>
        <v>3</v>
      </c>
      <c r="J3" s="350">
        <f>E3*G3</f>
        <v>0</v>
      </c>
      <c r="K3" s="350">
        <f>E3*H3</f>
        <v>13500</v>
      </c>
      <c r="L3" s="351">
        <f>J3+K3</f>
        <v>13500</v>
      </c>
    </row>
    <row r="4" spans="1:12">
      <c r="A4" s="310">
        <v>2</v>
      </c>
      <c r="B4" s="312" t="s">
        <v>314</v>
      </c>
      <c r="C4" s="310">
        <v>0</v>
      </c>
      <c r="D4" s="310" t="s">
        <v>89</v>
      </c>
      <c r="E4" s="311">
        <v>4500</v>
      </c>
      <c r="F4" s="318">
        <f t="shared" si="0"/>
        <v>0</v>
      </c>
      <c r="G4" s="347"/>
      <c r="H4" s="319"/>
      <c r="I4" s="325"/>
      <c r="J4" s="350"/>
      <c r="K4" s="350"/>
      <c r="L4" s="351"/>
    </row>
    <row r="5" spans="1:12" ht="24">
      <c r="A5" s="310">
        <v>3</v>
      </c>
      <c r="B5" s="312" t="s">
        <v>315</v>
      </c>
      <c r="C5" s="310">
        <v>1</v>
      </c>
      <c r="D5" s="310" t="s">
        <v>89</v>
      </c>
      <c r="E5" s="311">
        <v>14000</v>
      </c>
      <c r="F5" s="318">
        <f t="shared" si="0"/>
        <v>14000</v>
      </c>
      <c r="G5" s="347">
        <v>0</v>
      </c>
      <c r="H5" s="319">
        <v>1</v>
      </c>
      <c r="I5" s="325">
        <f>G5+H5</f>
        <v>1</v>
      </c>
      <c r="J5" s="350">
        <f t="shared" ref="J5:J13" si="1">E5*G5</f>
        <v>0</v>
      </c>
      <c r="K5" s="350">
        <f t="shared" ref="K5:K13" si="2">E5*H5</f>
        <v>14000</v>
      </c>
      <c r="L5" s="351">
        <f t="shared" ref="L5:L13" si="3">J5+K5</f>
        <v>14000</v>
      </c>
    </row>
    <row r="6" spans="1:12">
      <c r="A6" s="310">
        <v>4</v>
      </c>
      <c r="B6" s="312" t="s">
        <v>316</v>
      </c>
      <c r="C6" s="310">
        <f>C4</f>
        <v>0</v>
      </c>
      <c r="D6" s="310" t="s">
        <v>89</v>
      </c>
      <c r="E6" s="311">
        <v>1000</v>
      </c>
      <c r="F6" s="318">
        <f t="shared" si="0"/>
        <v>0</v>
      </c>
      <c r="G6" s="347"/>
      <c r="H6" s="319"/>
      <c r="I6" s="325"/>
      <c r="J6" s="350"/>
      <c r="K6" s="350"/>
      <c r="L6" s="351"/>
    </row>
    <row r="7" spans="1:12">
      <c r="A7" s="310">
        <v>5</v>
      </c>
      <c r="B7" s="313" t="s">
        <v>317</v>
      </c>
      <c r="C7" s="314">
        <v>1</v>
      </c>
      <c r="D7" s="310" t="s">
        <v>89</v>
      </c>
      <c r="E7" s="311">
        <v>10000</v>
      </c>
      <c r="F7" s="318">
        <f t="shared" si="0"/>
        <v>10000</v>
      </c>
      <c r="G7" s="347">
        <v>0</v>
      </c>
      <c r="H7" s="319">
        <v>1</v>
      </c>
      <c r="I7" s="325">
        <f>G7+H7</f>
        <v>1</v>
      </c>
      <c r="J7" s="350">
        <f t="shared" si="1"/>
        <v>0</v>
      </c>
      <c r="K7" s="350">
        <f t="shared" si="2"/>
        <v>10000</v>
      </c>
      <c r="L7" s="351">
        <f t="shared" si="3"/>
        <v>10000</v>
      </c>
    </row>
    <row r="8" spans="1:12">
      <c r="A8" s="310">
        <v>6</v>
      </c>
      <c r="B8" s="313" t="s">
        <v>318</v>
      </c>
      <c r="C8" s="312">
        <v>1</v>
      </c>
      <c r="D8" s="310" t="s">
        <v>89</v>
      </c>
      <c r="E8" s="311">
        <v>15000</v>
      </c>
      <c r="F8" s="318">
        <f t="shared" si="0"/>
        <v>15000</v>
      </c>
      <c r="G8" s="347">
        <v>0</v>
      </c>
      <c r="H8" s="319">
        <v>1</v>
      </c>
      <c r="I8" s="325">
        <f>G8+H8</f>
        <v>1</v>
      </c>
      <c r="J8" s="350">
        <f t="shared" si="1"/>
        <v>0</v>
      </c>
      <c r="K8" s="350">
        <f t="shared" si="2"/>
        <v>15000</v>
      </c>
      <c r="L8" s="351">
        <f t="shared" si="3"/>
        <v>15000</v>
      </c>
    </row>
    <row r="9" spans="1:12">
      <c r="A9" s="310">
        <v>7</v>
      </c>
      <c r="B9" s="313" t="s">
        <v>319</v>
      </c>
      <c r="C9" s="312"/>
      <c r="D9" s="310" t="s">
        <v>89</v>
      </c>
      <c r="E9" s="311">
        <v>550</v>
      </c>
      <c r="F9" s="318">
        <f t="shared" si="0"/>
        <v>0</v>
      </c>
      <c r="G9" s="347"/>
      <c r="H9" s="319"/>
      <c r="I9" s="325"/>
      <c r="J9" s="350"/>
      <c r="K9" s="350"/>
      <c r="L9" s="351"/>
    </row>
    <row r="10" spans="1:12">
      <c r="A10" s="310">
        <v>8</v>
      </c>
      <c r="B10" s="313" t="s">
        <v>320</v>
      </c>
      <c r="C10" s="312"/>
      <c r="D10" s="310" t="s">
        <v>89</v>
      </c>
      <c r="E10" s="311">
        <v>550</v>
      </c>
      <c r="F10" s="318">
        <f t="shared" si="0"/>
        <v>0</v>
      </c>
      <c r="G10" s="347"/>
      <c r="H10" s="319"/>
      <c r="I10" s="325"/>
      <c r="J10" s="350"/>
      <c r="K10" s="350"/>
      <c r="L10" s="351"/>
    </row>
    <row r="11" spans="1:12">
      <c r="A11" s="310">
        <v>9</v>
      </c>
      <c r="B11" s="310" t="s">
        <v>321</v>
      </c>
      <c r="C11" s="312">
        <v>1</v>
      </c>
      <c r="D11" s="310" t="s">
        <v>89</v>
      </c>
      <c r="E11" s="311">
        <v>4000</v>
      </c>
      <c r="F11" s="318">
        <f t="shared" si="0"/>
        <v>4000</v>
      </c>
      <c r="G11" s="347">
        <v>0</v>
      </c>
      <c r="H11" s="319">
        <v>1</v>
      </c>
      <c r="I11" s="325">
        <f>G11+H11</f>
        <v>1</v>
      </c>
      <c r="J11" s="350">
        <f t="shared" si="1"/>
        <v>0</v>
      </c>
      <c r="K11" s="350">
        <f t="shared" si="2"/>
        <v>4000</v>
      </c>
      <c r="L11" s="351">
        <f t="shared" si="3"/>
        <v>4000</v>
      </c>
    </row>
    <row r="12" spans="1:12">
      <c r="A12" s="310">
        <v>10</v>
      </c>
      <c r="B12" s="313" t="s">
        <v>322</v>
      </c>
      <c r="C12" s="312">
        <v>1</v>
      </c>
      <c r="D12" s="310" t="s">
        <v>323</v>
      </c>
      <c r="E12" s="311">
        <v>1000</v>
      </c>
      <c r="F12" s="318">
        <f t="shared" si="0"/>
        <v>1000</v>
      </c>
      <c r="G12" s="347">
        <v>0</v>
      </c>
      <c r="H12" s="319">
        <v>1</v>
      </c>
      <c r="I12" s="325">
        <f>G12+H12</f>
        <v>1</v>
      </c>
      <c r="J12" s="350">
        <f t="shared" si="1"/>
        <v>0</v>
      </c>
      <c r="K12" s="350">
        <f t="shared" si="2"/>
        <v>1000</v>
      </c>
      <c r="L12" s="351">
        <f t="shared" si="3"/>
        <v>1000</v>
      </c>
    </row>
    <row r="13" spans="1:12">
      <c r="A13" s="310">
        <v>11</v>
      </c>
      <c r="B13" s="315" t="s">
        <v>324</v>
      </c>
      <c r="C13" s="316">
        <v>1</v>
      </c>
      <c r="D13" s="310" t="s">
        <v>89</v>
      </c>
      <c r="E13" s="311">
        <v>14500</v>
      </c>
      <c r="F13" s="318">
        <f t="shared" si="0"/>
        <v>14500</v>
      </c>
      <c r="G13" s="347">
        <v>0</v>
      </c>
      <c r="H13" s="319">
        <v>1</v>
      </c>
      <c r="I13" s="325">
        <f>G13+H13</f>
        <v>1</v>
      </c>
      <c r="J13" s="350">
        <f t="shared" si="1"/>
        <v>0</v>
      </c>
      <c r="K13" s="350">
        <f t="shared" si="2"/>
        <v>14500</v>
      </c>
      <c r="L13" s="351">
        <f t="shared" si="3"/>
        <v>14500</v>
      </c>
    </row>
    <row r="14" spans="1:12">
      <c r="A14" s="310">
        <v>12</v>
      </c>
      <c r="B14" s="315" t="s">
        <v>325</v>
      </c>
      <c r="C14" s="317">
        <v>0</v>
      </c>
      <c r="D14" s="310" t="s">
        <v>89</v>
      </c>
      <c r="E14" s="311">
        <v>25000</v>
      </c>
      <c r="F14" s="318">
        <f t="shared" si="0"/>
        <v>0</v>
      </c>
      <c r="G14" s="347"/>
      <c r="H14" s="319"/>
      <c r="I14" s="319"/>
      <c r="J14" s="350"/>
      <c r="K14" s="350"/>
      <c r="L14" s="351"/>
    </row>
    <row r="15" spans="1:12">
      <c r="A15" s="310">
        <v>13</v>
      </c>
      <c r="B15" s="315" t="s">
        <v>326</v>
      </c>
      <c r="C15" s="317">
        <v>0</v>
      </c>
      <c r="D15" s="310" t="s">
        <v>89</v>
      </c>
      <c r="E15" s="311">
        <v>4500</v>
      </c>
      <c r="F15" s="318">
        <f t="shared" si="0"/>
        <v>0</v>
      </c>
      <c r="G15" s="347"/>
      <c r="H15" s="319"/>
      <c r="I15" s="319"/>
      <c r="J15" s="350"/>
      <c r="K15" s="350"/>
      <c r="L15" s="351"/>
    </row>
    <row r="16" spans="1:12">
      <c r="A16" s="310">
        <v>14</v>
      </c>
      <c r="B16" s="315" t="s">
        <v>327</v>
      </c>
      <c r="C16" s="317">
        <v>0</v>
      </c>
      <c r="D16" s="310" t="s">
        <v>89</v>
      </c>
      <c r="E16" s="311">
        <v>7500</v>
      </c>
      <c r="F16" s="318">
        <f t="shared" si="0"/>
        <v>0</v>
      </c>
      <c r="G16" s="347"/>
      <c r="H16" s="319"/>
      <c r="I16" s="319"/>
      <c r="J16" s="350"/>
      <c r="K16" s="350"/>
      <c r="L16" s="351"/>
    </row>
    <row r="17" spans="1:12" ht="13.5" thickBot="1">
      <c r="A17" s="333">
        <v>14</v>
      </c>
      <c r="B17" s="334" t="s">
        <v>328</v>
      </c>
      <c r="C17" s="335">
        <v>0</v>
      </c>
      <c r="D17" s="333" t="s">
        <v>89</v>
      </c>
      <c r="E17" s="336">
        <v>3500</v>
      </c>
      <c r="F17" s="337">
        <f t="shared" si="0"/>
        <v>0</v>
      </c>
      <c r="G17" s="348"/>
      <c r="H17" s="338"/>
      <c r="I17" s="338"/>
      <c r="J17" s="350"/>
      <c r="K17" s="350"/>
      <c r="L17" s="351"/>
    </row>
    <row r="18" spans="1:12" ht="15.75" thickBot="1">
      <c r="A18" s="444" t="s">
        <v>329</v>
      </c>
      <c r="B18" s="445"/>
      <c r="C18" s="339"/>
      <c r="D18" s="339"/>
      <c r="E18" s="340"/>
      <c r="F18" s="341">
        <f>SUM(F3:F17)</f>
        <v>72000</v>
      </c>
      <c r="G18" s="349"/>
      <c r="H18" s="342"/>
      <c r="I18" s="342"/>
      <c r="J18" s="343">
        <f>SUM(J3:J17)</f>
        <v>0</v>
      </c>
      <c r="K18" s="343">
        <f>SUM(K3:K17)</f>
        <v>72000</v>
      </c>
      <c r="L18" s="344">
        <f>SUM(L3:L17)</f>
        <v>72000</v>
      </c>
    </row>
  </sheetData>
  <mergeCells count="4">
    <mergeCell ref="B1:F1"/>
    <mergeCell ref="A18:B18"/>
    <mergeCell ref="G1:I1"/>
    <mergeCell ref="J1:L1"/>
  </mergeCells>
  <pageMargins left="0.7" right="0.7" top="0.75" bottom="0.75" header="0.3" footer="0.3"/>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F395B-1389-4D6F-8D4B-76AA9D1555AC}">
  <dimension ref="A1:M22"/>
  <sheetViews>
    <sheetView showZeros="0" view="pageBreakPreview" zoomScale="75" zoomScaleNormal="75" zoomScaleSheetLayoutView="75" workbookViewId="0">
      <pane xSplit="8" ySplit="3" topLeftCell="I4" activePane="bottomRight" state="frozenSplit"/>
      <selection pane="topRight" activeCell="J1" sqref="J1"/>
      <selection pane="bottomLeft" activeCell="A6" sqref="A6"/>
      <selection pane="bottomRight" activeCell="Q8" sqref="Q8"/>
    </sheetView>
  </sheetViews>
  <sheetFormatPr defaultRowHeight="15.75"/>
  <cols>
    <col min="1" max="1" width="9" style="230" customWidth="1"/>
    <col min="2" max="2" width="64.7109375" style="231" customWidth="1"/>
    <col min="3" max="3" width="21.5703125" style="225" customWidth="1"/>
    <col min="4" max="4" width="9.7109375" style="230" customWidth="1"/>
    <col min="5" max="5" width="6.85546875" style="230" customWidth="1"/>
    <col min="6" max="6" width="10.28515625" style="225" bestFit="1" customWidth="1"/>
    <col min="7" max="7" width="14.7109375" style="232" customWidth="1"/>
    <col min="8" max="8" width="8.85546875" style="227" customWidth="1"/>
    <col min="9" max="9" width="13.140625" style="227" customWidth="1"/>
    <col min="10" max="257" width="8.85546875" style="227"/>
    <col min="258" max="258" width="8" style="227" customWidth="1"/>
    <col min="259" max="259" width="63.140625" style="227" customWidth="1"/>
    <col min="260" max="260" width="10.7109375" style="227" customWidth="1"/>
    <col min="261" max="261" width="9.28515625" style="227" customWidth="1"/>
    <col min="262" max="262" width="22" style="227" customWidth="1"/>
    <col min="263" max="263" width="14.28515625" style="227" customWidth="1"/>
    <col min="264" max="264" width="8.85546875" style="227"/>
    <col min="265" max="265" width="13.140625" style="227" customWidth="1"/>
    <col min="266" max="513" width="8.85546875" style="227"/>
    <col min="514" max="514" width="8" style="227" customWidth="1"/>
    <col min="515" max="515" width="63.140625" style="227" customWidth="1"/>
    <col min="516" max="516" width="10.7109375" style="227" customWidth="1"/>
    <col min="517" max="517" width="9.28515625" style="227" customWidth="1"/>
    <col min="518" max="518" width="22" style="227" customWidth="1"/>
    <col min="519" max="519" width="14.28515625" style="227" customWidth="1"/>
    <col min="520" max="520" width="8.85546875" style="227"/>
    <col min="521" max="521" width="13.140625" style="227" customWidth="1"/>
    <col min="522" max="769" width="8.85546875" style="227"/>
    <col min="770" max="770" width="8" style="227" customWidth="1"/>
    <col min="771" max="771" width="63.140625" style="227" customWidth="1"/>
    <col min="772" max="772" width="10.7109375" style="227" customWidth="1"/>
    <col min="773" max="773" width="9.28515625" style="227" customWidth="1"/>
    <col min="774" max="774" width="22" style="227" customWidth="1"/>
    <col min="775" max="775" width="14.28515625" style="227" customWidth="1"/>
    <col min="776" max="776" width="8.85546875" style="227"/>
    <col min="777" max="777" width="13.140625" style="227" customWidth="1"/>
    <col min="778" max="1025" width="8.85546875" style="227"/>
    <col min="1026" max="1026" width="8" style="227" customWidth="1"/>
    <col min="1027" max="1027" width="63.140625" style="227" customWidth="1"/>
    <col min="1028" max="1028" width="10.7109375" style="227" customWidth="1"/>
    <col min="1029" max="1029" width="9.28515625" style="227" customWidth="1"/>
    <col min="1030" max="1030" width="22" style="227" customWidth="1"/>
    <col min="1031" max="1031" width="14.28515625" style="227" customWidth="1"/>
    <col min="1032" max="1032" width="8.85546875" style="227"/>
    <col min="1033" max="1033" width="13.140625" style="227" customWidth="1"/>
    <col min="1034" max="1281" width="8.85546875" style="227"/>
    <col min="1282" max="1282" width="8" style="227" customWidth="1"/>
    <col min="1283" max="1283" width="63.140625" style="227" customWidth="1"/>
    <col min="1284" max="1284" width="10.7109375" style="227" customWidth="1"/>
    <col min="1285" max="1285" width="9.28515625" style="227" customWidth="1"/>
    <col min="1286" max="1286" width="22" style="227" customWidth="1"/>
    <col min="1287" max="1287" width="14.28515625" style="227" customWidth="1"/>
    <col min="1288" max="1288" width="8.85546875" style="227"/>
    <col min="1289" max="1289" width="13.140625" style="227" customWidth="1"/>
    <col min="1290" max="1537" width="8.85546875" style="227"/>
    <col min="1538" max="1538" width="8" style="227" customWidth="1"/>
    <col min="1539" max="1539" width="63.140625" style="227" customWidth="1"/>
    <col min="1540" max="1540" width="10.7109375" style="227" customWidth="1"/>
    <col min="1541" max="1541" width="9.28515625" style="227" customWidth="1"/>
    <col min="1542" max="1542" width="22" style="227" customWidth="1"/>
    <col min="1543" max="1543" width="14.28515625" style="227" customWidth="1"/>
    <col min="1544" max="1544" width="8.85546875" style="227"/>
    <col min="1545" max="1545" width="13.140625" style="227" customWidth="1"/>
    <col min="1546" max="1793" width="8.85546875" style="227"/>
    <col min="1794" max="1794" width="8" style="227" customWidth="1"/>
    <col min="1795" max="1795" width="63.140625" style="227" customWidth="1"/>
    <col min="1796" max="1796" width="10.7109375" style="227" customWidth="1"/>
    <col min="1797" max="1797" width="9.28515625" style="227" customWidth="1"/>
    <col min="1798" max="1798" width="22" style="227" customWidth="1"/>
    <col min="1799" max="1799" width="14.28515625" style="227" customWidth="1"/>
    <col min="1800" max="1800" width="8.85546875" style="227"/>
    <col min="1801" max="1801" width="13.140625" style="227" customWidth="1"/>
    <col min="1802" max="2049" width="8.85546875" style="227"/>
    <col min="2050" max="2050" width="8" style="227" customWidth="1"/>
    <col min="2051" max="2051" width="63.140625" style="227" customWidth="1"/>
    <col min="2052" max="2052" width="10.7109375" style="227" customWidth="1"/>
    <col min="2053" max="2053" width="9.28515625" style="227" customWidth="1"/>
    <col min="2054" max="2054" width="22" style="227" customWidth="1"/>
    <col min="2055" max="2055" width="14.28515625" style="227" customWidth="1"/>
    <col min="2056" max="2056" width="8.85546875" style="227"/>
    <col min="2057" max="2057" width="13.140625" style="227" customWidth="1"/>
    <col min="2058" max="2305" width="8.85546875" style="227"/>
    <col min="2306" max="2306" width="8" style="227" customWidth="1"/>
    <col min="2307" max="2307" width="63.140625" style="227" customWidth="1"/>
    <col min="2308" max="2308" width="10.7109375" style="227" customWidth="1"/>
    <col min="2309" max="2309" width="9.28515625" style="227" customWidth="1"/>
    <col min="2310" max="2310" width="22" style="227" customWidth="1"/>
    <col min="2311" max="2311" width="14.28515625" style="227" customWidth="1"/>
    <col min="2312" max="2312" width="8.85546875" style="227"/>
    <col min="2313" max="2313" width="13.140625" style="227" customWidth="1"/>
    <col min="2314" max="2561" width="8.85546875" style="227"/>
    <col min="2562" max="2562" width="8" style="227" customWidth="1"/>
    <col min="2563" max="2563" width="63.140625" style="227" customWidth="1"/>
    <col min="2564" max="2564" width="10.7109375" style="227" customWidth="1"/>
    <col min="2565" max="2565" width="9.28515625" style="227" customWidth="1"/>
    <col min="2566" max="2566" width="22" style="227" customWidth="1"/>
    <col min="2567" max="2567" width="14.28515625" style="227" customWidth="1"/>
    <col min="2568" max="2568" width="8.85546875" style="227"/>
    <col min="2569" max="2569" width="13.140625" style="227" customWidth="1"/>
    <col min="2570" max="2817" width="8.85546875" style="227"/>
    <col min="2818" max="2818" width="8" style="227" customWidth="1"/>
    <col min="2819" max="2819" width="63.140625" style="227" customWidth="1"/>
    <col min="2820" max="2820" width="10.7109375" style="227" customWidth="1"/>
    <col min="2821" max="2821" width="9.28515625" style="227" customWidth="1"/>
    <col min="2822" max="2822" width="22" style="227" customWidth="1"/>
    <col min="2823" max="2823" width="14.28515625" style="227" customWidth="1"/>
    <col min="2824" max="2824" width="8.85546875" style="227"/>
    <col min="2825" max="2825" width="13.140625" style="227" customWidth="1"/>
    <col min="2826" max="3073" width="8.85546875" style="227"/>
    <col min="3074" max="3074" width="8" style="227" customWidth="1"/>
    <col min="3075" max="3075" width="63.140625" style="227" customWidth="1"/>
    <col min="3076" max="3076" width="10.7109375" style="227" customWidth="1"/>
    <col min="3077" max="3077" width="9.28515625" style="227" customWidth="1"/>
    <col min="3078" max="3078" width="22" style="227" customWidth="1"/>
    <col min="3079" max="3079" width="14.28515625" style="227" customWidth="1"/>
    <col min="3080" max="3080" width="8.85546875" style="227"/>
    <col min="3081" max="3081" width="13.140625" style="227" customWidth="1"/>
    <col min="3082" max="3329" width="8.85546875" style="227"/>
    <col min="3330" max="3330" width="8" style="227" customWidth="1"/>
    <col min="3331" max="3331" width="63.140625" style="227" customWidth="1"/>
    <col min="3332" max="3332" width="10.7109375" style="227" customWidth="1"/>
    <col min="3333" max="3333" width="9.28515625" style="227" customWidth="1"/>
    <col min="3334" max="3334" width="22" style="227" customWidth="1"/>
    <col min="3335" max="3335" width="14.28515625" style="227" customWidth="1"/>
    <col min="3336" max="3336" width="8.85546875" style="227"/>
    <col min="3337" max="3337" width="13.140625" style="227" customWidth="1"/>
    <col min="3338" max="3585" width="8.85546875" style="227"/>
    <col min="3586" max="3586" width="8" style="227" customWidth="1"/>
    <col min="3587" max="3587" width="63.140625" style="227" customWidth="1"/>
    <col min="3588" max="3588" width="10.7109375" style="227" customWidth="1"/>
    <col min="3589" max="3589" width="9.28515625" style="227" customWidth="1"/>
    <col min="3590" max="3590" width="22" style="227" customWidth="1"/>
    <col min="3591" max="3591" width="14.28515625" style="227" customWidth="1"/>
    <col min="3592" max="3592" width="8.85546875" style="227"/>
    <col min="3593" max="3593" width="13.140625" style="227" customWidth="1"/>
    <col min="3594" max="3841" width="8.85546875" style="227"/>
    <col min="3842" max="3842" width="8" style="227" customWidth="1"/>
    <col min="3843" max="3843" width="63.140625" style="227" customWidth="1"/>
    <col min="3844" max="3844" width="10.7109375" style="227" customWidth="1"/>
    <col min="3845" max="3845" width="9.28515625" style="227" customWidth="1"/>
    <col min="3846" max="3846" width="22" style="227" customWidth="1"/>
    <col min="3847" max="3847" width="14.28515625" style="227" customWidth="1"/>
    <col min="3848" max="3848" width="8.85546875" style="227"/>
    <col min="3849" max="3849" width="13.140625" style="227" customWidth="1"/>
    <col min="3850" max="4097" width="8.85546875" style="227"/>
    <col min="4098" max="4098" width="8" style="227" customWidth="1"/>
    <col min="4099" max="4099" width="63.140625" style="227" customWidth="1"/>
    <col min="4100" max="4100" width="10.7109375" style="227" customWidth="1"/>
    <col min="4101" max="4101" width="9.28515625" style="227" customWidth="1"/>
    <col min="4102" max="4102" width="22" style="227" customWidth="1"/>
    <col min="4103" max="4103" width="14.28515625" style="227" customWidth="1"/>
    <col min="4104" max="4104" width="8.85546875" style="227"/>
    <col min="4105" max="4105" width="13.140625" style="227" customWidth="1"/>
    <col min="4106" max="4353" width="8.85546875" style="227"/>
    <col min="4354" max="4354" width="8" style="227" customWidth="1"/>
    <col min="4355" max="4355" width="63.140625" style="227" customWidth="1"/>
    <col min="4356" max="4356" width="10.7109375" style="227" customWidth="1"/>
    <col min="4357" max="4357" width="9.28515625" style="227" customWidth="1"/>
    <col min="4358" max="4358" width="22" style="227" customWidth="1"/>
    <col min="4359" max="4359" width="14.28515625" style="227" customWidth="1"/>
    <col min="4360" max="4360" width="8.85546875" style="227"/>
    <col min="4361" max="4361" width="13.140625" style="227" customWidth="1"/>
    <col min="4362" max="4609" width="8.85546875" style="227"/>
    <col min="4610" max="4610" width="8" style="227" customWidth="1"/>
    <col min="4611" max="4611" width="63.140625" style="227" customWidth="1"/>
    <col min="4612" max="4612" width="10.7109375" style="227" customWidth="1"/>
    <col min="4613" max="4613" width="9.28515625" style="227" customWidth="1"/>
    <col min="4614" max="4614" width="22" style="227" customWidth="1"/>
    <col min="4615" max="4615" width="14.28515625" style="227" customWidth="1"/>
    <col min="4616" max="4616" width="8.85546875" style="227"/>
    <col min="4617" max="4617" width="13.140625" style="227" customWidth="1"/>
    <col min="4618" max="4865" width="8.85546875" style="227"/>
    <col min="4866" max="4866" width="8" style="227" customWidth="1"/>
    <col min="4867" max="4867" width="63.140625" style="227" customWidth="1"/>
    <col min="4868" max="4868" width="10.7109375" style="227" customWidth="1"/>
    <col min="4869" max="4869" width="9.28515625" style="227" customWidth="1"/>
    <col min="4870" max="4870" width="22" style="227" customWidth="1"/>
    <col min="4871" max="4871" width="14.28515625" style="227" customWidth="1"/>
    <col min="4872" max="4872" width="8.85546875" style="227"/>
    <col min="4873" max="4873" width="13.140625" style="227" customWidth="1"/>
    <col min="4874" max="5121" width="8.85546875" style="227"/>
    <col min="5122" max="5122" width="8" style="227" customWidth="1"/>
    <col min="5123" max="5123" width="63.140625" style="227" customWidth="1"/>
    <col min="5124" max="5124" width="10.7109375" style="227" customWidth="1"/>
    <col min="5125" max="5125" width="9.28515625" style="227" customWidth="1"/>
    <col min="5126" max="5126" width="22" style="227" customWidth="1"/>
    <col min="5127" max="5127" width="14.28515625" style="227" customWidth="1"/>
    <col min="5128" max="5128" width="8.85546875" style="227"/>
    <col min="5129" max="5129" width="13.140625" style="227" customWidth="1"/>
    <col min="5130" max="5377" width="8.85546875" style="227"/>
    <col min="5378" max="5378" width="8" style="227" customWidth="1"/>
    <col min="5379" max="5379" width="63.140625" style="227" customWidth="1"/>
    <col min="5380" max="5380" width="10.7109375" style="227" customWidth="1"/>
    <col min="5381" max="5381" width="9.28515625" style="227" customWidth="1"/>
    <col min="5382" max="5382" width="22" style="227" customWidth="1"/>
    <col min="5383" max="5383" width="14.28515625" style="227" customWidth="1"/>
    <col min="5384" max="5384" width="8.85546875" style="227"/>
    <col min="5385" max="5385" width="13.140625" style="227" customWidth="1"/>
    <col min="5386" max="5633" width="8.85546875" style="227"/>
    <col min="5634" max="5634" width="8" style="227" customWidth="1"/>
    <col min="5635" max="5635" width="63.140625" style="227" customWidth="1"/>
    <col min="5636" max="5636" width="10.7109375" style="227" customWidth="1"/>
    <col min="5637" max="5637" width="9.28515625" style="227" customWidth="1"/>
    <col min="5638" max="5638" width="22" style="227" customWidth="1"/>
    <col min="5639" max="5639" width="14.28515625" style="227" customWidth="1"/>
    <col min="5640" max="5640" width="8.85546875" style="227"/>
    <col min="5641" max="5641" width="13.140625" style="227" customWidth="1"/>
    <col min="5642" max="5889" width="8.85546875" style="227"/>
    <col min="5890" max="5890" width="8" style="227" customWidth="1"/>
    <col min="5891" max="5891" width="63.140625" style="227" customWidth="1"/>
    <col min="5892" max="5892" width="10.7109375" style="227" customWidth="1"/>
    <col min="5893" max="5893" width="9.28515625" style="227" customWidth="1"/>
    <col min="5894" max="5894" width="22" style="227" customWidth="1"/>
    <col min="5895" max="5895" width="14.28515625" style="227" customWidth="1"/>
    <col min="5896" max="5896" width="8.85546875" style="227"/>
    <col min="5897" max="5897" width="13.140625" style="227" customWidth="1"/>
    <col min="5898" max="6145" width="8.85546875" style="227"/>
    <col min="6146" max="6146" width="8" style="227" customWidth="1"/>
    <col min="6147" max="6147" width="63.140625" style="227" customWidth="1"/>
    <col min="6148" max="6148" width="10.7109375" style="227" customWidth="1"/>
    <col min="6149" max="6149" width="9.28515625" style="227" customWidth="1"/>
    <col min="6150" max="6150" width="22" style="227" customWidth="1"/>
    <col min="6151" max="6151" width="14.28515625" style="227" customWidth="1"/>
    <col min="6152" max="6152" width="8.85546875" style="227"/>
    <col min="6153" max="6153" width="13.140625" style="227" customWidth="1"/>
    <col min="6154" max="6401" width="8.85546875" style="227"/>
    <col min="6402" max="6402" width="8" style="227" customWidth="1"/>
    <col min="6403" max="6403" width="63.140625" style="227" customWidth="1"/>
    <col min="6404" max="6404" width="10.7109375" style="227" customWidth="1"/>
    <col min="6405" max="6405" width="9.28515625" style="227" customWidth="1"/>
    <col min="6406" max="6406" width="22" style="227" customWidth="1"/>
    <col min="6407" max="6407" width="14.28515625" style="227" customWidth="1"/>
    <col min="6408" max="6408" width="8.85546875" style="227"/>
    <col min="6409" max="6409" width="13.140625" style="227" customWidth="1"/>
    <col min="6410" max="6657" width="8.85546875" style="227"/>
    <col min="6658" max="6658" width="8" style="227" customWidth="1"/>
    <col min="6659" max="6659" width="63.140625" style="227" customWidth="1"/>
    <col min="6660" max="6660" width="10.7109375" style="227" customWidth="1"/>
    <col min="6661" max="6661" width="9.28515625" style="227" customWidth="1"/>
    <col min="6662" max="6662" width="22" style="227" customWidth="1"/>
    <col min="6663" max="6663" width="14.28515625" style="227" customWidth="1"/>
    <col min="6664" max="6664" width="8.85546875" style="227"/>
    <col min="6665" max="6665" width="13.140625" style="227" customWidth="1"/>
    <col min="6666" max="6913" width="8.85546875" style="227"/>
    <col min="6914" max="6914" width="8" style="227" customWidth="1"/>
    <col min="6915" max="6915" width="63.140625" style="227" customWidth="1"/>
    <col min="6916" max="6916" width="10.7109375" style="227" customWidth="1"/>
    <col min="6917" max="6917" width="9.28515625" style="227" customWidth="1"/>
    <col min="6918" max="6918" width="22" style="227" customWidth="1"/>
    <col min="6919" max="6919" width="14.28515625" style="227" customWidth="1"/>
    <col min="6920" max="6920" width="8.85546875" style="227"/>
    <col min="6921" max="6921" width="13.140625" style="227" customWidth="1"/>
    <col min="6922" max="7169" width="8.85546875" style="227"/>
    <col min="7170" max="7170" width="8" style="227" customWidth="1"/>
    <col min="7171" max="7171" width="63.140625" style="227" customWidth="1"/>
    <col min="7172" max="7172" width="10.7109375" style="227" customWidth="1"/>
    <col min="7173" max="7173" width="9.28515625" style="227" customWidth="1"/>
    <col min="7174" max="7174" width="22" style="227" customWidth="1"/>
    <col min="7175" max="7175" width="14.28515625" style="227" customWidth="1"/>
    <col min="7176" max="7176" width="8.85546875" style="227"/>
    <col min="7177" max="7177" width="13.140625" style="227" customWidth="1"/>
    <col min="7178" max="7425" width="8.85546875" style="227"/>
    <col min="7426" max="7426" width="8" style="227" customWidth="1"/>
    <col min="7427" max="7427" width="63.140625" style="227" customWidth="1"/>
    <col min="7428" max="7428" width="10.7109375" style="227" customWidth="1"/>
    <col min="7429" max="7429" width="9.28515625" style="227" customWidth="1"/>
    <col min="7430" max="7430" width="22" style="227" customWidth="1"/>
    <col min="7431" max="7431" width="14.28515625" style="227" customWidth="1"/>
    <col min="7432" max="7432" width="8.85546875" style="227"/>
    <col min="7433" max="7433" width="13.140625" style="227" customWidth="1"/>
    <col min="7434" max="7681" width="8.85546875" style="227"/>
    <col min="7682" max="7682" width="8" style="227" customWidth="1"/>
    <col min="7683" max="7683" width="63.140625" style="227" customWidth="1"/>
    <col min="7684" max="7684" width="10.7109375" style="227" customWidth="1"/>
    <col min="7685" max="7685" width="9.28515625" style="227" customWidth="1"/>
    <col min="7686" max="7686" width="22" style="227" customWidth="1"/>
    <col min="7687" max="7687" width="14.28515625" style="227" customWidth="1"/>
    <col min="7688" max="7688" width="8.85546875" style="227"/>
    <col min="7689" max="7689" width="13.140625" style="227" customWidth="1"/>
    <col min="7690" max="7937" width="8.85546875" style="227"/>
    <col min="7938" max="7938" width="8" style="227" customWidth="1"/>
    <col min="7939" max="7939" width="63.140625" style="227" customWidth="1"/>
    <col min="7940" max="7940" width="10.7109375" style="227" customWidth="1"/>
    <col min="7941" max="7941" width="9.28515625" style="227" customWidth="1"/>
    <col min="7942" max="7942" width="22" style="227" customWidth="1"/>
    <col min="7943" max="7943" width="14.28515625" style="227" customWidth="1"/>
    <col min="7944" max="7944" width="8.85546875" style="227"/>
    <col min="7945" max="7945" width="13.140625" style="227" customWidth="1"/>
    <col min="7946" max="8193" width="8.85546875" style="227"/>
    <col min="8194" max="8194" width="8" style="227" customWidth="1"/>
    <col min="8195" max="8195" width="63.140625" style="227" customWidth="1"/>
    <col min="8196" max="8196" width="10.7109375" style="227" customWidth="1"/>
    <col min="8197" max="8197" width="9.28515625" style="227" customWidth="1"/>
    <col min="8198" max="8198" width="22" style="227" customWidth="1"/>
    <col min="8199" max="8199" width="14.28515625" style="227" customWidth="1"/>
    <col min="8200" max="8200" width="8.85546875" style="227"/>
    <col min="8201" max="8201" width="13.140625" style="227" customWidth="1"/>
    <col min="8202" max="8449" width="8.85546875" style="227"/>
    <col min="8450" max="8450" width="8" style="227" customWidth="1"/>
    <col min="8451" max="8451" width="63.140625" style="227" customWidth="1"/>
    <col min="8452" max="8452" width="10.7109375" style="227" customWidth="1"/>
    <col min="8453" max="8453" width="9.28515625" style="227" customWidth="1"/>
    <col min="8454" max="8454" width="22" style="227" customWidth="1"/>
    <col min="8455" max="8455" width="14.28515625" style="227" customWidth="1"/>
    <col min="8456" max="8456" width="8.85546875" style="227"/>
    <col min="8457" max="8457" width="13.140625" style="227" customWidth="1"/>
    <col min="8458" max="8705" width="8.85546875" style="227"/>
    <col min="8706" max="8706" width="8" style="227" customWidth="1"/>
    <col min="8707" max="8707" width="63.140625" style="227" customWidth="1"/>
    <col min="8708" max="8708" width="10.7109375" style="227" customWidth="1"/>
    <col min="8709" max="8709" width="9.28515625" style="227" customWidth="1"/>
    <col min="8710" max="8710" width="22" style="227" customWidth="1"/>
    <col min="8711" max="8711" width="14.28515625" style="227" customWidth="1"/>
    <col min="8712" max="8712" width="8.85546875" style="227"/>
    <col min="8713" max="8713" width="13.140625" style="227" customWidth="1"/>
    <col min="8714" max="8961" width="8.85546875" style="227"/>
    <col min="8962" max="8962" width="8" style="227" customWidth="1"/>
    <col min="8963" max="8963" width="63.140625" style="227" customWidth="1"/>
    <col min="8964" max="8964" width="10.7109375" style="227" customWidth="1"/>
    <col min="8965" max="8965" width="9.28515625" style="227" customWidth="1"/>
    <col min="8966" max="8966" width="22" style="227" customWidth="1"/>
    <col min="8967" max="8967" width="14.28515625" style="227" customWidth="1"/>
    <col min="8968" max="8968" width="8.85546875" style="227"/>
    <col min="8969" max="8969" width="13.140625" style="227" customWidth="1"/>
    <col min="8970" max="9217" width="8.85546875" style="227"/>
    <col min="9218" max="9218" width="8" style="227" customWidth="1"/>
    <col min="9219" max="9219" width="63.140625" style="227" customWidth="1"/>
    <col min="9220" max="9220" width="10.7109375" style="227" customWidth="1"/>
    <col min="9221" max="9221" width="9.28515625" style="227" customWidth="1"/>
    <col min="9222" max="9222" width="22" style="227" customWidth="1"/>
    <col min="9223" max="9223" width="14.28515625" style="227" customWidth="1"/>
    <col min="9224" max="9224" width="8.85546875" style="227"/>
    <col min="9225" max="9225" width="13.140625" style="227" customWidth="1"/>
    <col min="9226" max="9473" width="8.85546875" style="227"/>
    <col min="9474" max="9474" width="8" style="227" customWidth="1"/>
    <col min="9475" max="9475" width="63.140625" style="227" customWidth="1"/>
    <col min="9476" max="9476" width="10.7109375" style="227" customWidth="1"/>
    <col min="9477" max="9477" width="9.28515625" style="227" customWidth="1"/>
    <col min="9478" max="9478" width="22" style="227" customWidth="1"/>
    <col min="9479" max="9479" width="14.28515625" style="227" customWidth="1"/>
    <col min="9480" max="9480" width="8.85546875" style="227"/>
    <col min="9481" max="9481" width="13.140625" style="227" customWidth="1"/>
    <col min="9482" max="9729" width="8.85546875" style="227"/>
    <col min="9730" max="9730" width="8" style="227" customWidth="1"/>
    <col min="9731" max="9731" width="63.140625" style="227" customWidth="1"/>
    <col min="9732" max="9732" width="10.7109375" style="227" customWidth="1"/>
    <col min="9733" max="9733" width="9.28515625" style="227" customWidth="1"/>
    <col min="9734" max="9734" width="22" style="227" customWidth="1"/>
    <col min="9735" max="9735" width="14.28515625" style="227" customWidth="1"/>
    <col min="9736" max="9736" width="8.85546875" style="227"/>
    <col min="9737" max="9737" width="13.140625" style="227" customWidth="1"/>
    <col min="9738" max="9985" width="8.85546875" style="227"/>
    <col min="9986" max="9986" width="8" style="227" customWidth="1"/>
    <col min="9987" max="9987" width="63.140625" style="227" customWidth="1"/>
    <col min="9988" max="9988" width="10.7109375" style="227" customWidth="1"/>
    <col min="9989" max="9989" width="9.28515625" style="227" customWidth="1"/>
    <col min="9990" max="9990" width="22" style="227" customWidth="1"/>
    <col min="9991" max="9991" width="14.28515625" style="227" customWidth="1"/>
    <col min="9992" max="9992" width="8.85546875" style="227"/>
    <col min="9993" max="9993" width="13.140625" style="227" customWidth="1"/>
    <col min="9994" max="10241" width="8.85546875" style="227"/>
    <col min="10242" max="10242" width="8" style="227" customWidth="1"/>
    <col min="10243" max="10243" width="63.140625" style="227" customWidth="1"/>
    <col min="10244" max="10244" width="10.7109375" style="227" customWidth="1"/>
    <col min="10245" max="10245" width="9.28515625" style="227" customWidth="1"/>
    <col min="10246" max="10246" width="22" style="227" customWidth="1"/>
    <col min="10247" max="10247" width="14.28515625" style="227" customWidth="1"/>
    <col min="10248" max="10248" width="8.85546875" style="227"/>
    <col min="10249" max="10249" width="13.140625" style="227" customWidth="1"/>
    <col min="10250" max="10497" width="8.85546875" style="227"/>
    <col min="10498" max="10498" width="8" style="227" customWidth="1"/>
    <col min="10499" max="10499" width="63.140625" style="227" customWidth="1"/>
    <col min="10500" max="10500" width="10.7109375" style="227" customWidth="1"/>
    <col min="10501" max="10501" width="9.28515625" style="227" customWidth="1"/>
    <col min="10502" max="10502" width="22" style="227" customWidth="1"/>
    <col min="10503" max="10503" width="14.28515625" style="227" customWidth="1"/>
    <col min="10504" max="10504" width="8.85546875" style="227"/>
    <col min="10505" max="10505" width="13.140625" style="227" customWidth="1"/>
    <col min="10506" max="10753" width="8.85546875" style="227"/>
    <col min="10754" max="10754" width="8" style="227" customWidth="1"/>
    <col min="10755" max="10755" width="63.140625" style="227" customWidth="1"/>
    <col min="10756" max="10756" width="10.7109375" style="227" customWidth="1"/>
    <col min="10757" max="10757" width="9.28515625" style="227" customWidth="1"/>
    <col min="10758" max="10758" width="22" style="227" customWidth="1"/>
    <col min="10759" max="10759" width="14.28515625" style="227" customWidth="1"/>
    <col min="10760" max="10760" width="8.85546875" style="227"/>
    <col min="10761" max="10761" width="13.140625" style="227" customWidth="1"/>
    <col min="10762" max="11009" width="8.85546875" style="227"/>
    <col min="11010" max="11010" width="8" style="227" customWidth="1"/>
    <col min="11011" max="11011" width="63.140625" style="227" customWidth="1"/>
    <col min="11012" max="11012" width="10.7109375" style="227" customWidth="1"/>
    <col min="11013" max="11013" width="9.28515625" style="227" customWidth="1"/>
    <col min="11014" max="11014" width="22" style="227" customWidth="1"/>
    <col min="11015" max="11015" width="14.28515625" style="227" customWidth="1"/>
    <col min="11016" max="11016" width="8.85546875" style="227"/>
    <col min="11017" max="11017" width="13.140625" style="227" customWidth="1"/>
    <col min="11018" max="11265" width="8.85546875" style="227"/>
    <col min="11266" max="11266" width="8" style="227" customWidth="1"/>
    <col min="11267" max="11267" width="63.140625" style="227" customWidth="1"/>
    <col min="11268" max="11268" width="10.7109375" style="227" customWidth="1"/>
    <col min="11269" max="11269" width="9.28515625" style="227" customWidth="1"/>
    <col min="11270" max="11270" width="22" style="227" customWidth="1"/>
    <col min="11271" max="11271" width="14.28515625" style="227" customWidth="1"/>
    <col min="11272" max="11272" width="8.85546875" style="227"/>
    <col min="11273" max="11273" width="13.140625" style="227" customWidth="1"/>
    <col min="11274" max="11521" width="8.85546875" style="227"/>
    <col min="11522" max="11522" width="8" style="227" customWidth="1"/>
    <col min="11523" max="11523" width="63.140625" style="227" customWidth="1"/>
    <col min="11524" max="11524" width="10.7109375" style="227" customWidth="1"/>
    <col min="11525" max="11525" width="9.28515625" style="227" customWidth="1"/>
    <col min="11526" max="11526" width="22" style="227" customWidth="1"/>
    <col min="11527" max="11527" width="14.28515625" style="227" customWidth="1"/>
    <col min="11528" max="11528" width="8.85546875" style="227"/>
    <col min="11529" max="11529" width="13.140625" style="227" customWidth="1"/>
    <col min="11530" max="11777" width="8.85546875" style="227"/>
    <col min="11778" max="11778" width="8" style="227" customWidth="1"/>
    <col min="11779" max="11779" width="63.140625" style="227" customWidth="1"/>
    <col min="11780" max="11780" width="10.7109375" style="227" customWidth="1"/>
    <col min="11781" max="11781" width="9.28515625" style="227" customWidth="1"/>
    <col min="11782" max="11782" width="22" style="227" customWidth="1"/>
    <col min="11783" max="11783" width="14.28515625" style="227" customWidth="1"/>
    <col min="11784" max="11784" width="8.85546875" style="227"/>
    <col min="11785" max="11785" width="13.140625" style="227" customWidth="1"/>
    <col min="11786" max="12033" width="8.85546875" style="227"/>
    <col min="12034" max="12034" width="8" style="227" customWidth="1"/>
    <col min="12035" max="12035" width="63.140625" style="227" customWidth="1"/>
    <col min="12036" max="12036" width="10.7109375" style="227" customWidth="1"/>
    <col min="12037" max="12037" width="9.28515625" style="227" customWidth="1"/>
    <col min="12038" max="12038" width="22" style="227" customWidth="1"/>
    <col min="12039" max="12039" width="14.28515625" style="227" customWidth="1"/>
    <col min="12040" max="12040" width="8.85546875" style="227"/>
    <col min="12041" max="12041" width="13.140625" style="227" customWidth="1"/>
    <col min="12042" max="12289" width="8.85546875" style="227"/>
    <col min="12290" max="12290" width="8" style="227" customWidth="1"/>
    <col min="12291" max="12291" width="63.140625" style="227" customWidth="1"/>
    <col min="12292" max="12292" width="10.7109375" style="227" customWidth="1"/>
    <col min="12293" max="12293" width="9.28515625" style="227" customWidth="1"/>
    <col min="12294" max="12294" width="22" style="227" customWidth="1"/>
    <col min="12295" max="12295" width="14.28515625" style="227" customWidth="1"/>
    <col min="12296" max="12296" width="8.85546875" style="227"/>
    <col min="12297" max="12297" width="13.140625" style="227" customWidth="1"/>
    <col min="12298" max="12545" width="8.85546875" style="227"/>
    <col min="12546" max="12546" width="8" style="227" customWidth="1"/>
    <col min="12547" max="12547" width="63.140625" style="227" customWidth="1"/>
    <col min="12548" max="12548" width="10.7109375" style="227" customWidth="1"/>
    <col min="12549" max="12549" width="9.28515625" style="227" customWidth="1"/>
    <col min="12550" max="12550" width="22" style="227" customWidth="1"/>
    <col min="12551" max="12551" width="14.28515625" style="227" customWidth="1"/>
    <col min="12552" max="12552" width="8.85546875" style="227"/>
    <col min="12553" max="12553" width="13.140625" style="227" customWidth="1"/>
    <col min="12554" max="12801" width="8.85546875" style="227"/>
    <col min="12802" max="12802" width="8" style="227" customWidth="1"/>
    <col min="12803" max="12803" width="63.140625" style="227" customWidth="1"/>
    <col min="12804" max="12804" width="10.7109375" style="227" customWidth="1"/>
    <col min="12805" max="12805" width="9.28515625" style="227" customWidth="1"/>
    <col min="12806" max="12806" width="22" style="227" customWidth="1"/>
    <col min="12807" max="12807" width="14.28515625" style="227" customWidth="1"/>
    <col min="12808" max="12808" width="8.85546875" style="227"/>
    <col min="12809" max="12809" width="13.140625" style="227" customWidth="1"/>
    <col min="12810" max="13057" width="8.85546875" style="227"/>
    <col min="13058" max="13058" width="8" style="227" customWidth="1"/>
    <col min="13059" max="13059" width="63.140625" style="227" customWidth="1"/>
    <col min="13060" max="13060" width="10.7109375" style="227" customWidth="1"/>
    <col min="13061" max="13061" width="9.28515625" style="227" customWidth="1"/>
    <col min="13062" max="13062" width="22" style="227" customWidth="1"/>
    <col min="13063" max="13063" width="14.28515625" style="227" customWidth="1"/>
    <col min="13064" max="13064" width="8.85546875" style="227"/>
    <col min="13065" max="13065" width="13.140625" style="227" customWidth="1"/>
    <col min="13066" max="13313" width="8.85546875" style="227"/>
    <col min="13314" max="13314" width="8" style="227" customWidth="1"/>
    <col min="13315" max="13315" width="63.140625" style="227" customWidth="1"/>
    <col min="13316" max="13316" width="10.7109375" style="227" customWidth="1"/>
    <col min="13317" max="13317" width="9.28515625" style="227" customWidth="1"/>
    <col min="13318" max="13318" width="22" style="227" customWidth="1"/>
    <col min="13319" max="13319" width="14.28515625" style="227" customWidth="1"/>
    <col min="13320" max="13320" width="8.85546875" style="227"/>
    <col min="13321" max="13321" width="13.140625" style="227" customWidth="1"/>
    <col min="13322" max="13569" width="8.85546875" style="227"/>
    <col min="13570" max="13570" width="8" style="227" customWidth="1"/>
    <col min="13571" max="13571" width="63.140625" style="227" customWidth="1"/>
    <col min="13572" max="13572" width="10.7109375" style="227" customWidth="1"/>
    <col min="13573" max="13573" width="9.28515625" style="227" customWidth="1"/>
    <col min="13574" max="13574" width="22" style="227" customWidth="1"/>
    <col min="13575" max="13575" width="14.28515625" style="227" customWidth="1"/>
    <col min="13576" max="13576" width="8.85546875" style="227"/>
    <col min="13577" max="13577" width="13.140625" style="227" customWidth="1"/>
    <col min="13578" max="13825" width="8.85546875" style="227"/>
    <col min="13826" max="13826" width="8" style="227" customWidth="1"/>
    <col min="13827" max="13827" width="63.140625" style="227" customWidth="1"/>
    <col min="13828" max="13828" width="10.7109375" style="227" customWidth="1"/>
    <col min="13829" max="13829" width="9.28515625" style="227" customWidth="1"/>
    <col min="13830" max="13830" width="22" style="227" customWidth="1"/>
    <col min="13831" max="13831" width="14.28515625" style="227" customWidth="1"/>
    <col min="13832" max="13832" width="8.85546875" style="227"/>
    <col min="13833" max="13833" width="13.140625" style="227" customWidth="1"/>
    <col min="13834" max="14081" width="8.85546875" style="227"/>
    <col min="14082" max="14082" width="8" style="227" customWidth="1"/>
    <col min="14083" max="14083" width="63.140625" style="227" customWidth="1"/>
    <col min="14084" max="14084" width="10.7109375" style="227" customWidth="1"/>
    <col min="14085" max="14085" width="9.28515625" style="227" customWidth="1"/>
    <col min="14086" max="14086" width="22" style="227" customWidth="1"/>
    <col min="14087" max="14087" width="14.28515625" style="227" customWidth="1"/>
    <col min="14088" max="14088" width="8.85546875" style="227"/>
    <col min="14089" max="14089" width="13.140625" style="227" customWidth="1"/>
    <col min="14090" max="14337" width="8.85546875" style="227"/>
    <col min="14338" max="14338" width="8" style="227" customWidth="1"/>
    <col min="14339" max="14339" width="63.140625" style="227" customWidth="1"/>
    <col min="14340" max="14340" width="10.7109375" style="227" customWidth="1"/>
    <col min="14341" max="14341" width="9.28515625" style="227" customWidth="1"/>
    <col min="14342" max="14342" width="22" style="227" customWidth="1"/>
    <col min="14343" max="14343" width="14.28515625" style="227" customWidth="1"/>
    <col min="14344" max="14344" width="8.85546875" style="227"/>
    <col min="14345" max="14345" width="13.140625" style="227" customWidth="1"/>
    <col min="14346" max="14593" width="8.85546875" style="227"/>
    <col min="14594" max="14594" width="8" style="227" customWidth="1"/>
    <col min="14595" max="14595" width="63.140625" style="227" customWidth="1"/>
    <col min="14596" max="14596" width="10.7109375" style="227" customWidth="1"/>
    <col min="14597" max="14597" width="9.28515625" style="227" customWidth="1"/>
    <col min="14598" max="14598" width="22" style="227" customWidth="1"/>
    <col min="14599" max="14599" width="14.28515625" style="227" customWidth="1"/>
    <col min="14600" max="14600" width="8.85546875" style="227"/>
    <col min="14601" max="14601" width="13.140625" style="227" customWidth="1"/>
    <col min="14602" max="14849" width="8.85546875" style="227"/>
    <col min="14850" max="14850" width="8" style="227" customWidth="1"/>
    <col min="14851" max="14851" width="63.140625" style="227" customWidth="1"/>
    <col min="14852" max="14852" width="10.7109375" style="227" customWidth="1"/>
    <col min="14853" max="14853" width="9.28515625" style="227" customWidth="1"/>
    <col min="14854" max="14854" width="22" style="227" customWidth="1"/>
    <col min="14855" max="14855" width="14.28515625" style="227" customWidth="1"/>
    <col min="14856" max="14856" width="8.85546875" style="227"/>
    <col min="14857" max="14857" width="13.140625" style="227" customWidth="1"/>
    <col min="14858" max="15105" width="8.85546875" style="227"/>
    <col min="15106" max="15106" width="8" style="227" customWidth="1"/>
    <col min="15107" max="15107" width="63.140625" style="227" customWidth="1"/>
    <col min="15108" max="15108" width="10.7109375" style="227" customWidth="1"/>
    <col min="15109" max="15109" width="9.28515625" style="227" customWidth="1"/>
    <col min="15110" max="15110" width="22" style="227" customWidth="1"/>
    <col min="15111" max="15111" width="14.28515625" style="227" customWidth="1"/>
    <col min="15112" max="15112" width="8.85546875" style="227"/>
    <col min="15113" max="15113" width="13.140625" style="227" customWidth="1"/>
    <col min="15114" max="15361" width="8.85546875" style="227"/>
    <col min="15362" max="15362" width="8" style="227" customWidth="1"/>
    <col min="15363" max="15363" width="63.140625" style="227" customWidth="1"/>
    <col min="15364" max="15364" width="10.7109375" style="227" customWidth="1"/>
    <col min="15365" max="15365" width="9.28515625" style="227" customWidth="1"/>
    <col min="15366" max="15366" width="22" style="227" customWidth="1"/>
    <col min="15367" max="15367" width="14.28515625" style="227" customWidth="1"/>
    <col min="15368" max="15368" width="8.85546875" style="227"/>
    <col min="15369" max="15369" width="13.140625" style="227" customWidth="1"/>
    <col min="15370" max="15617" width="8.85546875" style="227"/>
    <col min="15618" max="15618" width="8" style="227" customWidth="1"/>
    <col min="15619" max="15619" width="63.140625" style="227" customWidth="1"/>
    <col min="15620" max="15620" width="10.7109375" style="227" customWidth="1"/>
    <col min="15621" max="15621" width="9.28515625" style="227" customWidth="1"/>
    <col min="15622" max="15622" width="22" style="227" customWidth="1"/>
    <col min="15623" max="15623" width="14.28515625" style="227" customWidth="1"/>
    <col min="15624" max="15624" width="8.85546875" style="227"/>
    <col min="15625" max="15625" width="13.140625" style="227" customWidth="1"/>
    <col min="15626" max="15873" width="8.85546875" style="227"/>
    <col min="15874" max="15874" width="8" style="227" customWidth="1"/>
    <col min="15875" max="15875" width="63.140625" style="227" customWidth="1"/>
    <col min="15876" max="15876" width="10.7109375" style="227" customWidth="1"/>
    <col min="15877" max="15877" width="9.28515625" style="227" customWidth="1"/>
    <col min="15878" max="15878" width="22" style="227" customWidth="1"/>
    <col min="15879" max="15879" width="14.28515625" style="227" customWidth="1"/>
    <col min="15880" max="15880" width="8.85546875" style="227"/>
    <col min="15881" max="15881" width="13.140625" style="227" customWidth="1"/>
    <col min="15882" max="16129" width="8.85546875" style="227"/>
    <col min="16130" max="16130" width="8" style="227" customWidth="1"/>
    <col min="16131" max="16131" width="63.140625" style="227" customWidth="1"/>
    <col min="16132" max="16132" width="10.7109375" style="227" customWidth="1"/>
    <col min="16133" max="16133" width="9.28515625" style="227" customWidth="1"/>
    <col min="16134" max="16134" width="22" style="227" customWidth="1"/>
    <col min="16135" max="16135" width="14.28515625" style="227" customWidth="1"/>
    <col min="16136" max="16136" width="8.85546875" style="227"/>
    <col min="16137" max="16137" width="13.140625" style="227" customWidth="1"/>
    <col min="16138" max="16384" width="8.85546875" style="227"/>
  </cols>
  <sheetData>
    <row r="1" spans="1:13" s="220" customFormat="1" ht="53.25" customHeight="1">
      <c r="A1" s="451" t="s">
        <v>351</v>
      </c>
      <c r="B1" s="452"/>
      <c r="C1" s="452"/>
      <c r="D1" s="452"/>
      <c r="E1" s="452"/>
      <c r="F1" s="452"/>
      <c r="G1" s="452"/>
      <c r="H1" s="452"/>
      <c r="I1" s="452"/>
      <c r="J1" s="452"/>
      <c r="K1" s="452"/>
      <c r="L1" s="452"/>
      <c r="M1" s="452"/>
    </row>
    <row r="2" spans="1:13" customFormat="1" ht="12" customHeight="1">
      <c r="A2" s="449"/>
      <c r="B2" s="449"/>
      <c r="C2" s="449"/>
      <c r="D2" s="449"/>
      <c r="E2" s="449"/>
      <c r="F2" s="449"/>
      <c r="G2" s="449"/>
      <c r="H2" s="425" t="s">
        <v>230</v>
      </c>
      <c r="I2" s="425"/>
      <c r="J2" s="425"/>
      <c r="K2" s="425" t="s">
        <v>106</v>
      </c>
      <c r="L2" s="425"/>
      <c r="M2" s="425"/>
    </row>
    <row r="3" spans="1:13" customFormat="1">
      <c r="A3" s="367" t="s">
        <v>135</v>
      </c>
      <c r="B3" s="233" t="s">
        <v>221</v>
      </c>
      <c r="C3" s="233" t="s">
        <v>331</v>
      </c>
      <c r="D3" s="233" t="s">
        <v>350</v>
      </c>
      <c r="E3" s="233" t="s">
        <v>208</v>
      </c>
      <c r="F3" s="368" t="s">
        <v>207</v>
      </c>
      <c r="G3" s="233" t="s">
        <v>106</v>
      </c>
      <c r="H3" s="244" t="s">
        <v>107</v>
      </c>
      <c r="I3" s="244" t="s">
        <v>108</v>
      </c>
      <c r="J3" s="244" t="s">
        <v>309</v>
      </c>
      <c r="K3" s="244" t="s">
        <v>107</v>
      </c>
      <c r="L3" s="244" t="s">
        <v>108</v>
      </c>
      <c r="M3" s="244" t="s">
        <v>309</v>
      </c>
    </row>
    <row r="4" spans="1:13" ht="6.75" customHeight="1">
      <c r="A4" s="352"/>
      <c r="B4" s="353"/>
      <c r="C4" s="354"/>
      <c r="D4" s="352"/>
      <c r="E4" s="352"/>
      <c r="F4" s="354"/>
      <c r="G4" s="355"/>
      <c r="H4" s="365"/>
      <c r="I4" s="365"/>
      <c r="J4" s="365"/>
      <c r="K4" s="365"/>
      <c r="L4" s="365"/>
      <c r="M4" s="365"/>
    </row>
    <row r="5" spans="1:13" customFormat="1" ht="15.75" customHeight="1">
      <c r="A5" s="356">
        <v>1</v>
      </c>
      <c r="B5" s="357" t="s">
        <v>332</v>
      </c>
      <c r="C5" s="357"/>
      <c r="D5" s="357"/>
      <c r="E5" s="357"/>
      <c r="F5" s="357"/>
      <c r="G5" s="358"/>
      <c r="H5" s="366"/>
      <c r="I5" s="366"/>
      <c r="J5" s="366"/>
      <c r="K5" s="366"/>
      <c r="L5" s="366"/>
      <c r="M5" s="366"/>
    </row>
    <row r="6" spans="1:13" ht="111.75" customHeight="1">
      <c r="A6" s="359">
        <v>1.01</v>
      </c>
      <c r="B6" s="222" t="s">
        <v>333</v>
      </c>
      <c r="C6" s="360"/>
      <c r="D6" s="223" t="s">
        <v>297</v>
      </c>
      <c r="E6" s="224">
        <v>0</v>
      </c>
      <c r="F6" s="360">
        <v>3500</v>
      </c>
      <c r="G6" s="361">
        <f>E6*F6</f>
        <v>0</v>
      </c>
      <c r="H6" s="365">
        <v>0</v>
      </c>
      <c r="I6" s="365"/>
      <c r="J6" s="365"/>
      <c r="K6" s="365"/>
      <c r="L6" s="365"/>
      <c r="M6" s="365"/>
    </row>
    <row r="7" spans="1:13" customFormat="1" ht="15.75" customHeight="1">
      <c r="A7" s="356">
        <v>2</v>
      </c>
      <c r="B7" s="357" t="s">
        <v>334</v>
      </c>
      <c r="C7" s="357"/>
      <c r="D7" s="357"/>
      <c r="E7" s="357"/>
      <c r="F7" s="357"/>
      <c r="G7" s="358"/>
      <c r="H7" s="366">
        <v>0</v>
      </c>
      <c r="I7" s="366"/>
      <c r="J7" s="366"/>
      <c r="K7" s="366"/>
      <c r="L7" s="366"/>
      <c r="M7" s="366"/>
    </row>
    <row r="8" spans="1:13" ht="111.75" customHeight="1">
      <c r="A8" s="359">
        <v>2.0099999999999998</v>
      </c>
      <c r="B8" s="222" t="s">
        <v>335</v>
      </c>
      <c r="C8" s="360"/>
      <c r="D8" s="223" t="s">
        <v>297</v>
      </c>
      <c r="E8" s="224">
        <v>0</v>
      </c>
      <c r="F8" s="360">
        <v>4500</v>
      </c>
      <c r="G8" s="361">
        <f>E8*F8</f>
        <v>0</v>
      </c>
      <c r="H8" s="365">
        <v>0</v>
      </c>
      <c r="I8" s="365"/>
      <c r="J8" s="365"/>
      <c r="K8" s="365"/>
      <c r="L8" s="365"/>
      <c r="M8" s="365"/>
    </row>
    <row r="9" spans="1:13" customFormat="1" ht="15.75" customHeight="1">
      <c r="A9" s="356">
        <v>3</v>
      </c>
      <c r="B9" s="357" t="s">
        <v>336</v>
      </c>
      <c r="C9" s="357"/>
      <c r="D9" s="357"/>
      <c r="E9" s="357"/>
      <c r="F9" s="357"/>
      <c r="G9" s="358"/>
      <c r="H9" s="366"/>
      <c r="I9" s="366"/>
      <c r="J9" s="366"/>
      <c r="K9" s="366"/>
      <c r="L9" s="366"/>
      <c r="M9" s="366"/>
    </row>
    <row r="10" spans="1:13" ht="75">
      <c r="A10" s="359">
        <v>3.01</v>
      </c>
      <c r="B10" s="222" t="s">
        <v>337</v>
      </c>
      <c r="C10" s="360"/>
      <c r="D10" s="223" t="s">
        <v>297</v>
      </c>
      <c r="E10" s="224">
        <v>0</v>
      </c>
      <c r="F10" s="360">
        <v>2500</v>
      </c>
      <c r="G10" s="361">
        <f>E10*F10</f>
        <v>0</v>
      </c>
      <c r="H10" s="365"/>
      <c r="I10" s="365"/>
      <c r="J10" s="365"/>
      <c r="K10" s="365"/>
      <c r="L10" s="365"/>
      <c r="M10" s="365"/>
    </row>
    <row r="11" spans="1:13" customFormat="1" ht="15.75" customHeight="1">
      <c r="A11" s="356">
        <v>4</v>
      </c>
      <c r="B11" s="357" t="s">
        <v>338</v>
      </c>
      <c r="C11" s="357"/>
      <c r="D11" s="357"/>
      <c r="E11" s="357"/>
      <c r="F11" s="357"/>
      <c r="G11" s="358"/>
      <c r="H11" s="366"/>
      <c r="I11" s="366"/>
      <c r="J11" s="366"/>
      <c r="K11" s="366"/>
      <c r="L11" s="366"/>
      <c r="M11" s="366"/>
    </row>
    <row r="12" spans="1:13" ht="120">
      <c r="A12" s="359">
        <v>4.01</v>
      </c>
      <c r="B12" s="222" t="s">
        <v>339</v>
      </c>
      <c r="C12" s="360"/>
      <c r="D12" s="223" t="s">
        <v>297</v>
      </c>
      <c r="E12" s="224">
        <v>0</v>
      </c>
      <c r="F12" s="360">
        <v>99000</v>
      </c>
      <c r="G12" s="361"/>
      <c r="H12" s="365"/>
      <c r="I12" s="365"/>
      <c r="J12" s="365"/>
      <c r="K12" s="365"/>
      <c r="L12" s="365"/>
      <c r="M12" s="365"/>
    </row>
    <row r="13" spans="1:13" customFormat="1" ht="15.75" customHeight="1">
      <c r="A13" s="356">
        <v>5</v>
      </c>
      <c r="B13" s="357" t="s">
        <v>340</v>
      </c>
      <c r="C13" s="357"/>
      <c r="D13" s="357"/>
      <c r="E13" s="357"/>
      <c r="F13" s="357"/>
      <c r="G13" s="358"/>
      <c r="H13" s="366"/>
      <c r="I13" s="366"/>
      <c r="J13" s="366"/>
      <c r="K13" s="366"/>
      <c r="L13" s="366"/>
      <c r="M13" s="366"/>
    </row>
    <row r="14" spans="1:13" ht="111.75" customHeight="1">
      <c r="A14" s="359">
        <v>5.01</v>
      </c>
      <c r="B14" s="222" t="s">
        <v>341</v>
      </c>
      <c r="C14" s="360"/>
      <c r="D14" s="223" t="s">
        <v>297</v>
      </c>
      <c r="E14" s="224">
        <v>0</v>
      </c>
      <c r="F14" s="360">
        <v>5000</v>
      </c>
      <c r="G14" s="361">
        <f>E14*F14</f>
        <v>0</v>
      </c>
      <c r="H14" s="365"/>
      <c r="I14" s="365"/>
      <c r="J14" s="365"/>
      <c r="K14" s="365"/>
      <c r="L14" s="365"/>
      <c r="M14" s="365"/>
    </row>
    <row r="15" spans="1:13" customFormat="1" ht="15.75" customHeight="1">
      <c r="A15" s="356">
        <f>A13+1</f>
        <v>6</v>
      </c>
      <c r="B15" s="362" t="s">
        <v>342</v>
      </c>
      <c r="C15" s="357"/>
      <c r="D15" s="357"/>
      <c r="E15" s="357"/>
      <c r="F15" s="357"/>
      <c r="G15" s="358"/>
      <c r="H15" s="366"/>
      <c r="I15" s="366"/>
      <c r="J15" s="366"/>
      <c r="K15" s="366"/>
      <c r="L15" s="366"/>
      <c r="M15" s="366"/>
    </row>
    <row r="16" spans="1:13" ht="94.5" customHeight="1">
      <c r="A16" s="359">
        <v>5.01</v>
      </c>
      <c r="B16" s="222" t="s">
        <v>343</v>
      </c>
      <c r="C16" s="360"/>
      <c r="D16" s="223" t="s">
        <v>344</v>
      </c>
      <c r="E16" s="224">
        <v>0</v>
      </c>
      <c r="F16" s="228">
        <v>1800</v>
      </c>
      <c r="G16" s="361">
        <f>E16*F16</f>
        <v>0</v>
      </c>
      <c r="H16" s="365"/>
      <c r="I16" s="365"/>
      <c r="J16" s="365"/>
      <c r="K16" s="365"/>
      <c r="L16" s="365"/>
      <c r="M16" s="365"/>
    </row>
    <row r="17" spans="1:13" ht="94.5" customHeight="1">
      <c r="A17" s="359">
        <v>5.0199999999999996</v>
      </c>
      <c r="B17" s="222" t="s">
        <v>345</v>
      </c>
      <c r="C17" s="360"/>
      <c r="D17" s="223" t="s">
        <v>344</v>
      </c>
      <c r="E17" s="224">
        <v>0</v>
      </c>
      <c r="F17" s="228">
        <v>1800</v>
      </c>
      <c r="G17" s="361">
        <f>E17*F17</f>
        <v>0</v>
      </c>
      <c r="H17" s="365"/>
      <c r="I17" s="365"/>
      <c r="J17" s="365"/>
      <c r="K17" s="365"/>
      <c r="L17" s="365"/>
      <c r="M17" s="365"/>
    </row>
    <row r="18" spans="1:13" ht="51" customHeight="1">
      <c r="A18" s="359">
        <v>5.03</v>
      </c>
      <c r="B18" s="222" t="s">
        <v>346</v>
      </c>
      <c r="C18" s="355"/>
      <c r="D18" s="223" t="s">
        <v>344</v>
      </c>
      <c r="E18" s="224">
        <v>1</v>
      </c>
      <c r="F18" s="363">
        <v>8850</v>
      </c>
      <c r="G18" s="361">
        <f t="shared" ref="G18:G21" si="0">E18*F18</f>
        <v>8850</v>
      </c>
      <c r="H18" s="365">
        <v>0</v>
      </c>
      <c r="I18" s="365">
        <v>0</v>
      </c>
      <c r="J18" s="365">
        <f>H18+I18</f>
        <v>0</v>
      </c>
      <c r="K18" s="365">
        <f>E18*H18</f>
        <v>0</v>
      </c>
      <c r="L18" s="365">
        <f>F18*I18</f>
        <v>0</v>
      </c>
      <c r="M18" s="365">
        <f>K18+L18</f>
        <v>0</v>
      </c>
    </row>
    <row r="19" spans="1:13" ht="44.25" customHeight="1">
      <c r="A19" s="359">
        <v>5.04</v>
      </c>
      <c r="B19" s="222" t="s">
        <v>347</v>
      </c>
      <c r="C19" s="355"/>
      <c r="D19" s="223" t="s">
        <v>344</v>
      </c>
      <c r="E19" s="224">
        <v>1</v>
      </c>
      <c r="F19" s="363">
        <v>4800</v>
      </c>
      <c r="G19" s="361">
        <f t="shared" si="0"/>
        <v>4800</v>
      </c>
      <c r="H19" s="365">
        <v>0</v>
      </c>
      <c r="I19" s="365">
        <v>0</v>
      </c>
      <c r="J19" s="365">
        <f t="shared" ref="J19:J21" si="1">H19+I19</f>
        <v>0</v>
      </c>
      <c r="K19" s="365">
        <f t="shared" ref="K19:K21" si="2">E19*H19</f>
        <v>0</v>
      </c>
      <c r="L19" s="365">
        <f t="shared" ref="L19:L21" si="3">F19*I19</f>
        <v>0</v>
      </c>
      <c r="M19" s="365">
        <f t="shared" ref="M19:M21" si="4">K19+L19</f>
        <v>0</v>
      </c>
    </row>
    <row r="20" spans="1:13" ht="60" customHeight="1">
      <c r="A20" s="359">
        <v>5.05</v>
      </c>
      <c r="B20" s="222" t="s">
        <v>348</v>
      </c>
      <c r="C20"/>
      <c r="D20" s="223" t="s">
        <v>344</v>
      </c>
      <c r="E20" s="224">
        <v>1</v>
      </c>
      <c r="F20" s="363">
        <v>4800</v>
      </c>
      <c r="G20" s="361">
        <f t="shared" si="0"/>
        <v>4800</v>
      </c>
      <c r="H20" s="365">
        <v>0</v>
      </c>
      <c r="I20" s="365">
        <v>0</v>
      </c>
      <c r="J20" s="365">
        <f t="shared" si="1"/>
        <v>0</v>
      </c>
      <c r="K20" s="365">
        <f t="shared" si="2"/>
        <v>0</v>
      </c>
      <c r="L20" s="365">
        <f t="shared" si="3"/>
        <v>0</v>
      </c>
      <c r="M20" s="365">
        <f t="shared" si="4"/>
        <v>0</v>
      </c>
    </row>
    <row r="21" spans="1:13" ht="61.5" customHeight="1">
      <c r="A21" s="359">
        <v>5.0599999999999996</v>
      </c>
      <c r="B21" s="222" t="s">
        <v>349</v>
      </c>
      <c r="C21"/>
      <c r="D21" s="223" t="s">
        <v>344</v>
      </c>
      <c r="E21" s="224">
        <v>1</v>
      </c>
      <c r="F21" s="363">
        <v>1500</v>
      </c>
      <c r="G21" s="361">
        <f t="shared" si="0"/>
        <v>1500</v>
      </c>
      <c r="H21" s="365">
        <v>0</v>
      </c>
      <c r="I21" s="365">
        <v>0</v>
      </c>
      <c r="J21" s="365">
        <f t="shared" si="1"/>
        <v>0</v>
      </c>
      <c r="K21" s="365">
        <f t="shared" si="2"/>
        <v>0</v>
      </c>
      <c r="L21" s="365">
        <f t="shared" si="3"/>
        <v>0</v>
      </c>
      <c r="M21" s="365">
        <f t="shared" si="4"/>
        <v>0</v>
      </c>
    </row>
    <row r="22" spans="1:13" customFormat="1" ht="15.75" customHeight="1">
      <c r="A22" s="356"/>
      <c r="B22" s="450" t="s">
        <v>147</v>
      </c>
      <c r="C22" s="450"/>
      <c r="D22" s="450"/>
      <c r="E22" s="450"/>
      <c r="F22" s="450"/>
      <c r="G22" s="364">
        <f>SUM(G3:G21)</f>
        <v>19950</v>
      </c>
      <c r="H22" s="366"/>
      <c r="I22" s="366"/>
      <c r="J22" s="366"/>
      <c r="K22" s="364">
        <f>SUM(K3:K21)</f>
        <v>0</v>
      </c>
      <c r="L22" s="364">
        <f>SUM(L3:L21)</f>
        <v>0</v>
      </c>
      <c r="M22" s="364">
        <f>SUM(M3:M21)</f>
        <v>0</v>
      </c>
    </row>
  </sheetData>
  <sheetProtection selectLockedCells="1" selectUnlockedCells="1"/>
  <mergeCells count="5">
    <mergeCell ref="A2:G2"/>
    <mergeCell ref="B22:F22"/>
    <mergeCell ref="H2:J2"/>
    <mergeCell ref="K2:M2"/>
    <mergeCell ref="A1:M1"/>
  </mergeCells>
  <printOptions horizontalCentered="1"/>
  <pageMargins left="0.43333333333333335" right="0.55138888888888893" top="0.79236111111111107" bottom="0.47499999999999998" header="0.2361111111111111" footer="0.2361111111111111"/>
  <pageSetup paperSize="9" scale="36" firstPageNumber="0" orientation="portrait" r:id="rId1"/>
  <headerFooter alignWithMargins="0">
    <oddHeader>&amp;C&amp;"Arial,Bold"&amp;12&amp;UPH AT MALDIVES&amp;11&amp;UBILL OF QUANTITIES -  FIRE FIGHTING WORKS</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26D1E2-962B-4D70-939D-730690496403}"/>
</file>

<file path=customXml/itemProps2.xml><?xml version="1.0" encoding="utf-8"?>
<ds:datastoreItem xmlns:ds="http://schemas.openxmlformats.org/officeDocument/2006/customXml" ds:itemID="{723831F4-A6FF-401C-BA19-4E286D3859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Summary of Cost</vt:lpstr>
      <vt:lpstr>RA-2 Abstract - C&amp;I </vt:lpstr>
      <vt:lpstr>RA-2 C&amp;I Measurement sheet </vt:lpstr>
      <vt:lpstr>RA-02 Plumbing </vt:lpstr>
      <vt:lpstr>RA-02 Lighting </vt:lpstr>
      <vt:lpstr>RA-02 Electrical </vt:lpstr>
      <vt:lpstr>RA-02 CCTV </vt:lpstr>
      <vt:lpstr>RA-02 Fire </vt:lpstr>
      <vt:lpstr>'RA-02 Fire '!Excel_BuiltIn_Print_Area</vt:lpstr>
      <vt:lpstr>'RA-02 Fire '!Print_Area</vt:lpstr>
      <vt:lpstr>'RA-02 Lighting '!Print_Area</vt:lpstr>
      <vt:lpstr>'RA-02 Plumbing '!Print_Area</vt:lpstr>
      <vt:lpstr>'RA-2 Abstract - C&amp;I '!Print_Area</vt:lpstr>
      <vt:lpstr>'RA-2 C&amp;I Measurement sheet '!Print_Area</vt:lpstr>
      <vt:lpstr>'Summary of Cost'!Print_Area</vt:lpstr>
      <vt:lpstr>'RA-02 Fire '!Print_Titles</vt:lpstr>
      <vt:lpstr>'RA-2 Abstract - C&amp;I '!Print_Titles</vt:lpstr>
      <vt:lpstr>'RA-2 C&amp;I Measurement sheet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FDT</dc:creator>
  <cp:lastModifiedBy>uSER</cp:lastModifiedBy>
  <cp:lastPrinted>2024-02-01T07:29:03Z</cp:lastPrinted>
  <dcterms:created xsi:type="dcterms:W3CDTF">2024-01-27T11:01:10Z</dcterms:created>
  <dcterms:modified xsi:type="dcterms:W3CDTF">2024-03-26T06:49:14Z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ies>
</file>