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VSAS GROUP\VSAS GROUP\LUCKNOW AIRPORT ADANI\All Semolina PO and BIll\Dominos\Final Approve MB &amp; Abstract\Dominos Non PO Item Club\"/>
    </mc:Choice>
  </mc:AlternateContent>
  <bookViews>
    <workbookView xWindow="240" yWindow="-30" windowWidth="20115" windowHeight="8070"/>
  </bookViews>
  <sheets>
    <sheet name="Summary" sheetId="5" r:id="rId1"/>
    <sheet name="Dominos Non Items Abstract" sheetId="1" r:id="rId2"/>
    <sheet name="Dominos Non Items MB Sheet" sheetId="4" r:id="rId3"/>
  </sheets>
  <calcPr calcId="162913"/>
</workbook>
</file>

<file path=xl/calcChain.xml><?xml version="1.0" encoding="utf-8"?>
<calcChain xmlns="http://schemas.openxmlformats.org/spreadsheetml/2006/main">
  <c r="E18" i="5" l="1"/>
  <c r="E17" i="5"/>
  <c r="E16" i="5"/>
  <c r="E12" i="5"/>
  <c r="E11" i="5"/>
  <c r="K106" i="1"/>
  <c r="F12" i="5" l="1"/>
  <c r="F11" i="5"/>
  <c r="E10" i="5"/>
  <c r="E14" i="5" s="1"/>
  <c r="F18" i="5" s="1"/>
  <c r="L108" i="1"/>
  <c r="L107" i="1"/>
  <c r="K108" i="1"/>
  <c r="C14" i="5"/>
  <c r="C17" i="5" l="1"/>
  <c r="C18" i="5" s="1"/>
  <c r="F14" i="5"/>
  <c r="F17" i="5"/>
  <c r="F10" i="5"/>
  <c r="H102" i="1" l="1"/>
  <c r="I102" i="1" s="1"/>
  <c r="K102" i="1" s="1"/>
  <c r="L102" i="1" s="1"/>
  <c r="H101" i="1"/>
  <c r="I101" i="1" s="1"/>
  <c r="K101" i="1" s="1"/>
  <c r="L101" i="1" s="1"/>
  <c r="H100" i="1"/>
  <c r="I100" i="1" s="1"/>
  <c r="K100" i="1" s="1"/>
  <c r="L100" i="1" s="1"/>
  <c r="H99" i="1"/>
  <c r="I99" i="1" s="1"/>
  <c r="K99" i="1" s="1"/>
  <c r="L99" i="1" s="1"/>
  <c r="H98" i="1"/>
  <c r="I98" i="1" s="1"/>
  <c r="K98" i="1" s="1"/>
  <c r="L98" i="1" s="1"/>
  <c r="H97" i="1"/>
  <c r="I97" i="1" s="1"/>
  <c r="K97" i="1" s="1"/>
  <c r="L97" i="1" s="1"/>
  <c r="H93" i="1"/>
  <c r="I93" i="1" s="1"/>
  <c r="K93" i="1" s="1"/>
  <c r="L93" i="1" s="1"/>
  <c r="H92" i="1"/>
  <c r="I92" i="1" s="1"/>
  <c r="K92" i="1" s="1"/>
  <c r="L92" i="1" s="1"/>
  <c r="H91" i="1"/>
  <c r="I91" i="1" s="1"/>
  <c r="K91" i="1" s="1"/>
  <c r="L91" i="1" s="1"/>
  <c r="H89" i="1"/>
  <c r="I89" i="1" s="1"/>
  <c r="K89" i="1" s="1"/>
  <c r="L89" i="1" s="1"/>
  <c r="H88" i="1"/>
  <c r="I88" i="1" s="1"/>
  <c r="K88" i="1" s="1"/>
  <c r="L88" i="1" s="1"/>
  <c r="H87" i="1"/>
  <c r="I87" i="1" s="1"/>
  <c r="K87" i="1" s="1"/>
  <c r="L87" i="1" s="1"/>
  <c r="H85" i="1"/>
  <c r="I85" i="1" s="1"/>
  <c r="K85" i="1" s="1"/>
  <c r="L85" i="1" s="1"/>
  <c r="H84" i="1"/>
  <c r="I84" i="1" s="1"/>
  <c r="K84" i="1" s="1"/>
  <c r="L84" i="1" s="1"/>
  <c r="H83" i="1"/>
  <c r="I83" i="1" s="1"/>
  <c r="K83" i="1" s="1"/>
  <c r="L83" i="1" s="1"/>
  <c r="H82" i="1"/>
  <c r="I82" i="1" s="1"/>
  <c r="K82" i="1" s="1"/>
  <c r="L82" i="1" s="1"/>
  <c r="H81" i="1"/>
  <c r="I81" i="1" s="1"/>
  <c r="K81" i="1" s="1"/>
  <c r="L81" i="1" s="1"/>
  <c r="H80" i="1"/>
  <c r="I80" i="1" s="1"/>
  <c r="K80" i="1" s="1"/>
  <c r="L80" i="1" s="1"/>
  <c r="H79" i="1"/>
  <c r="I79" i="1" s="1"/>
  <c r="K79" i="1" s="1"/>
  <c r="L79" i="1" s="1"/>
  <c r="H78" i="1"/>
  <c r="I78" i="1" s="1"/>
  <c r="K78" i="1" s="1"/>
  <c r="L78" i="1" s="1"/>
  <c r="H77" i="1"/>
  <c r="I77" i="1" s="1"/>
  <c r="K77" i="1" s="1"/>
  <c r="L77" i="1" s="1"/>
  <c r="H76" i="1"/>
  <c r="I76" i="1" s="1"/>
  <c r="K76" i="1" s="1"/>
  <c r="L76" i="1" s="1"/>
  <c r="H74" i="1"/>
  <c r="I74" i="1" s="1"/>
  <c r="K74" i="1" s="1"/>
  <c r="H69" i="1"/>
  <c r="I69" i="1" s="1"/>
  <c r="K69" i="1" s="1"/>
  <c r="L69" i="1" s="1"/>
  <c r="H68" i="1"/>
  <c r="I68" i="1" s="1"/>
  <c r="K68" i="1" s="1"/>
  <c r="L68" i="1" s="1"/>
  <c r="H64" i="1"/>
  <c r="I64" i="1" s="1"/>
  <c r="K64" i="1" s="1"/>
  <c r="L64" i="1" s="1"/>
  <c r="H62" i="1"/>
  <c r="I62" i="1" s="1"/>
  <c r="K62" i="1" s="1"/>
  <c r="L62" i="1" s="1"/>
  <c r="H60" i="1"/>
  <c r="I60" i="1" s="1"/>
  <c r="K60" i="1" s="1"/>
  <c r="L60" i="1" s="1"/>
  <c r="H58" i="1"/>
  <c r="I58" i="1" s="1"/>
  <c r="K58" i="1" s="1"/>
  <c r="L58" i="1" s="1"/>
  <c r="H55" i="1"/>
  <c r="I55" i="1" s="1"/>
  <c r="H54" i="1"/>
  <c r="I54" i="1" s="1"/>
  <c r="K54" i="1" s="1"/>
  <c r="H47" i="1"/>
  <c r="I47" i="1" s="1"/>
  <c r="K47" i="1" s="1"/>
  <c r="L47" i="1" s="1"/>
  <c r="H46" i="1"/>
  <c r="I46" i="1" s="1"/>
  <c r="K46" i="1" s="1"/>
  <c r="L46" i="1" s="1"/>
  <c r="H44" i="1"/>
  <c r="I44" i="1" s="1"/>
  <c r="K44" i="1" s="1"/>
  <c r="L44" i="1" s="1"/>
  <c r="H43" i="1"/>
  <c r="I43" i="1" s="1"/>
  <c r="K43" i="1" s="1"/>
  <c r="L43" i="1" s="1"/>
  <c r="H41" i="1"/>
  <c r="I41" i="1" s="1"/>
  <c r="K41" i="1" s="1"/>
  <c r="L41" i="1" s="1"/>
  <c r="H39" i="1"/>
  <c r="I39" i="1" s="1"/>
  <c r="K39" i="1" s="1"/>
  <c r="L39" i="1" s="1"/>
  <c r="H40" i="1"/>
  <c r="I40" i="1" s="1"/>
  <c r="K40" i="1" s="1"/>
  <c r="L40" i="1" s="1"/>
  <c r="H38" i="1"/>
  <c r="I38" i="1" s="1"/>
  <c r="K38" i="1" s="1"/>
  <c r="L38" i="1" s="1"/>
  <c r="H37" i="1"/>
  <c r="I37" i="1" s="1"/>
  <c r="K37" i="1" s="1"/>
  <c r="L37" i="1" s="1"/>
  <c r="H36" i="1"/>
  <c r="I36" i="1" s="1"/>
  <c r="K36" i="1" s="1"/>
  <c r="L36" i="1" s="1"/>
  <c r="H35" i="1"/>
  <c r="I35" i="1" s="1"/>
  <c r="K35" i="1" s="1"/>
  <c r="L35" i="1" s="1"/>
  <c r="H34" i="1"/>
  <c r="I34" i="1" s="1"/>
  <c r="K34" i="1" s="1"/>
  <c r="L34" i="1" s="1"/>
  <c r="H33" i="1"/>
  <c r="I33" i="1" s="1"/>
  <c r="K33" i="1" s="1"/>
  <c r="L33" i="1" s="1"/>
  <c r="H32" i="1"/>
  <c r="I32" i="1" s="1"/>
  <c r="K32" i="1" s="1"/>
  <c r="L32" i="1" s="1"/>
  <c r="H31" i="1"/>
  <c r="I31" i="1" s="1"/>
  <c r="K31" i="1" s="1"/>
  <c r="L31" i="1" s="1"/>
  <c r="H30" i="1"/>
  <c r="I30" i="1" s="1"/>
  <c r="K30" i="1" s="1"/>
  <c r="L30" i="1" s="1"/>
  <c r="H29" i="1"/>
  <c r="I29" i="1" s="1"/>
  <c r="K29" i="1" s="1"/>
  <c r="L29" i="1" s="1"/>
  <c r="H28" i="1"/>
  <c r="I28" i="1" s="1"/>
  <c r="K28" i="1" s="1"/>
  <c r="L28" i="1" s="1"/>
  <c r="H27" i="1"/>
  <c r="I27" i="1" s="1"/>
  <c r="K27" i="1" s="1"/>
  <c r="L27" i="1" s="1"/>
  <c r="H26" i="1"/>
  <c r="I26" i="1" s="1"/>
  <c r="K26" i="1" s="1"/>
  <c r="L26" i="1" s="1"/>
  <c r="H25" i="1"/>
  <c r="I25" i="1" s="1"/>
  <c r="K25" i="1" s="1"/>
  <c r="L25" i="1" s="1"/>
  <c r="H24" i="1"/>
  <c r="I24" i="1" s="1"/>
  <c r="K24" i="1" s="1"/>
  <c r="L24" i="1" s="1"/>
  <c r="H23" i="1"/>
  <c r="I23" i="1" s="1"/>
  <c r="K23" i="1" s="1"/>
  <c r="L23" i="1" s="1"/>
  <c r="H22" i="1"/>
  <c r="I22" i="1" s="1"/>
  <c r="K22" i="1" s="1"/>
  <c r="L22" i="1" s="1"/>
  <c r="H21" i="1"/>
  <c r="I21" i="1" s="1"/>
  <c r="K21" i="1" s="1"/>
  <c r="L21" i="1" s="1"/>
  <c r="H20" i="1"/>
  <c r="I20" i="1" s="1"/>
  <c r="K20" i="1" s="1"/>
  <c r="L20" i="1" s="1"/>
  <c r="H19" i="1"/>
  <c r="I19" i="1" s="1"/>
  <c r="K19" i="1" s="1"/>
  <c r="L19" i="1" s="1"/>
  <c r="H18" i="1"/>
  <c r="I18" i="1" s="1"/>
  <c r="K18" i="1" s="1"/>
  <c r="L18" i="1" s="1"/>
  <c r="H17" i="1"/>
  <c r="I17" i="1" s="1"/>
  <c r="K17" i="1" s="1"/>
  <c r="L17" i="1" s="1"/>
  <c r="H16" i="1"/>
  <c r="I16" i="1" s="1"/>
  <c r="K16" i="1" s="1"/>
  <c r="L16" i="1" s="1"/>
  <c r="H15" i="1"/>
  <c r="I15" i="1" s="1"/>
  <c r="K15" i="1" s="1"/>
  <c r="L15" i="1" s="1"/>
  <c r="H14" i="1"/>
  <c r="I14" i="1" s="1"/>
  <c r="K14" i="1" s="1"/>
  <c r="L14" i="1" s="1"/>
  <c r="H13" i="1"/>
  <c r="I13" i="1" s="1"/>
  <c r="K13" i="1" s="1"/>
  <c r="L13" i="1" s="1"/>
  <c r="H12" i="1"/>
  <c r="I12" i="1" s="1"/>
  <c r="K12" i="1" s="1"/>
  <c r="L12" i="1" s="1"/>
  <c r="H11" i="1"/>
  <c r="I11" i="1" s="1"/>
  <c r="K11" i="1" s="1"/>
  <c r="L11" i="1" s="1"/>
  <c r="H10" i="1"/>
  <c r="I10" i="1" s="1"/>
  <c r="K10" i="1" s="1"/>
  <c r="L10" i="1" s="1"/>
  <c r="H9" i="1"/>
  <c r="I9" i="1" s="1"/>
  <c r="K9" i="1" s="1"/>
  <c r="L9" i="1" s="1"/>
  <c r="H8" i="1"/>
  <c r="I8" i="1" s="1"/>
  <c r="K8" i="1" s="1"/>
  <c r="L8" i="1" s="1"/>
  <c r="H7" i="1"/>
  <c r="I7" i="1" s="1"/>
  <c r="K7" i="1" s="1"/>
  <c r="L7" i="1" s="1"/>
  <c r="H6" i="1"/>
  <c r="I6" i="1" s="1"/>
  <c r="K6" i="1" s="1"/>
  <c r="L6" i="1" l="1"/>
  <c r="K49" i="1"/>
  <c r="L49" i="1" s="1"/>
  <c r="L54" i="1"/>
  <c r="K55" i="1"/>
  <c r="K71" i="1" s="1"/>
  <c r="L71" i="1" s="1"/>
  <c r="L74" i="1"/>
  <c r="L104" i="1" s="1"/>
  <c r="K104" i="1"/>
  <c r="L106" i="1" l="1"/>
  <c r="L55" i="1"/>
  <c r="I90" i="4"/>
  <c r="E90" i="4"/>
  <c r="C90" i="4"/>
  <c r="I89" i="4"/>
  <c r="E89" i="4"/>
  <c r="C89" i="4"/>
  <c r="I88" i="4"/>
  <c r="E88" i="4"/>
  <c r="I85" i="4"/>
  <c r="I84" i="4"/>
  <c r="I83" i="4"/>
  <c r="I53" i="4"/>
  <c r="I40" i="4"/>
  <c r="I39" i="4"/>
  <c r="E93" i="1" l="1"/>
  <c r="E92" i="1"/>
  <c r="E91" i="1"/>
  <c r="C93" i="1"/>
  <c r="C92" i="1"/>
</calcChain>
</file>

<file path=xl/sharedStrings.xml><?xml version="1.0" encoding="utf-8"?>
<sst xmlns="http://schemas.openxmlformats.org/spreadsheetml/2006/main" count="453" uniqueCount="181">
  <si>
    <t>Name of Item</t>
  </si>
  <si>
    <t>Description of Item</t>
  </si>
  <si>
    <t>Unit</t>
  </si>
  <si>
    <t>Location</t>
  </si>
  <si>
    <t>Length</t>
  </si>
  <si>
    <t>False Ceiling</t>
  </si>
  <si>
    <t xml:space="preserve">Painting - Asain coal mine 8301 (Ceiling)
</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</si>
  <si>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</si>
  <si>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Sr. No.</t>
  </si>
  <si>
    <t xml:space="preserve">ANLGLE VOLVE </t>
  </si>
  <si>
    <t>NOS</t>
  </si>
  <si>
    <t>Water Meter</t>
  </si>
  <si>
    <t>Cockroch Jali</t>
  </si>
  <si>
    <t>Connection Pipe</t>
  </si>
  <si>
    <t>Pressure Pump</t>
  </si>
  <si>
    <t>Pressure Pump Fitting</t>
  </si>
  <si>
    <t>Water Tank 100 Ltr</t>
  </si>
  <si>
    <t xml:space="preserve">Manager Cable </t>
  </si>
  <si>
    <t xml:space="preserve">Manager Table </t>
  </si>
  <si>
    <t>Over Head Cabinet</t>
  </si>
  <si>
    <t>Flap Door</t>
  </si>
  <si>
    <t>Buffer</t>
  </si>
  <si>
    <t>Electrical Meter</t>
  </si>
  <si>
    <t>Sink Installation</t>
  </si>
  <si>
    <t>Sink Jali Installation</t>
  </si>
  <si>
    <t>Sink Over Head Cabinet Installation</t>
  </si>
  <si>
    <t>Makeline Installation</t>
  </si>
  <si>
    <t>Tray Installation</t>
  </si>
  <si>
    <t>Sink Near Cold Room</t>
  </si>
  <si>
    <t xml:space="preserve">CPVC Union </t>
  </si>
  <si>
    <t xml:space="preserve">DMB Switch Socket </t>
  </si>
  <si>
    <t xml:space="preserve">Airport Networking </t>
  </si>
  <si>
    <t>Pt</t>
  </si>
  <si>
    <t>Signages Point</t>
  </si>
  <si>
    <t xml:space="preserve">Cold Room Corner Cover </t>
  </si>
  <si>
    <t>Bundle</t>
  </si>
  <si>
    <t xml:space="preserve">32 Amp 4 Pole MCCB </t>
  </si>
  <si>
    <t>6 Amp 3 Pin Top</t>
  </si>
  <si>
    <t>Sqft</t>
  </si>
  <si>
    <t>Breath</t>
  </si>
  <si>
    <t>Kitchen+Cold Store</t>
  </si>
  <si>
    <t>Rework of Above Item</t>
  </si>
  <si>
    <t>MAKE : SANT</t>
  </si>
  <si>
    <t>MAKE : SUPREME</t>
  </si>
  <si>
    <t>Brass Ball Valve</t>
  </si>
  <si>
    <t>REMOVAL OF GYPSUM PARTITION BOARD IN THE EXISTING STRUCTURE</t>
  </si>
  <si>
    <t>SHERA BOARD PANNELLING ABOVE FRAME STRUCTURE MADE OF MS WORK</t>
  </si>
  <si>
    <t xml:space="preserve">MAKE : HINDWARE </t>
  </si>
  <si>
    <t>MAKE : KRANTI</t>
  </si>
  <si>
    <t>Water Meter Installation</t>
  </si>
  <si>
    <t>JOB</t>
  </si>
  <si>
    <t>SS 304 GRADE WITH INSTALLATION &amp; FINISHING WITH GROUT i/c all COMPLETE</t>
  </si>
  <si>
    <t>From Angle Volve to Equipments i/c all labour and Installation</t>
  </si>
  <si>
    <t>Grease Trap Fitting</t>
  </si>
  <si>
    <t>Grease Trap Installation i/c all labour and fittings complete</t>
  </si>
  <si>
    <t xml:space="preserve">Pressure Pump Crompton Make with 0.5 hp Motar (Booster Pump) i/c all </t>
  </si>
  <si>
    <t xml:space="preserve">with all necessary fitting (Elbow,Union,PVC Pipe,Tee, Brass Connector) of needed sizes </t>
  </si>
  <si>
    <t>supply &amp; installation of 100 liter water storage tank above loft</t>
  </si>
  <si>
    <t>supply &amp; installation of manager cable i/c all necessary cutting &amp; fixing</t>
  </si>
  <si>
    <t>Providing and fixing of manager table of size 1200x750x600 with keyboard holder and shutter as per drawing finished with approved colour laminate as per engineer incharge</t>
  </si>
  <si>
    <t>Providing and fixing of Flap Door 19mm thik Front Side laminate finish with Haring Bone Pattern Back Side Colour Laminate with Tower bolt, Buffer, necessary hinges all complete</t>
  </si>
  <si>
    <t>Providing and Fixing of Buffers of required sizes behind the equipments</t>
  </si>
  <si>
    <t>Providing and Fixing Electric Meter of approved Brand as per airport</t>
  </si>
  <si>
    <t>Providing and Fixing of 6 way Plate with 2 Socket 2 Switch With Installation complete</t>
  </si>
  <si>
    <t xml:space="preserve">Providing and Fixing Corner Joints of Cold Room Existing wall </t>
  </si>
  <si>
    <t xml:space="preserve">Supply of 4Cx6mm FRLS Cable </t>
  </si>
  <si>
    <t>4Cx6mm FRLS Cable 100 Meter</t>
  </si>
  <si>
    <t>Industrial Socket 32 Amp</t>
  </si>
  <si>
    <t>Ceilling Trap Door</t>
  </si>
  <si>
    <t>Providing and Fixing Ceilling Trap Door for Excecing AHU and Cold Room Top</t>
  </si>
  <si>
    <t>Providing and Fixing Electrical Points For Signages (16 Meter 2.5 Sqmm 3 Wires )</t>
  </si>
  <si>
    <t>Providing and Fixing Cat-6A Cable for Airport CCTV, POS &amp; Data Points (Approx 20 Meter Each length) @ 70 per meter</t>
  </si>
  <si>
    <t>Providing and fixing of manager table of size 1200x700 with approved laminate and shutter as per drawing finished as per engineer incharge</t>
  </si>
  <si>
    <t xml:space="preserve">MCB GI Box </t>
  </si>
  <si>
    <t>A.2.0</t>
  </si>
  <si>
    <t>(PIPING AND ACCESSORIES)</t>
  </si>
  <si>
    <t>a</t>
  </si>
  <si>
    <t>SLFTC of  MS pipes on surface</t>
  </si>
  <si>
    <t xml:space="preserve">Supplying, laying, fixing, testing and commissioning of following sizes (NB) of ISI marked heavy class M.S. pipes including cutting, threading, welding etc. and providing all fittings e.g. elbows,  reducers, clamps, hangers, flanges, gaskets, nuts, bolts and  washers etc. including painting of pipes and fittings with red paint over a coat of ready mixed primer, both of approved quality and shade including cutting holes and chases in brick or  RCC walls/slabs and making good the same etc. complete in all respect as required. Pipes and fittings shall be confirming to IS 1239 Part -1 </t>
  </si>
  <si>
    <t>a.5</t>
  </si>
  <si>
    <t>50mm dia.</t>
  </si>
  <si>
    <t>Meter</t>
  </si>
  <si>
    <t>a.8</t>
  </si>
  <si>
    <t>25mm dia.</t>
  </si>
  <si>
    <t>b</t>
  </si>
  <si>
    <t>SITC of butterfly valves</t>
  </si>
  <si>
    <t>Supplying, Installation, Testing and Commissioning of butterfly valves of  PN 1.6 rating of following sizes with nitrile seat and stainless steel stem with lever/gear operation and cast iron body in powder coated finish  for fire fighting application complete in all respects as required.</t>
  </si>
  <si>
    <t>b.4</t>
  </si>
  <si>
    <t>50 mm</t>
  </si>
  <si>
    <t>Each</t>
  </si>
  <si>
    <t>g</t>
  </si>
  <si>
    <t>SITC of  Pressure gauge</t>
  </si>
  <si>
    <t>Supply, installation,  testing &amp; commissioning of 100 mm dia Bourden type, Stainless Steel dial type pressure gauge  including brass isolation valve and pipe having calibration of  0-16 Kg/cm2.</t>
  </si>
  <si>
    <t>f</t>
  </si>
  <si>
    <t xml:space="preserve">Supplying, Installation, Testing and Commissioning  of 15mm dia. Quartzoid bulb type sprinkler with  temperature rating at  68°/79°C made out of forged brass and in powder coated finish., It shall be QR (Quick Response), Discharge Coefficient K=5.6 with Cover plates of same make, both shall be UL Listed &amp; FM Approved.Make-Tyco, Viking. </t>
  </si>
  <si>
    <t>f.1</t>
  </si>
  <si>
    <t>Pendent/Upright 68° C Chrome Plated</t>
  </si>
  <si>
    <t>f.2</t>
  </si>
  <si>
    <t>Pendent 141° C Chrome Plated</t>
  </si>
  <si>
    <t>f.3</t>
  </si>
  <si>
    <t>Pendent/Upright 79° C Chrome Plated</t>
  </si>
  <si>
    <t>A.4.0</t>
  </si>
  <si>
    <t>Fire Extinguisher</t>
  </si>
  <si>
    <t>Supply and Installation of ABC powder type fire extinguisher of 6 Kgs. Capacity as per IS :15683, with initial filling in brand new cylinder with powder coated finish , extinguisher to be floor mounted and placed with SS stand fitted with, Gun metal union, discharge hose etc. complete.</t>
  </si>
  <si>
    <t>Supply and Installation of CO2 type fire extinguisher of 4.5 Kgs. Capacity as per IS :15683, with initial filling in brand new cylinder with powder coated finish,extinguisher to be floor mounted and placed with SS stand fitted with, Gun metal union, discharge hose etc. complete.</t>
  </si>
  <si>
    <t xml:space="preserve">DOMINOS NON-PO ITEMS </t>
  </si>
  <si>
    <r>
      <rPr>
        <sz val="11"/>
        <rFont val="Arial"/>
        <family val="2"/>
      </rPr>
      <t xml:space="preserve">Supply &amp; installation of  </t>
    </r>
    <r>
      <rPr>
        <b/>
        <sz val="11"/>
        <rFont val="Arial"/>
        <family val="2"/>
      </rPr>
      <t xml:space="preserve">3-Way Motorised
</t>
    </r>
    <r>
      <rPr>
        <sz val="11"/>
        <rFont val="Arial"/>
        <family val="2"/>
      </rPr>
      <t>Valves  with  Motor,  Thermostat,  complete in all respect.</t>
    </r>
  </si>
  <si>
    <t>32 mm dia</t>
  </si>
  <si>
    <r>
      <t xml:space="preserve">Supply    &amp;    installation of    BTU    Metercomplete in all respect.
</t>
    </r>
    <r>
      <rPr>
        <b/>
        <sz val="11"/>
        <rFont val="Arial"/>
        <family val="2"/>
      </rPr>
      <t>Make Belimo</t>
    </r>
  </si>
  <si>
    <r>
      <rPr>
        <sz val="11"/>
        <rFont val="Arial"/>
        <family val="2"/>
      </rPr>
      <t>SITC   of   Startor   Pannel   for   AHU   with suitable  size  incoming  MCCB,  complete with  conector,  relay,  Push  button,  Auto/ Manual       switch,       on/off       indication, compatiable  for  power  and  control  wirring
complete in all respect.</t>
    </r>
  </si>
  <si>
    <t>SITC   of   Thermostat for   controlling   of Temprature</t>
  </si>
  <si>
    <t>Supply and  Installation of  MS  pipe  for Air Handling Unit</t>
  </si>
  <si>
    <t xml:space="preserve">Chilled Water Pipe </t>
  </si>
  <si>
    <t>Hot Water Pipe</t>
  </si>
  <si>
    <t>Supply and Installation of BaII Valve</t>
  </si>
  <si>
    <t>Labour Charges for above Work</t>
  </si>
  <si>
    <t>SITC of Spring Isolator for AHU</t>
  </si>
  <si>
    <t>SITC  OF  DRAIN  PUMP  COMPITIABLE FOR AHU UNIT.</t>
  </si>
  <si>
    <t>Supply installation24 G GI Square Ducting</t>
  </si>
  <si>
    <t xml:space="preserve">Supply and Installation of Fire damper </t>
  </si>
  <si>
    <t xml:space="preserve">Hood installation </t>
  </si>
  <si>
    <t>2 way GATE VALVE</t>
  </si>
  <si>
    <t>BUTTERFLY VALVE</t>
  </si>
  <si>
    <t>FRESH AIR GRILL</t>
  </si>
  <si>
    <t>LINER GRILL 150MM X 800MM WITH COLLAR DAMPER</t>
  </si>
  <si>
    <t>FIRE DAMPER WITH MOTORISED VALVE</t>
  </si>
  <si>
    <t>THERMOSTATE</t>
  </si>
  <si>
    <t>RMT</t>
  </si>
  <si>
    <t>SQM</t>
  </si>
  <si>
    <t>AROUND HOOD</t>
  </si>
  <si>
    <t>HOOD TO MOD</t>
  </si>
  <si>
    <t>MOD TO AIRPORT</t>
  </si>
  <si>
    <t>1A</t>
  </si>
  <si>
    <t>2A</t>
  </si>
  <si>
    <t>12A</t>
  </si>
  <si>
    <t>12B</t>
  </si>
  <si>
    <t xml:space="preserve">Site Quantity </t>
  </si>
  <si>
    <t>BOQ QTY</t>
  </si>
  <si>
    <t>Our Qty</t>
  </si>
  <si>
    <t>Supply installation24 G GI Square Ducting FRESH AIR DUCTING I C ALL (0.5x0.3 meter) Location - AROUND HOOD Length 7.0 x Breath 1.6</t>
  </si>
  <si>
    <t>Location - HOOD TO MOD
Length 10.5 x Breath 1.6</t>
  </si>
  <si>
    <t>Location - MOD TO AIRPORT
Length 7.5 x Breath 1.6</t>
  </si>
  <si>
    <t>EXAUST AIR DUCTING I C ALL
Location - AROUND HOOD
Length 7.0 x Breath 1.6</t>
  </si>
  <si>
    <r>
      <t xml:space="preserve">Providing and Fixing in position suspended type 8 mm  Bison Board False Ceiling with required M.S frame (40x40 mm ,18 gauge with </t>
    </r>
    <r>
      <rPr>
        <sz val="11"/>
        <rFont val="Arial"/>
        <family val="2"/>
      </rPr>
      <t>1 coat of primer &amp; 2 or more coat of paint until achieved smooth finish as per drawing</t>
    </r>
    <r>
      <rPr>
        <sz val="11"/>
        <color theme="1"/>
        <rFont val="Arial"/>
        <family val="2"/>
      </rPr>
      <t xml:space="preserve">) work/ fixing arrangement of </t>
    </r>
    <r>
      <rPr>
        <b/>
        <sz val="11"/>
        <color theme="1"/>
        <rFont val="Arial"/>
        <family val="2"/>
      </rPr>
      <t>2'x2' c/c</t>
    </r>
    <r>
      <rPr>
        <sz val="11"/>
        <color theme="1"/>
        <rFont val="Arial"/>
        <family val="2"/>
      </rPr>
      <t xml:space="preserve"> and accessories, including groove joint filler, tapes, cut out for lights, &amp; fixing for cove/ pelmet / box of approved size with necessary M.S. brackets / supports for light fittings / A.C. grills / Blinds, cleaning etc. complete as per detail drawing, as specified and as directed by Site Engineer.</t>
    </r>
  </si>
  <si>
    <t>Rate</t>
  </si>
  <si>
    <t>Amount</t>
  </si>
  <si>
    <t>Sign</t>
  </si>
  <si>
    <t>Previous Bill</t>
  </si>
  <si>
    <t>This Bill</t>
  </si>
  <si>
    <t>Up to Date</t>
  </si>
  <si>
    <t>RA Quantity</t>
  </si>
  <si>
    <t>Total</t>
  </si>
  <si>
    <t>Varition</t>
  </si>
  <si>
    <t>Grand Total</t>
  </si>
  <si>
    <t>Semolina Projects</t>
  </si>
  <si>
    <t>Details : Project Invoicing</t>
  </si>
  <si>
    <t>S. No.</t>
  </si>
  <si>
    <t>Items</t>
  </si>
  <si>
    <t>PO Value</t>
  </si>
  <si>
    <t>Previous Bills</t>
  </si>
  <si>
    <t xml:space="preserve">Cumulative </t>
  </si>
  <si>
    <t>Varition (In Amount)</t>
  </si>
  <si>
    <t>Subtotal</t>
  </si>
  <si>
    <t xml:space="preserve">Project : Dominos NT Items </t>
  </si>
  <si>
    <t>PO No.: Semolina/PO/24-25/000706</t>
  </si>
  <si>
    <t>Vendor : VSAS Group</t>
  </si>
  <si>
    <t>Dominos NT Items - BILL SUMMARY</t>
  </si>
  <si>
    <t>Miscellaneous 
Work - NT 
items 1</t>
  </si>
  <si>
    <t>Miscellaneous 
Work - NT 
items 3</t>
  </si>
  <si>
    <t>Fire Fighting - 
NT items 2</t>
  </si>
  <si>
    <t>Miscellaneous Work - NT items 1</t>
  </si>
  <si>
    <t/>
  </si>
  <si>
    <t>Fire Fighting - NT Items 2</t>
  </si>
  <si>
    <t xml:space="preserve">Total </t>
  </si>
  <si>
    <t>GRAND TOTAL - NT ITEM 1 &amp; NT ITEM 2 &amp; NT ITEM 3</t>
  </si>
  <si>
    <t>DISCOUNT-</t>
  </si>
  <si>
    <t xml:space="preserve">GRAND TOTAL - </t>
  </si>
  <si>
    <t>Miscellaneous Work - NT items 3</t>
  </si>
  <si>
    <t>Discount</t>
  </si>
  <si>
    <t>GST 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</si>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</sst>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27"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0"/>
      <name val="Arial"/>
      <family val="2"/>
    </font>
    <font>
      <sz val="12"/>
      <name val="Arial"/>
      <family val="2"/>
    </font>
    <font>
      <sz val="11"/>
      <color rgb="FF000000"/>
      <name val="Arial"/>
      <family val="2"/>
    </font>
    <font>
      <sz val="11"/>
      <name val="Arial"/>
      <family val="2"/>
    </font>
    <font>
      <b/>
      <sz val="11"/>
      <name val="Arial"/>
      <family val="2"/>
    </font>
    <font>
      <sz val="11"/>
      <color theme="1"/>
      <name val="Arial"/>
      <family val="2"/>
    </font>
    <font>
      <b/>
      <sz val="11"/>
      <color rgb="FF000000"/>
      <name val="Arial"/>
      <family val="2"/>
    </font>
    <font>
      <b/>
      <sz val="18"/>
      <color theme="1"/>
      <name val="Arial"/>
      <family val="2"/>
    </font>
    <font>
      <b/>
      <sz val="12"/>
      <name val="Arial"/>
      <family val="2"/>
    </font>
    <font>
      <b/>
      <sz val="11"/>
      <color theme="1"/>
      <name val="Arial"/>
      <family val="2"/>
    </font>
    <font>
      <b/>
      <sz val="10"/>
      <name val="Arial"/>
      <family val="2"/>
    </font>
    <font>
      <b/>
      <sz val="12"/>
      <color theme="1"/>
      <name val="Arial"/>
      <family val="2"/>
    </font>
    <font>
      <sz val="12"/>
      <color theme="1"/>
      <name val="Arial"/>
      <family val="2"/>
    </font>
    <font>
      <sz val="10"/>
      <color theme="1"/>
      <name val="Arial"/>
      <family val="2"/>
    </font>
    <font>
      <b/>
      <sz val="10"/>
      <color theme="1"/>
      <name val="Arial"/>
      <family val="2"/>
    </font>
    <font>
      <b/>
      <sz val="10"/>
      <color rgb="FF0000FF"/>
      <name val="Arial"/>
      <family val="2"/>
    </font>
    <font>
      <b/>
      <sz val="11"/>
      <color rgb="FF0000FF"/>
      <name val="Arial"/>
      <family val="2"/>
    </font>
    <font>
      <b/>
      <sz val="11"/>
      <color theme="1"/>
      <name val="Calibri"/>
      <family val="2"/>
      <scheme val="minor"/>
    </font>
    <font>
      <b/>
      <sz val="12"/>
      <color theme="1"/>
      <name val="Times New Roman"/>
      <family val="1"/>
    </font>
    <font>
      <b/>
      <u/>
      <sz val="18"/>
      <color theme="1"/>
      <name val="Calibri"/>
      <family val="2"/>
      <scheme val="minor"/>
    </font>
    <font>
      <b/>
      <sz val="12"/>
      <color theme="1"/>
      <name val="Calibri"/>
      <family val="2"/>
      <scheme val="minor"/>
    </font>
    <font>
      <b/>
      <sz val="14"/>
      <color theme="1"/>
      <name val="Calibri"/>
      <family val="2"/>
      <scheme val="minor"/>
    </font>
    <font>
      <b/>
      <sz val="16"/>
      <color theme="1"/>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rgb="FF8EA9DB"/>
        <bgColor indexed="64"/>
      </patternFill>
    </fill>
    <fill>
      <patternFill patternType="solid">
        <fgColor rgb="FF00B0F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s>
  <borders count="31">
    <border>
      <left/>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thin">
        <color indexed="64"/>
      </left>
      <right style="thin">
        <color auto="1"/>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auto="1"/>
      </right>
      <top style="medium">
        <color indexed="64"/>
      </top>
      <bottom/>
      <diagonal/>
    </border>
    <border>
      <left/>
      <right style="thin">
        <color auto="1"/>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xf numFmtId="43" fontId="1" fillId="0" borderId="0" applyFont="0" applyFill="0" applyBorder="0" applyAlignment="0" applyProtection="0"/>
    <xf numFmtId="0" fontId="4" fillId="0" borderId="0"/>
    <xf numFmtId="0" fontId="5" fillId="0" borderId="0"/>
    <xf numFmtId="0" fontId="4" fillId="0" borderId="0"/>
  </cellStyleXfs>
  <cellXfs count="237">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0" xfId="0" applyFont="1" applyFill="1" applyAlignment="1">
      <alignment vertical="center" wrapText="1"/>
    </xf>
    <xf numFmtId="0" fontId="2" fillId="0" borderId="2" xfId="0" applyFont="1" applyFill="1" applyBorder="1" applyAlignment="1">
      <alignmen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1" fontId="6" fillId="0" borderId="2" xfId="0" applyNumberFormat="1" applyFont="1" applyFill="1" applyBorder="1" applyAlignment="1">
      <alignment horizontal="center" vertical="top" shrinkToFit="1"/>
    </xf>
    <xf numFmtId="0" fontId="6" fillId="0" borderId="2" xfId="0" applyNumberFormat="1" applyFont="1" applyFill="1" applyBorder="1" applyAlignment="1">
      <alignment horizontal="center" vertical="top" shrinkToFit="1"/>
    </xf>
    <xf numFmtId="0" fontId="6" fillId="0" borderId="2" xfId="0" applyFont="1" applyFill="1" applyBorder="1" applyAlignment="1">
      <alignment horizontal="center" vertical="top"/>
    </xf>
    <xf numFmtId="0" fontId="6" fillId="0" borderId="2" xfId="0" applyFont="1" applyFill="1" applyBorder="1" applyAlignment="1">
      <alignment horizontal="left" vertical="top"/>
    </xf>
    <xf numFmtId="1" fontId="6" fillId="0" borderId="2" xfId="0" applyNumberFormat="1" applyFont="1" applyFill="1" applyBorder="1" applyAlignment="1">
      <alignment horizontal="center" vertical="center" shrinkToFit="1"/>
    </xf>
    <xf numFmtId="0" fontId="6" fillId="0" borderId="2" xfId="0" applyFont="1" applyFill="1" applyBorder="1" applyAlignment="1">
      <alignment horizontal="left" vertical="top" wrapText="1"/>
    </xf>
    <xf numFmtId="0" fontId="7" fillId="0" borderId="2" xfId="0" applyFont="1" applyFill="1" applyBorder="1" applyAlignment="1">
      <alignment horizontal="center" vertical="top" wrapText="1"/>
    </xf>
    <xf numFmtId="0" fontId="7" fillId="0" borderId="2" xfId="0" applyFont="1" applyFill="1" applyBorder="1" applyAlignment="1">
      <alignment horizontal="left" vertical="top" wrapText="1"/>
    </xf>
    <xf numFmtId="0" fontId="6" fillId="0" borderId="2" xfId="0" applyFont="1" applyFill="1" applyBorder="1" applyAlignment="1">
      <alignment vertical="top" wrapText="1"/>
    </xf>
    <xf numFmtId="0" fontId="7" fillId="0" borderId="2" xfId="0" applyFont="1" applyFill="1" applyBorder="1" applyAlignment="1">
      <alignment vertical="top" wrapText="1"/>
    </xf>
    <xf numFmtId="0" fontId="6" fillId="0" borderId="2" xfId="0" applyFont="1" applyFill="1" applyBorder="1" applyAlignment="1">
      <alignment horizontal="center" wrapText="1"/>
    </xf>
    <xf numFmtId="0" fontId="6" fillId="0" borderId="2" xfId="0" applyFont="1" applyFill="1" applyBorder="1" applyAlignment="1">
      <alignment wrapText="1"/>
    </xf>
    <xf numFmtId="0" fontId="6" fillId="0" borderId="2" xfId="0" applyFont="1" applyFill="1" applyBorder="1" applyAlignment="1">
      <alignment horizontal="left" wrapText="1"/>
    </xf>
    <xf numFmtId="0" fontId="3" fillId="0" borderId="2" xfId="0" applyFont="1" applyBorder="1" applyAlignment="1">
      <alignment horizontal="center" vertical="center"/>
    </xf>
    <xf numFmtId="2" fontId="2" fillId="0" borderId="0" xfId="0" applyNumberFormat="1" applyFont="1" applyAlignment="1">
      <alignment vertical="center" wrapText="1"/>
    </xf>
    <xf numFmtId="43" fontId="2" fillId="0" borderId="0" xfId="0" applyNumberFormat="1" applyFont="1" applyAlignment="1">
      <alignment vertical="center" wrapText="1"/>
    </xf>
    <xf numFmtId="0" fontId="9" fillId="0" borderId="0" xfId="0" applyFont="1" applyAlignment="1">
      <alignment wrapText="1"/>
    </xf>
    <xf numFmtId="0" fontId="6" fillId="0" borderId="2" xfId="0" applyNumberFormat="1" applyFont="1" applyFill="1" applyBorder="1" applyAlignment="1">
      <alignment horizontal="center" vertical="center" shrinkToFit="1"/>
    </xf>
    <xf numFmtId="164" fontId="6" fillId="0" borderId="2" xfId="0" applyNumberFormat="1" applyFont="1" applyFill="1" applyBorder="1" applyAlignment="1">
      <alignment horizontal="center" vertical="center" shrinkToFit="1"/>
    </xf>
    <xf numFmtId="0" fontId="10" fillId="0" borderId="2" xfId="0" applyFont="1" applyFill="1" applyBorder="1" applyAlignment="1">
      <alignment horizontal="left" vertical="center" wrapText="1"/>
    </xf>
    <xf numFmtId="3" fontId="10" fillId="0" borderId="2" xfId="0" applyNumberFormat="1" applyFont="1" applyFill="1" applyBorder="1" applyAlignment="1">
      <alignment horizontal="center" vertical="top" shrinkToFit="1"/>
    </xf>
    <xf numFmtId="3" fontId="10" fillId="0" borderId="2"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shrinkToFit="1"/>
    </xf>
    <xf numFmtId="3" fontId="10" fillId="0" borderId="2" xfId="0" applyNumberFormat="1" applyFont="1" applyFill="1" applyBorder="1" applyAlignment="1">
      <alignment horizontal="center" wrapText="1"/>
    </xf>
    <xf numFmtId="4" fontId="10" fillId="0" borderId="2" xfId="0" applyNumberFormat="1" applyFont="1" applyFill="1" applyBorder="1" applyAlignment="1">
      <alignment horizontal="center" vertical="center" shrinkToFit="1"/>
    </xf>
    <xf numFmtId="3" fontId="10" fillId="0" borderId="2" xfId="0" applyNumberFormat="1" applyFont="1" applyFill="1" applyBorder="1" applyAlignment="1">
      <alignment horizontal="center" vertical="top"/>
    </xf>
    <xf numFmtId="0" fontId="3" fillId="0" borderId="0" xfId="0" applyFont="1" applyAlignment="1">
      <alignment horizontal="center" vertical="center"/>
    </xf>
    <xf numFmtId="165" fontId="13" fillId="0" borderId="2" xfId="1" applyNumberFormat="1" applyFont="1" applyBorder="1" applyAlignment="1">
      <alignment vertical="center" wrapText="1"/>
    </xf>
    <xf numFmtId="43" fontId="13" fillId="0" borderId="2" xfId="1" applyNumberFormat="1" applyFont="1" applyBorder="1" applyAlignment="1">
      <alignment vertical="center" wrapText="1"/>
    </xf>
    <xf numFmtId="165" fontId="13" fillId="0" borderId="0" xfId="1" applyNumberFormat="1" applyFont="1" applyAlignment="1">
      <alignment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shrinkToFit="1"/>
    </xf>
    <xf numFmtId="0" fontId="5"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vertical="center" wrapText="1" shrinkToFit="1"/>
    </xf>
    <xf numFmtId="0" fontId="5"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9" fillId="0" borderId="2" xfId="0" applyFont="1" applyBorder="1" applyAlignment="1">
      <alignment vertical="center" wrapText="1"/>
    </xf>
    <xf numFmtId="0" fontId="13" fillId="0" borderId="2" xfId="0" applyFont="1" applyBorder="1" applyAlignment="1">
      <alignment horizontal="center" vertical="center"/>
    </xf>
    <xf numFmtId="0" fontId="9" fillId="0" borderId="2" xfId="0" applyFont="1" applyBorder="1" applyAlignment="1">
      <alignment vertical="top" wrapText="1"/>
    </xf>
    <xf numFmtId="2" fontId="9" fillId="0" borderId="2" xfId="0" applyNumberFormat="1" applyFont="1" applyBorder="1" applyAlignment="1">
      <alignment horizontal="center" vertical="center"/>
    </xf>
    <xf numFmtId="0" fontId="17" fillId="0" borderId="2" xfId="0" applyFont="1" applyFill="1" applyBorder="1" applyAlignment="1">
      <alignment horizontal="center" vertical="center" wrapText="1"/>
    </xf>
    <xf numFmtId="0" fontId="9" fillId="0" borderId="2" xfId="0" applyFont="1" applyBorder="1" applyAlignment="1">
      <alignment vertical="center"/>
    </xf>
    <xf numFmtId="0" fontId="15" fillId="3" borderId="2" xfId="0" applyFont="1" applyFill="1" applyBorder="1" applyAlignment="1">
      <alignment horizontal="left" vertical="center" wrapText="1"/>
    </xf>
    <xf numFmtId="2" fontId="18" fillId="4" borderId="2" xfId="0" applyNumberFormat="1" applyFont="1" applyFill="1" applyBorder="1" applyAlignment="1">
      <alignment horizontal="center" vertical="center" wrapText="1"/>
    </xf>
    <xf numFmtId="0" fontId="17" fillId="4" borderId="2" xfId="0" applyFont="1" applyFill="1" applyBorder="1" applyAlignment="1">
      <alignment horizontal="center" vertical="center" wrapText="1"/>
    </xf>
    <xf numFmtId="0" fontId="19" fillId="0" borderId="2" xfId="0" applyFont="1" applyBorder="1" applyAlignment="1">
      <alignment vertical="center" wrapText="1"/>
    </xf>
    <xf numFmtId="0" fontId="4" fillId="4" borderId="2" xfId="2" applyFont="1" applyFill="1" applyBorder="1" applyAlignment="1">
      <alignment horizontal="center" vertical="center" wrapText="1"/>
    </xf>
    <xf numFmtId="0" fontId="8" fillId="4" borderId="2" xfId="2" applyFont="1" applyFill="1" applyBorder="1" applyAlignment="1">
      <alignment horizontal="center" vertical="top" wrapText="1"/>
    </xf>
    <xf numFmtId="0" fontId="7" fillId="4" borderId="2" xfId="2" applyFont="1" applyFill="1" applyBorder="1" applyAlignment="1">
      <alignment horizontal="center" vertical="top" wrapText="1"/>
    </xf>
    <xf numFmtId="2" fontId="8" fillId="4" borderId="2" xfId="2" applyNumberFormat="1" applyFont="1" applyFill="1" applyBorder="1" applyAlignment="1">
      <alignment horizontal="center" vertical="top" wrapText="1"/>
    </xf>
    <xf numFmtId="0" fontId="1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4" borderId="2" xfId="3" applyFont="1" applyFill="1" applyBorder="1" applyAlignment="1">
      <alignment horizontal="center" vertical="center" wrapText="1"/>
    </xf>
    <xf numFmtId="2" fontId="15" fillId="5" borderId="2" xfId="0" applyNumberFormat="1" applyFont="1" applyFill="1" applyBorder="1" applyAlignment="1">
      <alignment horizontal="center" vertical="center" wrapText="1"/>
    </xf>
    <xf numFmtId="0" fontId="4" fillId="6" borderId="2" xfId="2" applyFont="1" applyFill="1" applyBorder="1" applyAlignment="1">
      <alignment horizontal="center" vertical="center" wrapText="1"/>
    </xf>
    <xf numFmtId="0" fontId="14"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7" fillId="4" borderId="2" xfId="4" applyFont="1" applyFill="1" applyBorder="1" applyAlignment="1">
      <alignment horizontal="justify" vertical="top"/>
    </xf>
    <xf numFmtId="43" fontId="13" fillId="0" borderId="2" xfId="1" applyNumberFormat="1" applyFont="1" applyBorder="1" applyAlignment="1">
      <alignment horizontal="center" vertical="center" wrapText="1"/>
    </xf>
    <xf numFmtId="165" fontId="11" fillId="0" borderId="0" xfId="1" applyNumberFormat="1" applyFont="1" applyFill="1" applyBorder="1" applyAlignment="1">
      <alignment vertical="center" wrapText="1"/>
    </xf>
    <xf numFmtId="165" fontId="12" fillId="3" borderId="2" xfId="0" applyNumberFormat="1" applyFont="1" applyFill="1" applyBorder="1" applyAlignment="1">
      <alignment vertical="center" wrapText="1"/>
    </xf>
    <xf numFmtId="165" fontId="14" fillId="0" borderId="2" xfId="0" applyNumberFormat="1" applyFont="1" applyBorder="1" applyAlignment="1">
      <alignment vertical="center" wrapText="1"/>
    </xf>
    <xf numFmtId="165" fontId="14" fillId="0" borderId="2" xfId="1" applyNumberFormat="1" applyFont="1" applyBorder="1" applyAlignment="1">
      <alignment vertical="center" wrapText="1"/>
    </xf>
    <xf numFmtId="43" fontId="14" fillId="0" borderId="2" xfId="1" applyNumberFormat="1" applyFont="1" applyBorder="1" applyAlignment="1">
      <alignment vertical="center" wrapText="1"/>
    </xf>
    <xf numFmtId="165" fontId="14" fillId="6" borderId="2" xfId="0" applyNumberFormat="1" applyFont="1" applyFill="1" applyBorder="1" applyAlignment="1">
      <alignment vertical="center" wrapText="1"/>
    </xf>
    <xf numFmtId="165" fontId="12" fillId="0" borderId="1" xfId="1" applyNumberFormat="1" applyFont="1" applyFill="1" applyBorder="1" applyAlignment="1">
      <alignment horizontal="center" vertical="top" wrapText="1"/>
    </xf>
    <xf numFmtId="165" fontId="12" fillId="0" borderId="2" xfId="1" applyNumberFormat="1" applyFont="1" applyFill="1" applyBorder="1" applyAlignment="1">
      <alignment horizontal="center" vertical="top" wrapText="1"/>
    </xf>
    <xf numFmtId="0" fontId="6"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shrinkToFit="1"/>
    </xf>
    <xf numFmtId="0" fontId="7" fillId="4" borderId="2" xfId="2" applyFont="1" applyFill="1" applyBorder="1" applyAlignment="1">
      <alignment horizontal="justify" vertical="center" wrapText="1"/>
    </xf>
    <xf numFmtId="0" fontId="13" fillId="4" borderId="2" xfId="0" applyFont="1" applyFill="1" applyBorder="1" applyAlignment="1">
      <alignment vertical="center" wrapText="1" shrinkToFit="1"/>
    </xf>
    <xf numFmtId="0" fontId="13" fillId="4" borderId="2" xfId="0" applyFont="1" applyFill="1" applyBorder="1" applyAlignment="1">
      <alignment horizontal="center" vertical="center" wrapText="1"/>
    </xf>
    <xf numFmtId="0" fontId="7" fillId="4" borderId="2" xfId="2" applyFont="1" applyFill="1" applyBorder="1" applyAlignment="1">
      <alignment horizontal="center" vertical="center" wrapText="1"/>
    </xf>
    <xf numFmtId="0" fontId="8" fillId="4" borderId="2" xfId="2" applyFont="1" applyFill="1" applyBorder="1" applyAlignment="1">
      <alignment horizontal="center" vertical="center" wrapText="1"/>
    </xf>
    <xf numFmtId="0" fontId="8" fillId="4" borderId="2" xfId="2" applyFont="1" applyFill="1" applyBorder="1" applyAlignment="1">
      <alignment horizontal="left" vertical="center" wrapText="1"/>
    </xf>
    <xf numFmtId="0" fontId="20" fillId="4" borderId="2" xfId="0" applyFont="1" applyFill="1" applyBorder="1" applyAlignment="1">
      <alignment vertical="center" wrapText="1"/>
    </xf>
    <xf numFmtId="0" fontId="8" fillId="4" borderId="2" xfId="2" applyFont="1" applyFill="1" applyBorder="1" applyAlignment="1">
      <alignment horizontal="justify" vertical="center" wrapText="1"/>
    </xf>
    <xf numFmtId="0" fontId="7" fillId="4" borderId="2" xfId="3" applyFont="1" applyFill="1" applyBorder="1" applyAlignment="1">
      <alignment horizontal="justify" vertical="center" wrapText="1"/>
    </xf>
    <xf numFmtId="0" fontId="7" fillId="6" borderId="2" xfId="2" applyFont="1" applyFill="1" applyBorder="1" applyAlignment="1">
      <alignment horizontal="center" vertical="center" wrapText="1"/>
    </xf>
    <xf numFmtId="0" fontId="13" fillId="6" borderId="2" xfId="0" applyFont="1" applyFill="1" applyBorder="1" applyAlignment="1">
      <alignment vertical="center" wrapText="1" shrinkToFit="1"/>
    </xf>
    <xf numFmtId="0" fontId="9" fillId="4" borderId="2" xfId="0" applyFont="1" applyFill="1" applyBorder="1" applyAlignment="1">
      <alignment vertical="center" wrapText="1"/>
    </xf>
    <xf numFmtId="0" fontId="9" fillId="0" borderId="2" xfId="0" applyFont="1" applyBorder="1" applyAlignment="1">
      <alignment horizontal="center" vertical="center"/>
    </xf>
    <xf numFmtId="43" fontId="11" fillId="0" borderId="0" xfId="1" applyFont="1" applyFill="1" applyBorder="1" applyAlignment="1">
      <alignment horizontal="center" vertical="center" wrapText="1"/>
    </xf>
    <xf numFmtId="0" fontId="13" fillId="0" borderId="2" xfId="0" applyFont="1" applyBorder="1" applyAlignment="1">
      <alignment horizontal="center" vertical="center"/>
    </xf>
    <xf numFmtId="0" fontId="12" fillId="2" borderId="5"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2" xfId="0" applyFont="1" applyBorder="1" applyAlignment="1">
      <alignment vertical="center" wrapText="1"/>
    </xf>
    <xf numFmtId="0" fontId="2" fillId="0" borderId="2" xfId="0" applyFont="1" applyBorder="1" applyAlignment="1">
      <alignment horizontal="center" vertical="center"/>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43" fontId="9" fillId="0" borderId="2" xfId="0" applyNumberFormat="1" applyFont="1" applyFill="1" applyBorder="1" applyAlignment="1">
      <alignment vertical="center" wrapText="1"/>
    </xf>
    <xf numFmtId="3" fontId="5" fillId="3" borderId="2" xfId="0" applyNumberFormat="1" applyFont="1" applyFill="1" applyBorder="1" applyAlignment="1">
      <alignment horizontal="center" vertical="center" wrapText="1"/>
    </xf>
    <xf numFmtId="0" fontId="18" fillId="0" borderId="2" xfId="0" applyFont="1" applyBorder="1" applyAlignment="1">
      <alignment vertical="center" wrapText="1"/>
    </xf>
    <xf numFmtId="3" fontId="4" fillId="6" borderId="2" xfId="0" applyNumberFormat="1" applyFont="1" applyFill="1" applyBorder="1" applyAlignment="1">
      <alignment horizontal="center" vertical="center" wrapText="1"/>
    </xf>
    <xf numFmtId="1" fontId="9" fillId="0" borderId="2" xfId="0" applyNumberFormat="1" applyFont="1" applyBorder="1" applyAlignment="1">
      <alignment vertical="center" wrapText="1"/>
    </xf>
    <xf numFmtId="0" fontId="22" fillId="0" borderId="2" xfId="0" applyFont="1" applyBorder="1" applyAlignment="1">
      <alignment vertical="center"/>
    </xf>
    <xf numFmtId="165" fontId="15" fillId="0" borderId="2" xfId="0" applyNumberFormat="1" applyFont="1" applyBorder="1" applyAlignment="1">
      <alignment vertical="center"/>
    </xf>
    <xf numFmtId="2" fontId="22" fillId="0" borderId="2" xfId="0" applyNumberFormat="1" applyFont="1" applyBorder="1" applyAlignment="1">
      <alignment vertical="center" wrapText="1"/>
    </xf>
    <xf numFmtId="0" fontId="15" fillId="2" borderId="17"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vertical="center"/>
    </xf>
    <xf numFmtId="0" fontId="10" fillId="0" borderId="2"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top" shrinkToFit="1"/>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9" fillId="0" borderId="2" xfId="0" applyNumberFormat="1" applyFont="1" applyBorder="1" applyAlignment="1">
      <alignment horizontal="center" vertical="center"/>
    </xf>
    <xf numFmtId="43" fontId="13" fillId="0" borderId="2" xfId="0" applyNumberFormat="1" applyFont="1" applyBorder="1" applyAlignment="1">
      <alignment vertical="center" wrapText="1"/>
    </xf>
    <xf numFmtId="43" fontId="13" fillId="0" borderId="2" xfId="0" applyNumberFormat="1" applyFont="1" applyBorder="1" applyAlignment="1">
      <alignment horizontal="center" vertical="center" wrapText="1"/>
    </xf>
    <xf numFmtId="43" fontId="13" fillId="0" borderId="2" xfId="0" applyNumberFormat="1" applyFont="1" applyBorder="1" applyAlignment="1">
      <alignment horizontal="center" vertical="center"/>
    </xf>
    <xf numFmtId="43" fontId="10" fillId="0" borderId="2" xfId="0" applyNumberFormat="1" applyFont="1" applyFill="1" applyBorder="1" applyAlignment="1">
      <alignment horizontal="center" vertical="center" shrinkToFit="1"/>
    </xf>
    <xf numFmtId="0" fontId="23" fillId="0" borderId="0" xfId="0" applyFont="1"/>
    <xf numFmtId="0" fontId="24" fillId="0" borderId="0" xfId="0" applyFont="1"/>
    <xf numFmtId="0" fontId="21" fillId="0" borderId="0" xfId="0" applyFont="1"/>
    <xf numFmtId="0" fontId="21" fillId="8" borderId="2" xfId="0" applyFont="1" applyFill="1" applyBorder="1" applyAlignment="1">
      <alignment horizontal="center" vertical="center"/>
    </xf>
    <xf numFmtId="0" fontId="21" fillId="8" borderId="2" xfId="0" applyFont="1" applyFill="1" applyBorder="1" applyAlignment="1">
      <alignment horizontal="center"/>
    </xf>
    <xf numFmtId="0" fontId="0" fillId="0" borderId="2" xfId="0" applyBorder="1" applyAlignment="1">
      <alignment horizontal="center" vertical="center"/>
    </xf>
    <xf numFmtId="0" fontId="0" fillId="0" borderId="2" xfId="0" applyBorder="1" applyAlignment="1">
      <alignment wrapText="1"/>
    </xf>
    <xf numFmtId="4" fontId="0" fillId="0" borderId="2" xfId="0" applyNumberFormat="1" applyBorder="1" applyAlignment="1">
      <alignment vertical="center"/>
    </xf>
    <xf numFmtId="0" fontId="0" fillId="0" borderId="2" xfId="0" applyBorder="1" applyAlignment="1">
      <alignment vertical="center"/>
    </xf>
    <xf numFmtId="2" fontId="0" fillId="0" borderId="2" xfId="0" applyNumberFormat="1" applyBorder="1" applyAlignment="1">
      <alignment vertical="center"/>
    </xf>
    <xf numFmtId="0" fontId="0" fillId="0" borderId="2" xfId="0" applyBorder="1"/>
    <xf numFmtId="0" fontId="0" fillId="0" borderId="20" xfId="0" applyBorder="1" applyAlignment="1">
      <alignment horizontal="center" vertical="center"/>
    </xf>
    <xf numFmtId="0" fontId="0" fillId="0" borderId="1" xfId="0" applyBorder="1"/>
    <xf numFmtId="4" fontId="0" fillId="0" borderId="1" xfId="0" applyNumberFormat="1" applyBorder="1"/>
    <xf numFmtId="2" fontId="0" fillId="0" borderId="1" xfId="0" applyNumberFormat="1" applyBorder="1"/>
    <xf numFmtId="0" fontId="0" fillId="0" borderId="21" xfId="0" applyBorder="1"/>
    <xf numFmtId="0" fontId="0" fillId="9" borderId="22" xfId="0" applyFill="1" applyBorder="1" applyAlignment="1">
      <alignment horizontal="center" vertical="center"/>
    </xf>
    <xf numFmtId="0" fontId="21" fillId="9" borderId="23" xfId="0" applyFont="1" applyFill="1" applyBorder="1"/>
    <xf numFmtId="4" fontId="21" fillId="9" borderId="23" xfId="0" applyNumberFormat="1" applyFont="1" applyFill="1" applyBorder="1"/>
    <xf numFmtId="2" fontId="21" fillId="9" borderId="23" xfId="0" applyNumberFormat="1" applyFont="1" applyFill="1" applyBorder="1"/>
    <xf numFmtId="0" fontId="0" fillId="9" borderId="24" xfId="0" applyFill="1" applyBorder="1"/>
    <xf numFmtId="0" fontId="0" fillId="10" borderId="25" xfId="0" applyFill="1" applyBorder="1" applyAlignment="1">
      <alignment horizontal="center" vertical="center"/>
    </xf>
    <xf numFmtId="0" fontId="21" fillId="10" borderId="17" xfId="0" applyFont="1" applyFill="1" applyBorder="1"/>
    <xf numFmtId="4" fontId="21" fillId="10" borderId="17" xfId="0" applyNumberFormat="1" applyFont="1" applyFill="1" applyBorder="1"/>
    <xf numFmtId="2" fontId="21" fillId="10" borderId="17" xfId="0" applyNumberFormat="1" applyFont="1" applyFill="1" applyBorder="1"/>
    <xf numFmtId="0" fontId="0" fillId="10" borderId="26" xfId="0" applyFill="1" applyBorder="1"/>
    <xf numFmtId="0" fontId="0" fillId="0" borderId="1" xfId="0" applyBorder="1" applyAlignment="1">
      <alignment wrapText="1"/>
    </xf>
    <xf numFmtId="0" fontId="2" fillId="0" borderId="0" xfId="0" quotePrefix="1" applyFont="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vertical="center" wrapText="1"/>
    </xf>
    <xf numFmtId="0" fontId="13" fillId="2" borderId="2" xfId="0" applyFont="1" applyFill="1" applyBorder="1" applyAlignment="1">
      <alignment vertical="center" wrapText="1"/>
    </xf>
    <xf numFmtId="0" fontId="13" fillId="2" borderId="15" xfId="0" applyFont="1" applyFill="1" applyBorder="1" applyAlignment="1">
      <alignment vertical="center" wrapText="1"/>
    </xf>
    <xf numFmtId="0" fontId="3" fillId="0" borderId="0" xfId="0" applyFont="1" applyAlignment="1">
      <alignment vertical="center" wrapText="1"/>
    </xf>
    <xf numFmtId="2" fontId="18" fillId="2" borderId="2" xfId="0" applyNumberFormat="1"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2" xfId="4" applyFont="1" applyFill="1" applyBorder="1" applyAlignment="1">
      <alignment horizontal="justify" vertical="top"/>
    </xf>
    <xf numFmtId="0" fontId="4" fillId="2" borderId="2" xfId="2"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1" xfId="0" applyFont="1" applyFill="1" applyBorder="1" applyAlignment="1">
      <alignment vertical="center" wrapText="1"/>
    </xf>
    <xf numFmtId="2" fontId="12" fillId="0" borderId="1"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vertical="center" wrapText="1"/>
    </xf>
    <xf numFmtId="2" fontId="13" fillId="2" borderId="2"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0" fontId="13" fillId="2" borderId="17" xfId="0" applyFont="1" applyFill="1" applyBorder="1" applyAlignment="1">
      <alignment horizontal="center" vertical="center"/>
    </xf>
    <xf numFmtId="0" fontId="8" fillId="0" borderId="1" xfId="0" applyFont="1" applyFill="1" applyBorder="1" applyAlignment="1">
      <alignment horizontal="center" vertical="center"/>
    </xf>
    <xf numFmtId="0" fontId="13" fillId="3"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8" fillId="2" borderId="1" xfId="0" applyFont="1" applyFill="1" applyBorder="1" applyAlignment="1">
      <alignment horizontal="center" vertical="center"/>
    </xf>
    <xf numFmtId="2" fontId="26" fillId="2" borderId="2" xfId="0" applyNumberFormat="1" applyFont="1" applyFill="1" applyBorder="1" applyAlignment="1">
      <alignment horizontal="center" vertical="center"/>
    </xf>
    <xf numFmtId="0" fontId="26" fillId="2" borderId="2" xfId="0" applyFont="1" applyFill="1" applyBorder="1" applyAlignment="1">
      <alignment vertical="center" wrapText="1"/>
    </xf>
    <xf numFmtId="2" fontId="26" fillId="2" borderId="2" xfId="0" applyNumberFormat="1" applyFont="1" applyFill="1" applyBorder="1" applyAlignment="1">
      <alignment vertical="center" wrapText="1"/>
    </xf>
    <xf numFmtId="2" fontId="26" fillId="2" borderId="2" xfId="0" applyNumberFormat="1" applyFont="1" applyFill="1" applyBorder="1" applyAlignment="1">
      <alignment horizontal="right" vertical="center"/>
    </xf>
    <xf numFmtId="2" fontId="26" fillId="2" borderId="2" xfId="0" applyNumberFormat="1" applyFont="1" applyFill="1" applyBorder="1" applyAlignment="1">
      <alignment horizontal="right" vertical="center" wrapText="1"/>
    </xf>
    <xf numFmtId="0" fontId="25" fillId="7" borderId="19" xfId="0" applyFont="1" applyFill="1" applyBorder="1" applyAlignment="1">
      <alignment horizontal="center"/>
    </xf>
    <xf numFmtId="0" fontId="26" fillId="2" borderId="1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16" xfId="0" applyFont="1" applyFill="1" applyBorder="1" applyAlignment="1">
      <alignment horizontal="left" vertical="center" wrapText="1"/>
    </xf>
    <xf numFmtId="43" fontId="11" fillId="0" borderId="0" xfId="1"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8"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2"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43" fontId="12" fillId="2" borderId="11" xfId="1" applyFont="1" applyFill="1" applyBorder="1" applyAlignment="1">
      <alignment horizontal="center" vertical="center" wrapText="1"/>
    </xf>
    <xf numFmtId="43" fontId="12" fillId="2" borderId="6" xfId="1"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0"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0" borderId="2" xfId="0" applyFont="1" applyBorder="1" applyAlignment="1">
      <alignment horizontal="center" vertical="center"/>
    </xf>
    <xf numFmtId="0" fontId="9" fillId="0" borderId="2" xfId="0" applyFont="1" applyBorder="1" applyAlignment="1">
      <alignment horizontal="center" vertical="center"/>
    </xf>
    <xf numFmtId="43" fontId="15" fillId="2" borderId="9" xfId="1" applyFont="1" applyFill="1" applyBorder="1" applyAlignment="1">
      <alignment horizontal="center" vertical="center" wrapText="1"/>
    </xf>
    <xf numFmtId="43" fontId="15" fillId="2" borderId="10" xfId="1" applyFont="1" applyFill="1" applyBorder="1" applyAlignment="1">
      <alignment horizontal="center" vertical="center" wrapText="1"/>
    </xf>
    <xf numFmtId="165" fontId="12" fillId="2" borderId="12" xfId="1" applyNumberFormat="1" applyFont="1" applyFill="1" applyBorder="1" applyAlignment="1">
      <alignment vertical="center" wrapText="1"/>
    </xf>
    <xf numFmtId="165" fontId="12" fillId="2" borderId="13" xfId="1" applyNumberFormat="1" applyFont="1" applyFill="1" applyBorder="1" applyAlignment="1">
      <alignment vertical="center" wrapText="1"/>
    </xf>
    <xf numFmtId="0" fontId="0" fillId="9" borderId="27" xfId="0" applyFill="1" applyBorder="1" applyAlignment="1">
      <alignment horizontal="center" vertical="center"/>
    </xf>
    <xf numFmtId="0" fontId="21" fillId="9" borderId="1" xfId="0" applyFont="1" applyFill="1" applyBorder="1"/>
    <xf numFmtId="2" fontId="21" fillId="9" borderId="1" xfId="0" applyNumberFormat="1" applyFont="1" applyFill="1" applyBorder="1"/>
    <xf numFmtId="0" fontId="0" fillId="9" borderId="28" xfId="0" applyFill="1" applyBorder="1"/>
    <xf numFmtId="0" fontId="0" fillId="9" borderId="29" xfId="0" applyFill="1" applyBorder="1" applyAlignment="1">
      <alignment horizontal="center" vertical="center"/>
    </xf>
    <xf numFmtId="0" fontId="21" fillId="9" borderId="3" xfId="0" applyFont="1" applyFill="1" applyBorder="1"/>
    <xf numFmtId="2" fontId="21" fillId="9" borderId="3" xfId="0" applyNumberFormat="1" applyFont="1" applyFill="1" applyBorder="1"/>
    <xf numFmtId="0" fontId="0" fillId="9" borderId="30" xfId="0" applyFill="1" applyBorder="1"/>
    <xf numFmtId="4" fontId="21" fillId="9" borderId="1" xfId="0" applyNumberFormat="1" applyFont="1" applyFill="1" applyBorder="1" applyAlignment="1">
      <alignment horizontal="center"/>
    </xf>
    <xf numFmtId="4" fontId="21" fillId="9" borderId="3" xfId="0" applyNumberFormat="1" applyFont="1" applyFill="1" applyBorder="1" applyAlignment="1">
      <alignment horizontal="center"/>
    </xf>
    <xf numFmtId="2" fontId="21" fillId="9" borderId="1" xfId="0" applyNumberFormat="1" applyFont="1" applyFill="1" applyBorder="1" applyAlignment="1">
      <alignment horizontal="center"/>
    </xf>
    <xf numFmtId="2" fontId="21" fillId="9" borderId="3" xfId="0" applyNumberFormat="1" applyFont="1" applyFill="1" applyBorder="1" applyAlignment="1">
      <alignment horizontal="center"/>
    </xf>
  </cellXfs>
  <cellStyles count="5">
    <cellStyle name="Comma" xfId="1" builtinId="3"/>
    <cellStyle name="Normal" xfId="0" builtinId="0"/>
    <cellStyle name="Normal - Style1" xfId="4"/>
    <cellStyle name="Normal 5" xfId="2"/>
    <cellStyle name="Normal_Estimate"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tabSelected="1" topLeftCell="A4" workbookViewId="0">
      <selection activeCell="D13" sqref="D13"/>
    </sheetView>
  </sheetViews>
  <sheetFormatPr defaultRowHeight="15" x14ac:dyDescent="0.25"/>
  <cols>
    <col min="2" max="2" width="20.28515625" customWidth="1"/>
    <col min="3" max="3" width="12.140625" customWidth="1"/>
    <col min="4" max="4" width="12.85546875" bestFit="1" customWidth="1"/>
    <col min="5" max="5" width="14" customWidth="1"/>
    <col min="6" max="6" width="11.5703125" bestFit="1" customWidth="1"/>
    <col min="7" max="7" width="19.5703125" bestFit="1" customWidth="1"/>
  </cols>
  <sheetData>
    <row r="2" spans="1:7" ht="23.25" x14ac:dyDescent="0.35">
      <c r="A2" s="131" t="s">
        <v>154</v>
      </c>
    </row>
    <row r="3" spans="1:7" ht="15.75" x14ac:dyDescent="0.25">
      <c r="A3" s="132" t="s">
        <v>163</v>
      </c>
    </row>
    <row r="4" spans="1:7" x14ac:dyDescent="0.25">
      <c r="A4" s="133" t="s">
        <v>155</v>
      </c>
    </row>
    <row r="5" spans="1:7" x14ac:dyDescent="0.25">
      <c r="A5" s="133" t="s">
        <v>164</v>
      </c>
    </row>
    <row r="6" spans="1:7" x14ac:dyDescent="0.25">
      <c r="A6" s="133" t="s">
        <v>165</v>
      </c>
    </row>
    <row r="7" spans="1:7" x14ac:dyDescent="0.25">
      <c r="A7" s="133"/>
    </row>
    <row r="8" spans="1:7" ht="18.75" x14ac:dyDescent="0.3">
      <c r="A8" s="188" t="s">
        <v>166</v>
      </c>
      <c r="B8" s="188"/>
      <c r="C8" s="188"/>
      <c r="D8" s="188"/>
      <c r="E8" s="188"/>
      <c r="F8" s="188"/>
      <c r="G8" s="188"/>
    </row>
    <row r="9" spans="1:7" x14ac:dyDescent="0.25">
      <c r="A9" s="134" t="s">
        <v>156</v>
      </c>
      <c r="B9" s="135" t="s">
        <v>157</v>
      </c>
      <c r="C9" s="135" t="s">
        <v>158</v>
      </c>
      <c r="D9" s="135" t="s">
        <v>159</v>
      </c>
      <c r="E9" s="135" t="s">
        <v>148</v>
      </c>
      <c r="F9" s="135" t="s">
        <v>160</v>
      </c>
      <c r="G9" s="135" t="s">
        <v>161</v>
      </c>
    </row>
    <row r="10" spans="1:7" ht="45" x14ac:dyDescent="0.25">
      <c r="A10" s="136">
        <v>1</v>
      </c>
      <c r="B10" s="137" t="s">
        <v>167</v>
      </c>
      <c r="C10" s="138">
        <v>490340.07</v>
      </c>
      <c r="D10" s="139">
        <v>0</v>
      </c>
      <c r="E10" s="140">
        <f>'Dominos Non Items Abstract'!K104</f>
        <v>531700</v>
      </c>
      <c r="F10" s="140">
        <f>E10</f>
        <v>531700</v>
      </c>
      <c r="G10" s="141">
        <v>0</v>
      </c>
    </row>
    <row r="11" spans="1:7" ht="45" x14ac:dyDescent="0.25">
      <c r="A11" s="142">
        <v>2</v>
      </c>
      <c r="B11" s="157" t="s">
        <v>168</v>
      </c>
      <c r="C11" s="138">
        <v>584464.43000000005</v>
      </c>
      <c r="D11" s="145">
        <v>0</v>
      </c>
      <c r="E11" s="145">
        <f>'Dominos Non Items Abstract'!K49</f>
        <v>633763.70000000007</v>
      </c>
      <c r="F11" s="145">
        <f>E11</f>
        <v>633763.70000000007</v>
      </c>
      <c r="G11" s="146"/>
    </row>
    <row r="12" spans="1:7" ht="30" x14ac:dyDescent="0.25">
      <c r="A12" s="142">
        <v>3</v>
      </c>
      <c r="B12" s="157" t="s">
        <v>169</v>
      </c>
      <c r="C12" s="138">
        <v>110739.21</v>
      </c>
      <c r="D12" s="143">
        <v>0</v>
      </c>
      <c r="E12" s="145">
        <f>'Dominos Non Items Abstract'!K71</f>
        <v>120010.25</v>
      </c>
      <c r="F12" s="145">
        <f>E12</f>
        <v>120010.25</v>
      </c>
      <c r="G12" s="146"/>
    </row>
    <row r="13" spans="1:7" ht="15.75" thickBot="1" x14ac:dyDescent="0.3">
      <c r="A13" s="142"/>
      <c r="B13" s="143"/>
      <c r="C13" s="144"/>
      <c r="D13" s="143"/>
      <c r="E13" s="145"/>
      <c r="F13" s="145"/>
      <c r="G13" s="146"/>
    </row>
    <row r="14" spans="1:7" x14ac:dyDescent="0.25">
      <c r="A14" s="147"/>
      <c r="B14" s="148" t="s">
        <v>162</v>
      </c>
      <c r="C14" s="149">
        <f>SUM(C10:C12)</f>
        <v>1185543.71</v>
      </c>
      <c r="D14" s="148"/>
      <c r="E14" s="150">
        <f>SUM(E10:E12)</f>
        <v>1285473.9500000002</v>
      </c>
      <c r="F14" s="150">
        <f>E14+D14</f>
        <v>1285473.9500000002</v>
      </c>
      <c r="G14" s="151"/>
    </row>
    <row r="15" spans="1:7" x14ac:dyDescent="0.25">
      <c r="A15" s="225"/>
      <c r="B15" s="226" t="s">
        <v>178</v>
      </c>
      <c r="C15" s="233" t="s">
        <v>180</v>
      </c>
      <c r="D15" s="226"/>
      <c r="E15" s="227">
        <v>100000</v>
      </c>
      <c r="F15" s="235" t="s">
        <v>180</v>
      </c>
      <c r="G15" s="228"/>
    </row>
    <row r="16" spans="1:7" x14ac:dyDescent="0.25">
      <c r="A16" s="229"/>
      <c r="B16" s="230"/>
      <c r="C16" s="234" t="s">
        <v>180</v>
      </c>
      <c r="D16" s="230"/>
      <c r="E16" s="231">
        <f>E14-E15</f>
        <v>1185473.9500000002</v>
      </c>
      <c r="F16" s="236" t="s">
        <v>180</v>
      </c>
      <c r="G16" s="232"/>
    </row>
    <row r="17" spans="1:7" ht="15.75" thickBot="1" x14ac:dyDescent="0.3">
      <c r="A17" s="152"/>
      <c r="B17" s="153" t="s">
        <v>179</v>
      </c>
      <c r="C17" s="154">
        <f>C14*18%</f>
        <v>213397.86779999998</v>
      </c>
      <c r="D17" s="153"/>
      <c r="E17" s="155">
        <f>E16*18%</f>
        <v>213385.31100000002</v>
      </c>
      <c r="F17" s="155">
        <f>E17+D17</f>
        <v>213385.31100000002</v>
      </c>
      <c r="G17" s="156"/>
    </row>
    <row r="18" spans="1:7" ht="15.75" thickBot="1" x14ac:dyDescent="0.3">
      <c r="A18" s="152"/>
      <c r="B18" s="153" t="s">
        <v>153</v>
      </c>
      <c r="C18" s="154">
        <f>SUM(C14+C17)</f>
        <v>1398941.5777999999</v>
      </c>
      <c r="D18" s="153"/>
      <c r="E18" s="155">
        <f>SUM(E16+E17)</f>
        <v>1398859.2610000002</v>
      </c>
      <c r="F18" s="155">
        <f>E18+D18</f>
        <v>1398859.2610000002</v>
      </c>
      <c r="G18" s="156"/>
    </row>
  </sheetData>
  <mergeCells count="1">
    <mergeCell ref="A8: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A108"/>
  <sheetViews>
    <sheetView zoomScale="70" zoomScaleNormal="70" workbookViewId="0">
      <selection activeCell="F10" sqref="F10"/>
    </sheetView>
  </sheetViews>
  <sheetFormatPr defaultColWidth="9.140625" defaultRowHeight="15" x14ac:dyDescent="0.25"/>
  <cols>
    <col min="1" max="1" width="4.42578125" style="2" customWidth="1"/>
    <col min="2" max="2" width="28.7109375" style="8" bestFit="1" customWidth="1"/>
    <col min="3" max="3" width="87.28515625" style="1" bestFit="1" customWidth="1"/>
    <col min="4" max="4" width="8" style="2" bestFit="1" customWidth="1"/>
    <col min="5" max="5" width="8" style="38" bestFit="1" customWidth="1"/>
    <col min="6" max="6" width="13.7109375" style="38" customWidth="1"/>
    <col min="7" max="7" width="15.7109375" style="9" bestFit="1" customWidth="1"/>
    <col min="8" max="8" width="11.85546875" style="38" customWidth="1"/>
    <col min="9" max="9" width="13" style="38" bestFit="1" customWidth="1"/>
    <col min="10" max="10" width="15.7109375" style="9" bestFit="1" customWidth="1"/>
    <col min="11" max="11" width="18.42578125" style="9" customWidth="1"/>
    <col min="12" max="12" width="19.5703125" style="38" customWidth="1"/>
    <col min="13" max="13" width="15" style="1" customWidth="1"/>
    <col min="14" max="14" width="9.140625" style="1"/>
    <col min="15" max="15" width="10.85546875" style="1" bestFit="1" customWidth="1"/>
    <col min="16" max="16384" width="9.140625" style="1"/>
  </cols>
  <sheetData>
    <row r="1" spans="1:287" x14ac:dyDescent="0.25">
      <c r="A1" s="158" t="s">
        <v>171</v>
      </c>
    </row>
    <row r="2" spans="1:287" ht="23.25" x14ac:dyDescent="0.25">
      <c r="A2" s="192" t="s">
        <v>105</v>
      </c>
      <c r="B2" s="192"/>
      <c r="C2" s="192"/>
      <c r="D2" s="192"/>
      <c r="E2" s="192"/>
      <c r="F2" s="192"/>
      <c r="G2" s="192"/>
      <c r="H2" s="192"/>
      <c r="I2" s="192"/>
      <c r="J2" s="192"/>
      <c r="K2" s="192"/>
      <c r="L2" s="192"/>
      <c r="M2" s="192"/>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row>
    <row r="3" spans="1:287" ht="24" thickBot="1" x14ac:dyDescent="0.3">
      <c r="A3" s="210" t="s">
        <v>177</v>
      </c>
      <c r="B3" s="211"/>
      <c r="C3" s="211"/>
      <c r="D3" s="211"/>
      <c r="E3" s="211"/>
      <c r="F3" s="211"/>
      <c r="G3" s="211"/>
      <c r="H3" s="211"/>
      <c r="I3" s="211"/>
      <c r="J3" s="211"/>
      <c r="K3" s="211"/>
      <c r="L3" s="211"/>
      <c r="M3" s="212"/>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c r="JY3" s="10"/>
      <c r="JZ3" s="10"/>
      <c r="KA3" s="10"/>
    </row>
    <row r="4" spans="1:287" ht="15.75" customHeight="1" x14ac:dyDescent="0.25">
      <c r="A4" s="193" t="s">
        <v>8</v>
      </c>
      <c r="B4" s="195" t="s">
        <v>0</v>
      </c>
      <c r="C4" s="197" t="s">
        <v>1</v>
      </c>
      <c r="D4" s="199" t="s">
        <v>2</v>
      </c>
      <c r="E4" s="199" t="s">
        <v>137</v>
      </c>
      <c r="F4" s="201" t="s">
        <v>144</v>
      </c>
      <c r="G4" s="205" t="s">
        <v>150</v>
      </c>
      <c r="H4" s="206"/>
      <c r="I4" s="207"/>
      <c r="J4" s="205" t="s">
        <v>145</v>
      </c>
      <c r="K4" s="206"/>
      <c r="L4" s="207"/>
      <c r="M4" s="203" t="s">
        <v>152</v>
      </c>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row>
    <row r="5" spans="1:287" ht="16.5" thickBot="1" x14ac:dyDescent="0.3">
      <c r="A5" s="194"/>
      <c r="B5" s="196"/>
      <c r="C5" s="198"/>
      <c r="D5" s="200"/>
      <c r="E5" s="200"/>
      <c r="F5" s="202"/>
      <c r="G5" s="118" t="s">
        <v>147</v>
      </c>
      <c r="H5" s="118" t="s">
        <v>148</v>
      </c>
      <c r="I5" s="118" t="s">
        <v>149</v>
      </c>
      <c r="J5" s="118" t="s">
        <v>147</v>
      </c>
      <c r="K5" s="178" t="s">
        <v>148</v>
      </c>
      <c r="L5" s="118" t="s">
        <v>149</v>
      </c>
      <c r="M5" s="204"/>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c r="JS5" s="10"/>
      <c r="JT5" s="10"/>
      <c r="JU5" s="10"/>
      <c r="JV5" s="10"/>
      <c r="JW5" s="10"/>
      <c r="JX5" s="10"/>
      <c r="JY5" s="10"/>
      <c r="JZ5" s="10"/>
      <c r="KA5" s="10"/>
    </row>
    <row r="6" spans="1:287" s="5" customFormat="1" ht="15.75" x14ac:dyDescent="0.25">
      <c r="A6" s="44">
        <v>1</v>
      </c>
      <c r="B6" s="45" t="s">
        <v>9</v>
      </c>
      <c r="C6" s="46" t="s">
        <v>47</v>
      </c>
      <c r="D6" s="47" t="s">
        <v>10</v>
      </c>
      <c r="E6" s="48">
        <v>6</v>
      </c>
      <c r="F6" s="119">
        <v>1100</v>
      </c>
      <c r="G6" s="124">
        <v>0</v>
      </c>
      <c r="H6" s="119">
        <f>'Dominos Non Items MB Sheet'!I6</f>
        <v>6</v>
      </c>
      <c r="I6" s="119">
        <f>H6+G6</f>
        <v>6</v>
      </c>
      <c r="J6" s="49">
        <v>0</v>
      </c>
      <c r="K6" s="179">
        <f>I6*F6</f>
        <v>6600</v>
      </c>
      <c r="L6" s="119">
        <f t="shared" ref="L6:L41" si="0">K6</f>
        <v>6600</v>
      </c>
      <c r="M6" s="105"/>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row>
    <row r="7" spans="1:287" s="6" customFormat="1" ht="15.75" x14ac:dyDescent="0.25">
      <c r="A7" s="50">
        <v>2</v>
      </c>
      <c r="B7" s="51" t="s">
        <v>11</v>
      </c>
      <c r="C7" s="52" t="s">
        <v>48</v>
      </c>
      <c r="D7" s="53" t="s">
        <v>10</v>
      </c>
      <c r="E7" s="54">
        <v>1</v>
      </c>
      <c r="F7" s="54">
        <v>4250</v>
      </c>
      <c r="G7" s="125">
        <v>0</v>
      </c>
      <c r="H7" s="54">
        <f>'Dominos Non Items MB Sheet'!I7</f>
        <v>1</v>
      </c>
      <c r="I7" s="119">
        <f t="shared" ref="I7:I74" si="1">H7+G7</f>
        <v>1</v>
      </c>
      <c r="J7" s="55">
        <v>0</v>
      </c>
      <c r="K7" s="179">
        <f t="shared" ref="K7:K74" si="2">I7*F7</f>
        <v>4250</v>
      </c>
      <c r="L7" s="54">
        <f t="shared" si="0"/>
        <v>4250</v>
      </c>
      <c r="M7" s="105"/>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row>
    <row r="8" spans="1:287" s="3" customFormat="1" ht="15.75" x14ac:dyDescent="0.25">
      <c r="A8" s="50">
        <v>3</v>
      </c>
      <c r="B8" s="42" t="s">
        <v>44</v>
      </c>
      <c r="C8" s="56" t="s">
        <v>42</v>
      </c>
      <c r="D8" s="53" t="s">
        <v>10</v>
      </c>
      <c r="E8" s="57">
        <v>2</v>
      </c>
      <c r="F8" s="103">
        <v>900</v>
      </c>
      <c r="G8" s="126">
        <v>0</v>
      </c>
      <c r="H8" s="103">
        <f>'Dominos Non Items MB Sheet'!I8</f>
        <v>2</v>
      </c>
      <c r="I8" s="119">
        <f t="shared" si="1"/>
        <v>2</v>
      </c>
      <c r="J8" s="101">
        <v>0</v>
      </c>
      <c r="K8" s="179">
        <f t="shared" si="2"/>
        <v>1800</v>
      </c>
      <c r="L8" s="103">
        <f t="shared" si="0"/>
        <v>1800</v>
      </c>
      <c r="M8" s="105"/>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row>
    <row r="9" spans="1:287" s="3" customFormat="1" ht="15.75" x14ac:dyDescent="0.25">
      <c r="A9" s="50">
        <v>4</v>
      </c>
      <c r="B9" s="42" t="s">
        <v>49</v>
      </c>
      <c r="C9" s="56"/>
      <c r="D9" s="53" t="s">
        <v>50</v>
      </c>
      <c r="E9" s="57">
        <v>1</v>
      </c>
      <c r="F9" s="103">
        <v>1500</v>
      </c>
      <c r="G9" s="126">
        <v>0</v>
      </c>
      <c r="H9" s="103">
        <f>'Dominos Non Items MB Sheet'!I9</f>
        <v>1</v>
      </c>
      <c r="I9" s="119">
        <f t="shared" si="1"/>
        <v>1</v>
      </c>
      <c r="J9" s="101">
        <v>0</v>
      </c>
      <c r="K9" s="179">
        <f t="shared" si="2"/>
        <v>1500</v>
      </c>
      <c r="L9" s="103">
        <f t="shared" si="0"/>
        <v>1500</v>
      </c>
      <c r="M9" s="105"/>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c r="JE9" s="10"/>
      <c r="JF9" s="10"/>
      <c r="JG9" s="10"/>
      <c r="JH9" s="10"/>
      <c r="JI9" s="10"/>
      <c r="JJ9" s="10"/>
      <c r="JK9" s="10"/>
      <c r="JL9" s="10"/>
      <c r="JM9" s="10"/>
      <c r="JN9" s="10"/>
      <c r="JO9" s="10"/>
      <c r="JP9" s="10"/>
      <c r="JQ9" s="10"/>
      <c r="JR9" s="10"/>
      <c r="JS9" s="10"/>
      <c r="JT9" s="10"/>
      <c r="JU9" s="10"/>
      <c r="JV9" s="10"/>
      <c r="JW9" s="10"/>
      <c r="JX9" s="10"/>
      <c r="JY9" s="10"/>
      <c r="JZ9" s="10"/>
      <c r="KA9" s="10"/>
    </row>
    <row r="10" spans="1:287" s="3" customFormat="1" ht="15.75" x14ac:dyDescent="0.25">
      <c r="A10" s="50">
        <v>5</v>
      </c>
      <c r="B10" s="42" t="s">
        <v>12</v>
      </c>
      <c r="C10" s="56" t="s">
        <v>51</v>
      </c>
      <c r="D10" s="53" t="s">
        <v>10</v>
      </c>
      <c r="E10" s="57">
        <v>6</v>
      </c>
      <c r="F10" s="103">
        <v>1150</v>
      </c>
      <c r="G10" s="126">
        <v>0</v>
      </c>
      <c r="H10" s="103">
        <f>'Dominos Non Items MB Sheet'!I10</f>
        <v>6</v>
      </c>
      <c r="I10" s="119">
        <f t="shared" si="1"/>
        <v>6</v>
      </c>
      <c r="J10" s="101">
        <v>0</v>
      </c>
      <c r="K10" s="179">
        <f t="shared" si="2"/>
        <v>6900</v>
      </c>
      <c r="L10" s="103">
        <f t="shared" si="0"/>
        <v>6900</v>
      </c>
      <c r="M10" s="105"/>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row>
    <row r="11" spans="1:287" s="3" customFormat="1" ht="15.75" x14ac:dyDescent="0.25">
      <c r="A11" s="50">
        <v>6</v>
      </c>
      <c r="B11" s="42" t="s">
        <v>13</v>
      </c>
      <c r="C11" s="56" t="s">
        <v>52</v>
      </c>
      <c r="D11" s="53" t="s">
        <v>10</v>
      </c>
      <c r="E11" s="57">
        <v>4</v>
      </c>
      <c r="F11" s="103">
        <v>600</v>
      </c>
      <c r="G11" s="126">
        <v>0</v>
      </c>
      <c r="H11" s="103">
        <f>'Dominos Non Items MB Sheet'!I11</f>
        <v>4</v>
      </c>
      <c r="I11" s="119">
        <f t="shared" si="1"/>
        <v>4</v>
      </c>
      <c r="J11" s="101">
        <v>0</v>
      </c>
      <c r="K11" s="179">
        <f t="shared" si="2"/>
        <v>2400</v>
      </c>
      <c r="L11" s="103">
        <f t="shared" si="0"/>
        <v>2400</v>
      </c>
      <c r="M11" s="105"/>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row>
    <row r="12" spans="1:287" s="3" customFormat="1" ht="15.75" x14ac:dyDescent="0.25">
      <c r="A12" s="50">
        <v>7</v>
      </c>
      <c r="B12" s="42" t="s">
        <v>53</v>
      </c>
      <c r="C12" s="56" t="s">
        <v>54</v>
      </c>
      <c r="D12" s="53" t="s">
        <v>10</v>
      </c>
      <c r="E12" s="57">
        <v>1</v>
      </c>
      <c r="F12" s="103">
        <v>2000</v>
      </c>
      <c r="G12" s="126">
        <v>0</v>
      </c>
      <c r="H12" s="103">
        <f>'Dominos Non Items MB Sheet'!I12</f>
        <v>1</v>
      </c>
      <c r="I12" s="119">
        <f t="shared" si="1"/>
        <v>1</v>
      </c>
      <c r="J12" s="101">
        <v>0</v>
      </c>
      <c r="K12" s="179">
        <f t="shared" si="2"/>
        <v>2000</v>
      </c>
      <c r="L12" s="103">
        <f t="shared" si="0"/>
        <v>2000</v>
      </c>
      <c r="M12" s="105"/>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row>
    <row r="13" spans="1:287" s="3" customFormat="1" ht="15.75" x14ac:dyDescent="0.25">
      <c r="A13" s="50">
        <v>8</v>
      </c>
      <c r="B13" s="42" t="s">
        <v>14</v>
      </c>
      <c r="C13" s="56" t="s">
        <v>55</v>
      </c>
      <c r="D13" s="53" t="s">
        <v>10</v>
      </c>
      <c r="E13" s="57">
        <v>1</v>
      </c>
      <c r="F13" s="103">
        <v>18000</v>
      </c>
      <c r="G13" s="126">
        <v>0</v>
      </c>
      <c r="H13" s="103">
        <f>'Dominos Non Items MB Sheet'!I13</f>
        <v>1</v>
      </c>
      <c r="I13" s="119">
        <f t="shared" si="1"/>
        <v>1</v>
      </c>
      <c r="J13" s="101">
        <v>0</v>
      </c>
      <c r="K13" s="179">
        <f t="shared" si="2"/>
        <v>18000</v>
      </c>
      <c r="L13" s="103">
        <f t="shared" si="0"/>
        <v>18000</v>
      </c>
      <c r="M13" s="105"/>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c r="JF13" s="10"/>
      <c r="JG13" s="10"/>
      <c r="JH13" s="10"/>
      <c r="JI13" s="10"/>
      <c r="JJ13" s="10"/>
      <c r="JK13" s="10"/>
      <c r="JL13" s="10"/>
      <c r="JM13" s="10"/>
      <c r="JN13" s="10"/>
      <c r="JO13" s="10"/>
      <c r="JP13" s="10"/>
      <c r="JQ13" s="10"/>
      <c r="JR13" s="10"/>
      <c r="JS13" s="10"/>
      <c r="JT13" s="10"/>
      <c r="JU13" s="10"/>
      <c r="JV13" s="10"/>
      <c r="JW13" s="10"/>
      <c r="JX13" s="10"/>
      <c r="JY13" s="10"/>
      <c r="JZ13" s="10"/>
      <c r="KA13" s="10"/>
    </row>
    <row r="14" spans="1:287" s="3" customFormat="1" ht="15.75" x14ac:dyDescent="0.25">
      <c r="A14" s="50">
        <v>9</v>
      </c>
      <c r="B14" s="42" t="s">
        <v>15</v>
      </c>
      <c r="C14" s="56" t="s">
        <v>56</v>
      </c>
      <c r="D14" s="53" t="s">
        <v>10</v>
      </c>
      <c r="E14" s="57">
        <v>1</v>
      </c>
      <c r="F14" s="103">
        <v>4200</v>
      </c>
      <c r="G14" s="126">
        <v>0</v>
      </c>
      <c r="H14" s="103">
        <f>'Dominos Non Items MB Sheet'!I14</f>
        <v>1</v>
      </c>
      <c r="I14" s="119">
        <f t="shared" si="1"/>
        <v>1</v>
      </c>
      <c r="J14" s="101">
        <v>0</v>
      </c>
      <c r="K14" s="179">
        <f t="shared" si="2"/>
        <v>4200</v>
      </c>
      <c r="L14" s="103">
        <f t="shared" si="0"/>
        <v>4200</v>
      </c>
      <c r="M14" s="105"/>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c r="JF14" s="10"/>
      <c r="JG14" s="10"/>
      <c r="JH14" s="10"/>
      <c r="JI14" s="10"/>
      <c r="JJ14" s="10"/>
      <c r="JK14" s="10"/>
      <c r="JL14" s="10"/>
      <c r="JM14" s="10"/>
      <c r="JN14" s="10"/>
      <c r="JO14" s="10"/>
      <c r="JP14" s="10"/>
      <c r="JQ14" s="10"/>
      <c r="JR14" s="10"/>
      <c r="JS14" s="10"/>
      <c r="JT14" s="10"/>
      <c r="JU14" s="10"/>
      <c r="JV14" s="10"/>
      <c r="JW14" s="10"/>
      <c r="JX14" s="10"/>
      <c r="JY14" s="10"/>
      <c r="JZ14" s="10"/>
      <c r="KA14" s="10"/>
    </row>
    <row r="15" spans="1:287" s="3" customFormat="1" ht="15.75" x14ac:dyDescent="0.25">
      <c r="A15" s="50">
        <v>10</v>
      </c>
      <c r="B15" s="42" t="s">
        <v>16</v>
      </c>
      <c r="C15" s="56" t="s">
        <v>57</v>
      </c>
      <c r="D15" s="53" t="s">
        <v>10</v>
      </c>
      <c r="E15" s="57">
        <v>1</v>
      </c>
      <c r="F15" s="103">
        <v>5000</v>
      </c>
      <c r="G15" s="126">
        <v>0</v>
      </c>
      <c r="H15" s="103">
        <f>'Dominos Non Items MB Sheet'!I15</f>
        <v>1</v>
      </c>
      <c r="I15" s="119">
        <f t="shared" si="1"/>
        <v>1</v>
      </c>
      <c r="J15" s="101">
        <v>0</v>
      </c>
      <c r="K15" s="179">
        <f t="shared" si="2"/>
        <v>5000</v>
      </c>
      <c r="L15" s="103">
        <f t="shared" si="0"/>
        <v>5000</v>
      </c>
      <c r="M15" s="105"/>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c r="JH15" s="10"/>
      <c r="JI15" s="10"/>
      <c r="JJ15" s="10"/>
      <c r="JK15" s="10"/>
      <c r="JL15" s="10"/>
      <c r="JM15" s="10"/>
      <c r="JN15" s="10"/>
      <c r="JO15" s="10"/>
      <c r="JP15" s="10"/>
      <c r="JQ15" s="10"/>
      <c r="JR15" s="10"/>
      <c r="JS15" s="10"/>
      <c r="JT15" s="10"/>
      <c r="JU15" s="10"/>
      <c r="JV15" s="10"/>
      <c r="JW15" s="10"/>
      <c r="JX15" s="10"/>
      <c r="JY15" s="10"/>
      <c r="JZ15" s="10"/>
      <c r="KA15" s="10"/>
    </row>
    <row r="16" spans="1:287" s="3" customFormat="1" ht="25.5" customHeight="1" x14ac:dyDescent="0.25">
      <c r="A16" s="50">
        <v>11</v>
      </c>
      <c r="B16" s="42" t="s">
        <v>17</v>
      </c>
      <c r="C16" s="56" t="s">
        <v>58</v>
      </c>
      <c r="D16" s="53" t="s">
        <v>10</v>
      </c>
      <c r="E16" s="57">
        <v>6</v>
      </c>
      <c r="F16" s="103">
        <v>200</v>
      </c>
      <c r="G16" s="126">
        <v>0</v>
      </c>
      <c r="H16" s="103">
        <f>'Dominos Non Items MB Sheet'!I16</f>
        <v>6</v>
      </c>
      <c r="I16" s="119">
        <f t="shared" si="1"/>
        <v>6</v>
      </c>
      <c r="J16" s="101">
        <v>0</v>
      </c>
      <c r="K16" s="179">
        <f t="shared" si="2"/>
        <v>1200</v>
      </c>
      <c r="L16" s="103">
        <f t="shared" si="0"/>
        <v>1200</v>
      </c>
      <c r="M16" s="105"/>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row>
    <row r="17" spans="1:287" s="3" customFormat="1" ht="34.5" customHeight="1" x14ac:dyDescent="0.25">
      <c r="A17" s="50">
        <v>12</v>
      </c>
      <c r="B17" s="42" t="s">
        <v>18</v>
      </c>
      <c r="C17" s="56" t="s">
        <v>59</v>
      </c>
      <c r="D17" s="53" t="s">
        <v>10</v>
      </c>
      <c r="E17" s="57">
        <v>1</v>
      </c>
      <c r="F17" s="103">
        <v>18500</v>
      </c>
      <c r="G17" s="126">
        <v>0</v>
      </c>
      <c r="H17" s="103">
        <f>'Dominos Non Items MB Sheet'!I17</f>
        <v>1</v>
      </c>
      <c r="I17" s="119">
        <f t="shared" si="1"/>
        <v>1</v>
      </c>
      <c r="J17" s="101">
        <v>0</v>
      </c>
      <c r="K17" s="179">
        <f t="shared" si="2"/>
        <v>18500</v>
      </c>
      <c r="L17" s="103">
        <f t="shared" si="0"/>
        <v>18500</v>
      </c>
      <c r="M17" s="105"/>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row>
    <row r="18" spans="1:287" s="3" customFormat="1" ht="45.75" customHeight="1" x14ac:dyDescent="0.25">
      <c r="A18" s="50">
        <v>13</v>
      </c>
      <c r="B18" s="42" t="s">
        <v>19</v>
      </c>
      <c r="C18" s="56" t="s">
        <v>72</v>
      </c>
      <c r="D18" s="53" t="s">
        <v>10</v>
      </c>
      <c r="E18" s="57">
        <v>1</v>
      </c>
      <c r="F18" s="103">
        <v>15500</v>
      </c>
      <c r="G18" s="126">
        <v>0</v>
      </c>
      <c r="H18" s="103">
        <f>'Dominos Non Items MB Sheet'!I18</f>
        <v>1</v>
      </c>
      <c r="I18" s="119">
        <f t="shared" si="1"/>
        <v>1</v>
      </c>
      <c r="J18" s="101">
        <v>0</v>
      </c>
      <c r="K18" s="179">
        <f t="shared" si="2"/>
        <v>15500</v>
      </c>
      <c r="L18" s="103">
        <f t="shared" si="0"/>
        <v>15500</v>
      </c>
      <c r="M18" s="105"/>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row>
    <row r="19" spans="1:287" s="3" customFormat="1" ht="48" customHeight="1" x14ac:dyDescent="0.25">
      <c r="A19" s="50">
        <v>14</v>
      </c>
      <c r="B19" s="42" t="s">
        <v>20</v>
      </c>
      <c r="C19" s="56" t="s">
        <v>60</v>
      </c>
      <c r="D19" s="53" t="s">
        <v>10</v>
      </c>
      <c r="E19" s="57">
        <v>1</v>
      </c>
      <c r="F19" s="103">
        <v>7000</v>
      </c>
      <c r="G19" s="126">
        <v>0</v>
      </c>
      <c r="H19" s="103">
        <f>'Dominos Non Items MB Sheet'!I19</f>
        <v>1</v>
      </c>
      <c r="I19" s="119">
        <f t="shared" si="1"/>
        <v>1</v>
      </c>
      <c r="J19" s="101">
        <v>0</v>
      </c>
      <c r="K19" s="179">
        <f t="shared" si="2"/>
        <v>7000</v>
      </c>
      <c r="L19" s="103">
        <f t="shared" si="0"/>
        <v>7000</v>
      </c>
      <c r="M19" s="105"/>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row>
    <row r="20" spans="1:287" s="3" customFormat="1" ht="15.75" x14ac:dyDescent="0.25">
      <c r="A20" s="50">
        <v>15</v>
      </c>
      <c r="B20" s="42" t="s">
        <v>21</v>
      </c>
      <c r="C20" s="56" t="s">
        <v>61</v>
      </c>
      <c r="D20" s="53" t="s">
        <v>10</v>
      </c>
      <c r="E20" s="57">
        <v>6</v>
      </c>
      <c r="F20" s="103">
        <v>50</v>
      </c>
      <c r="G20" s="126">
        <v>0</v>
      </c>
      <c r="H20" s="103">
        <f>'Dominos Non Items MB Sheet'!I20</f>
        <v>6</v>
      </c>
      <c r="I20" s="119">
        <f t="shared" si="1"/>
        <v>6</v>
      </c>
      <c r="J20" s="101">
        <v>0</v>
      </c>
      <c r="K20" s="179">
        <f t="shared" si="2"/>
        <v>300</v>
      </c>
      <c r="L20" s="103">
        <f t="shared" si="0"/>
        <v>300</v>
      </c>
      <c r="M20" s="105"/>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row>
    <row r="21" spans="1:287" s="3" customFormat="1" ht="15.75" x14ac:dyDescent="0.25">
      <c r="A21" s="50">
        <v>16</v>
      </c>
      <c r="B21" s="42" t="s">
        <v>22</v>
      </c>
      <c r="C21" s="56" t="s">
        <v>62</v>
      </c>
      <c r="D21" s="53" t="s">
        <v>10</v>
      </c>
      <c r="E21" s="57">
        <v>1</v>
      </c>
      <c r="F21" s="103">
        <v>26000</v>
      </c>
      <c r="G21" s="126">
        <v>0</v>
      </c>
      <c r="H21" s="103">
        <f>'Dominos Non Items MB Sheet'!I21</f>
        <v>1</v>
      </c>
      <c r="I21" s="119">
        <f t="shared" si="1"/>
        <v>1</v>
      </c>
      <c r="J21" s="101">
        <v>0</v>
      </c>
      <c r="K21" s="179">
        <f t="shared" si="2"/>
        <v>26000</v>
      </c>
      <c r="L21" s="103">
        <f t="shared" si="0"/>
        <v>26000</v>
      </c>
      <c r="M21" s="105"/>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row>
    <row r="22" spans="1:287" s="3" customFormat="1" ht="15.75" x14ac:dyDescent="0.25">
      <c r="A22" s="50">
        <v>17</v>
      </c>
      <c r="B22" s="42" t="s">
        <v>23</v>
      </c>
      <c r="C22" s="56"/>
      <c r="D22" s="53" t="s">
        <v>10</v>
      </c>
      <c r="E22" s="57">
        <v>1</v>
      </c>
      <c r="F22" s="103">
        <v>1000</v>
      </c>
      <c r="G22" s="126">
        <v>0</v>
      </c>
      <c r="H22" s="103">
        <f>'Dominos Non Items MB Sheet'!I22</f>
        <v>1</v>
      </c>
      <c r="I22" s="119">
        <f t="shared" si="1"/>
        <v>1</v>
      </c>
      <c r="J22" s="101">
        <v>0</v>
      </c>
      <c r="K22" s="179">
        <f t="shared" si="2"/>
        <v>1000</v>
      </c>
      <c r="L22" s="103">
        <f t="shared" si="0"/>
        <v>1000</v>
      </c>
      <c r="M22" s="105"/>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row>
    <row r="23" spans="1:287" s="3" customFormat="1" ht="15.75" x14ac:dyDescent="0.25">
      <c r="A23" s="50">
        <v>18</v>
      </c>
      <c r="B23" s="42" t="s">
        <v>24</v>
      </c>
      <c r="C23" s="56"/>
      <c r="D23" s="53" t="s">
        <v>10</v>
      </c>
      <c r="E23" s="57">
        <v>1</v>
      </c>
      <c r="F23" s="103">
        <v>300</v>
      </c>
      <c r="G23" s="101">
        <v>0</v>
      </c>
      <c r="H23" s="103">
        <f>'Dominos Non Items MB Sheet'!I23</f>
        <v>1</v>
      </c>
      <c r="I23" s="119">
        <f t="shared" si="1"/>
        <v>1</v>
      </c>
      <c r="J23" s="101">
        <v>0</v>
      </c>
      <c r="K23" s="179">
        <f t="shared" si="2"/>
        <v>300</v>
      </c>
      <c r="L23" s="103">
        <f t="shared" si="0"/>
        <v>300</v>
      </c>
      <c r="M23" s="105"/>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row>
    <row r="24" spans="1:287" s="3" customFormat="1" ht="28.5" x14ac:dyDescent="0.25">
      <c r="A24" s="50">
        <v>19</v>
      </c>
      <c r="B24" s="42" t="s">
        <v>25</v>
      </c>
      <c r="C24" s="56"/>
      <c r="D24" s="53" t="s">
        <v>10</v>
      </c>
      <c r="E24" s="57">
        <v>1</v>
      </c>
      <c r="F24" s="103">
        <v>1000</v>
      </c>
      <c r="G24" s="101">
        <v>0</v>
      </c>
      <c r="H24" s="103">
        <f>'Dominos Non Items MB Sheet'!I24</f>
        <v>1</v>
      </c>
      <c r="I24" s="119">
        <f t="shared" si="1"/>
        <v>1</v>
      </c>
      <c r="J24" s="101">
        <v>0</v>
      </c>
      <c r="K24" s="179">
        <f t="shared" si="2"/>
        <v>1000</v>
      </c>
      <c r="L24" s="103">
        <f t="shared" si="0"/>
        <v>1000</v>
      </c>
      <c r="M24" s="105"/>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row>
    <row r="25" spans="1:287" s="3" customFormat="1" ht="15.75" x14ac:dyDescent="0.25">
      <c r="A25" s="50">
        <v>20</v>
      </c>
      <c r="B25" s="42" t="s">
        <v>26</v>
      </c>
      <c r="C25" s="56"/>
      <c r="D25" s="53" t="s">
        <v>10</v>
      </c>
      <c r="E25" s="57">
        <v>2</v>
      </c>
      <c r="F25" s="103">
        <v>300</v>
      </c>
      <c r="G25" s="101">
        <v>0</v>
      </c>
      <c r="H25" s="103">
        <f>'Dominos Non Items MB Sheet'!I25</f>
        <v>2</v>
      </c>
      <c r="I25" s="119">
        <f t="shared" si="1"/>
        <v>2</v>
      </c>
      <c r="J25" s="101">
        <v>0</v>
      </c>
      <c r="K25" s="179">
        <f t="shared" si="2"/>
        <v>600</v>
      </c>
      <c r="L25" s="103">
        <f t="shared" si="0"/>
        <v>600</v>
      </c>
      <c r="M25" s="105"/>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row>
    <row r="26" spans="1:287" s="3" customFormat="1" ht="15.75" x14ac:dyDescent="0.25">
      <c r="A26" s="50">
        <v>21</v>
      </c>
      <c r="B26" s="42" t="s">
        <v>27</v>
      </c>
      <c r="C26" s="56"/>
      <c r="D26" s="53" t="s">
        <v>10</v>
      </c>
      <c r="E26" s="57">
        <v>1</v>
      </c>
      <c r="F26" s="103">
        <v>300</v>
      </c>
      <c r="G26" s="101">
        <v>0</v>
      </c>
      <c r="H26" s="103">
        <f>'Dominos Non Items MB Sheet'!I26</f>
        <v>1</v>
      </c>
      <c r="I26" s="119">
        <f t="shared" si="1"/>
        <v>1</v>
      </c>
      <c r="J26" s="101">
        <v>0</v>
      </c>
      <c r="K26" s="179">
        <f t="shared" si="2"/>
        <v>300</v>
      </c>
      <c r="L26" s="103">
        <f t="shared" si="0"/>
        <v>300</v>
      </c>
      <c r="M26" s="105"/>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row>
    <row r="27" spans="1:287" s="3" customFormat="1" ht="15.75" x14ac:dyDescent="0.25">
      <c r="A27" s="50">
        <v>22</v>
      </c>
      <c r="B27" s="42" t="s">
        <v>28</v>
      </c>
      <c r="C27" s="56"/>
      <c r="D27" s="53" t="s">
        <v>10</v>
      </c>
      <c r="E27" s="57">
        <v>1</v>
      </c>
      <c r="F27" s="103">
        <v>1500</v>
      </c>
      <c r="G27" s="101">
        <v>0</v>
      </c>
      <c r="H27" s="103">
        <f>'Dominos Non Items MB Sheet'!I27</f>
        <v>1</v>
      </c>
      <c r="I27" s="119">
        <f t="shared" si="1"/>
        <v>1</v>
      </c>
      <c r="J27" s="101">
        <v>0</v>
      </c>
      <c r="K27" s="179">
        <f t="shared" si="2"/>
        <v>1500</v>
      </c>
      <c r="L27" s="103">
        <f t="shared" si="0"/>
        <v>1500</v>
      </c>
      <c r="M27" s="105"/>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row>
    <row r="28" spans="1:287" s="3" customFormat="1" ht="15.75" x14ac:dyDescent="0.25">
      <c r="A28" s="50">
        <v>23</v>
      </c>
      <c r="B28" s="42" t="s">
        <v>29</v>
      </c>
      <c r="C28" s="56" t="s">
        <v>43</v>
      </c>
      <c r="D28" s="53" t="s">
        <v>10</v>
      </c>
      <c r="E28" s="57">
        <v>3</v>
      </c>
      <c r="F28" s="103">
        <v>320</v>
      </c>
      <c r="G28" s="101">
        <v>0</v>
      </c>
      <c r="H28" s="103">
        <f>'Dominos Non Items MB Sheet'!I28</f>
        <v>3</v>
      </c>
      <c r="I28" s="119">
        <f t="shared" si="1"/>
        <v>3</v>
      </c>
      <c r="J28" s="101">
        <v>0</v>
      </c>
      <c r="K28" s="179">
        <f t="shared" si="2"/>
        <v>960</v>
      </c>
      <c r="L28" s="103">
        <f t="shared" si="0"/>
        <v>960</v>
      </c>
      <c r="M28" s="105"/>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row>
    <row r="29" spans="1:287" s="3" customFormat="1" ht="15.75" x14ac:dyDescent="0.25">
      <c r="A29" s="50">
        <v>24</v>
      </c>
      <c r="B29" s="42" t="s">
        <v>30</v>
      </c>
      <c r="C29" s="56" t="s">
        <v>63</v>
      </c>
      <c r="D29" s="53" t="s">
        <v>10</v>
      </c>
      <c r="E29" s="57">
        <v>2</v>
      </c>
      <c r="F29" s="103">
        <v>800</v>
      </c>
      <c r="G29" s="101">
        <v>0</v>
      </c>
      <c r="H29" s="103">
        <f>'Dominos Non Items MB Sheet'!I29</f>
        <v>2</v>
      </c>
      <c r="I29" s="119">
        <f t="shared" si="1"/>
        <v>2</v>
      </c>
      <c r="J29" s="101">
        <v>0</v>
      </c>
      <c r="K29" s="179">
        <f t="shared" si="2"/>
        <v>1600</v>
      </c>
      <c r="L29" s="103">
        <f t="shared" si="0"/>
        <v>1600</v>
      </c>
      <c r="M29" s="105"/>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row>
    <row r="30" spans="1:287" s="3" customFormat="1" ht="28.5" x14ac:dyDescent="0.25">
      <c r="A30" s="50">
        <v>25</v>
      </c>
      <c r="B30" s="42" t="s">
        <v>31</v>
      </c>
      <c r="C30" s="56" t="s">
        <v>71</v>
      </c>
      <c r="D30" s="53" t="s">
        <v>32</v>
      </c>
      <c r="E30" s="57">
        <v>6</v>
      </c>
      <c r="F30" s="103">
        <v>1000</v>
      </c>
      <c r="G30" s="101">
        <v>0</v>
      </c>
      <c r="H30" s="103">
        <f>'Dominos Non Items MB Sheet'!I30</f>
        <v>6</v>
      </c>
      <c r="I30" s="119">
        <f t="shared" si="1"/>
        <v>6</v>
      </c>
      <c r="J30" s="101">
        <v>0</v>
      </c>
      <c r="K30" s="179">
        <f t="shared" si="2"/>
        <v>6000</v>
      </c>
      <c r="L30" s="103">
        <f t="shared" si="0"/>
        <v>6000</v>
      </c>
      <c r="M30" s="105"/>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c r="IW30" s="10"/>
      <c r="IX30" s="10"/>
      <c r="IY30" s="10"/>
      <c r="IZ30" s="10"/>
      <c r="JA30" s="10"/>
      <c r="JB30" s="10"/>
      <c r="JC30" s="10"/>
      <c r="JD30" s="10"/>
      <c r="JE30" s="10"/>
      <c r="JF30" s="10"/>
      <c r="JG30" s="10"/>
      <c r="JH30" s="10"/>
      <c r="JI30" s="10"/>
      <c r="JJ30" s="10"/>
      <c r="JK30" s="10"/>
      <c r="JL30" s="10"/>
      <c r="JM30" s="10"/>
      <c r="JN30" s="10"/>
      <c r="JO30" s="10"/>
      <c r="JP30" s="10"/>
      <c r="JQ30" s="10"/>
      <c r="JR30" s="10"/>
      <c r="JS30" s="10"/>
      <c r="JT30" s="10"/>
      <c r="JU30" s="10"/>
      <c r="JV30" s="10"/>
      <c r="JW30" s="10"/>
      <c r="JX30" s="10"/>
      <c r="JY30" s="10"/>
      <c r="JZ30" s="10"/>
      <c r="KA30" s="10"/>
    </row>
    <row r="31" spans="1:287" s="3" customFormat="1" ht="15.75" x14ac:dyDescent="0.25">
      <c r="A31" s="50">
        <v>26</v>
      </c>
      <c r="B31" s="42" t="s">
        <v>33</v>
      </c>
      <c r="C31" s="56" t="s">
        <v>70</v>
      </c>
      <c r="D31" s="53" t="s">
        <v>32</v>
      </c>
      <c r="E31" s="57">
        <v>4</v>
      </c>
      <c r="F31" s="103">
        <v>2500</v>
      </c>
      <c r="G31" s="101">
        <v>0</v>
      </c>
      <c r="H31" s="103">
        <f>'Dominos Non Items MB Sheet'!I31</f>
        <v>4</v>
      </c>
      <c r="I31" s="119">
        <f t="shared" si="1"/>
        <v>4</v>
      </c>
      <c r="J31" s="101">
        <v>0</v>
      </c>
      <c r="K31" s="179">
        <f t="shared" si="2"/>
        <v>10000</v>
      </c>
      <c r="L31" s="103">
        <f t="shared" si="0"/>
        <v>10000</v>
      </c>
      <c r="M31" s="105"/>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c r="JF31" s="10"/>
      <c r="JG31" s="10"/>
      <c r="JH31" s="10"/>
      <c r="JI31" s="10"/>
      <c r="JJ31" s="10"/>
      <c r="JK31" s="10"/>
      <c r="JL31" s="10"/>
      <c r="JM31" s="10"/>
      <c r="JN31" s="10"/>
      <c r="JO31" s="10"/>
      <c r="JP31" s="10"/>
      <c r="JQ31" s="10"/>
      <c r="JR31" s="10"/>
      <c r="JS31" s="10"/>
      <c r="JT31" s="10"/>
      <c r="JU31" s="10"/>
      <c r="JV31" s="10"/>
      <c r="JW31" s="10"/>
      <c r="JX31" s="10"/>
      <c r="JY31" s="10"/>
      <c r="JZ31" s="10"/>
      <c r="KA31" s="10"/>
    </row>
    <row r="32" spans="1:287" s="3" customFormat="1" ht="15.75" x14ac:dyDescent="0.25">
      <c r="A32" s="50">
        <v>27</v>
      </c>
      <c r="B32" s="42" t="s">
        <v>34</v>
      </c>
      <c r="C32" s="56" t="s">
        <v>64</v>
      </c>
      <c r="D32" s="53" t="s">
        <v>10</v>
      </c>
      <c r="E32" s="57">
        <v>2</v>
      </c>
      <c r="F32" s="103">
        <v>2100</v>
      </c>
      <c r="G32" s="101">
        <v>0</v>
      </c>
      <c r="H32" s="103">
        <f>'Dominos Non Items MB Sheet'!I32</f>
        <v>2</v>
      </c>
      <c r="I32" s="119">
        <f t="shared" si="1"/>
        <v>2</v>
      </c>
      <c r="J32" s="101">
        <v>0</v>
      </c>
      <c r="K32" s="179">
        <f t="shared" si="2"/>
        <v>4200</v>
      </c>
      <c r="L32" s="103">
        <f t="shared" si="0"/>
        <v>4200</v>
      </c>
      <c r="M32" s="105"/>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c r="IX32" s="10"/>
      <c r="IY32" s="10"/>
      <c r="IZ32" s="10"/>
      <c r="JA32" s="10"/>
      <c r="JB32" s="10"/>
      <c r="JC32" s="10"/>
      <c r="JD32" s="10"/>
      <c r="JE32" s="10"/>
      <c r="JF32" s="10"/>
      <c r="JG32" s="10"/>
      <c r="JH32" s="10"/>
      <c r="JI32" s="10"/>
      <c r="JJ32" s="10"/>
      <c r="JK32" s="10"/>
      <c r="JL32" s="10"/>
      <c r="JM32" s="10"/>
      <c r="JN32" s="10"/>
      <c r="JO32" s="10"/>
      <c r="JP32" s="10"/>
      <c r="JQ32" s="10"/>
      <c r="JR32" s="10"/>
      <c r="JS32" s="10"/>
      <c r="JT32" s="10"/>
      <c r="JU32" s="10"/>
      <c r="JV32" s="10"/>
      <c r="JW32" s="10"/>
      <c r="JX32" s="10"/>
      <c r="JY32" s="10"/>
      <c r="JZ32" s="10"/>
      <c r="KA32" s="10"/>
    </row>
    <row r="33" spans="1:287" s="3" customFormat="1" ht="15.75" x14ac:dyDescent="0.25">
      <c r="A33" s="50">
        <v>28</v>
      </c>
      <c r="B33" s="42" t="s">
        <v>68</v>
      </c>
      <c r="C33" s="56" t="s">
        <v>69</v>
      </c>
      <c r="D33" s="53" t="s">
        <v>10</v>
      </c>
      <c r="E33" s="57">
        <v>3</v>
      </c>
      <c r="F33" s="103">
        <v>400</v>
      </c>
      <c r="G33" s="101">
        <v>0</v>
      </c>
      <c r="H33" s="103">
        <f>'Dominos Non Items MB Sheet'!I33</f>
        <v>3</v>
      </c>
      <c r="I33" s="119">
        <f t="shared" si="1"/>
        <v>3</v>
      </c>
      <c r="J33" s="101">
        <v>0</v>
      </c>
      <c r="K33" s="179">
        <f t="shared" si="2"/>
        <v>1200</v>
      </c>
      <c r="L33" s="103">
        <f t="shared" si="0"/>
        <v>1200</v>
      </c>
      <c r="M33" s="105"/>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row>
    <row r="34" spans="1:287" s="3" customFormat="1" ht="15.75" x14ac:dyDescent="0.25">
      <c r="A34" s="50">
        <v>29</v>
      </c>
      <c r="B34" s="42" t="s">
        <v>67</v>
      </c>
      <c r="C34" s="56"/>
      <c r="D34" s="53" t="s">
        <v>10</v>
      </c>
      <c r="E34" s="57">
        <v>4</v>
      </c>
      <c r="F34" s="103">
        <v>900</v>
      </c>
      <c r="G34" s="101">
        <v>0</v>
      </c>
      <c r="H34" s="103">
        <f>'Dominos Non Items MB Sheet'!I34</f>
        <v>4</v>
      </c>
      <c r="I34" s="119">
        <f t="shared" si="1"/>
        <v>4</v>
      </c>
      <c r="J34" s="101">
        <v>0</v>
      </c>
      <c r="K34" s="179">
        <f t="shared" si="2"/>
        <v>3600</v>
      </c>
      <c r="L34" s="103">
        <f t="shared" si="0"/>
        <v>3600</v>
      </c>
      <c r="M34" s="105"/>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c r="JH34" s="10"/>
      <c r="JI34" s="10"/>
      <c r="JJ34" s="10"/>
      <c r="JK34" s="10"/>
      <c r="JL34" s="10"/>
      <c r="JM34" s="10"/>
      <c r="JN34" s="10"/>
      <c r="JO34" s="10"/>
      <c r="JP34" s="10"/>
      <c r="JQ34" s="10"/>
      <c r="JR34" s="10"/>
      <c r="JS34" s="10"/>
      <c r="JT34" s="10"/>
      <c r="JU34" s="10"/>
      <c r="JV34" s="10"/>
      <c r="JW34" s="10"/>
      <c r="JX34" s="10"/>
      <c r="JY34" s="10"/>
      <c r="JZ34" s="10"/>
      <c r="KA34" s="10"/>
    </row>
    <row r="35" spans="1:287" s="3" customFormat="1" ht="30" x14ac:dyDescent="0.25">
      <c r="A35" s="50">
        <v>30</v>
      </c>
      <c r="B35" s="42" t="s">
        <v>66</v>
      </c>
      <c r="C35" s="58" t="s">
        <v>65</v>
      </c>
      <c r="D35" s="53" t="s">
        <v>35</v>
      </c>
      <c r="E35" s="57">
        <v>2</v>
      </c>
      <c r="F35" s="103">
        <v>42500</v>
      </c>
      <c r="G35" s="101">
        <v>0</v>
      </c>
      <c r="H35" s="103">
        <f>'Dominos Non Items MB Sheet'!I35</f>
        <v>2</v>
      </c>
      <c r="I35" s="119">
        <f t="shared" si="1"/>
        <v>2</v>
      </c>
      <c r="J35" s="101">
        <v>0</v>
      </c>
      <c r="K35" s="179">
        <f t="shared" si="2"/>
        <v>85000</v>
      </c>
      <c r="L35" s="103">
        <f t="shared" si="0"/>
        <v>85000</v>
      </c>
      <c r="M35" s="105"/>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c r="IW35" s="10"/>
      <c r="IX35" s="10"/>
      <c r="IY35" s="10"/>
      <c r="IZ35" s="10"/>
      <c r="JA35" s="10"/>
      <c r="JB35" s="10"/>
      <c r="JC35" s="10"/>
      <c r="JD35" s="10"/>
      <c r="JE35" s="10"/>
      <c r="JF35" s="10"/>
      <c r="JG35" s="10"/>
      <c r="JH35" s="10"/>
      <c r="JI35" s="10"/>
      <c r="JJ35" s="10"/>
      <c r="JK35" s="10"/>
      <c r="JL35" s="10"/>
      <c r="JM35" s="10"/>
      <c r="JN35" s="10"/>
      <c r="JO35" s="10"/>
      <c r="JP35" s="10"/>
      <c r="JQ35" s="10"/>
      <c r="JR35" s="10"/>
      <c r="JS35" s="10"/>
      <c r="JT35" s="10"/>
      <c r="JU35" s="10"/>
      <c r="JV35" s="10"/>
      <c r="JW35" s="10"/>
      <c r="JX35" s="10"/>
      <c r="JY35" s="10"/>
      <c r="JZ35" s="10"/>
      <c r="KA35" s="10"/>
    </row>
    <row r="36" spans="1:287" s="3" customFormat="1" ht="15.75" x14ac:dyDescent="0.25">
      <c r="A36" s="50">
        <v>31</v>
      </c>
      <c r="B36" s="42" t="s">
        <v>73</v>
      </c>
      <c r="C36" s="56"/>
      <c r="D36" s="53" t="s">
        <v>10</v>
      </c>
      <c r="E36" s="57">
        <v>2</v>
      </c>
      <c r="F36" s="103">
        <v>1200</v>
      </c>
      <c r="G36" s="101">
        <v>0</v>
      </c>
      <c r="H36" s="103">
        <f>'Dominos Non Items MB Sheet'!I36</f>
        <v>2</v>
      </c>
      <c r="I36" s="119">
        <f t="shared" si="1"/>
        <v>2</v>
      </c>
      <c r="J36" s="101"/>
      <c r="K36" s="179">
        <f t="shared" si="2"/>
        <v>2400</v>
      </c>
      <c r="L36" s="103">
        <f t="shared" si="0"/>
        <v>2400</v>
      </c>
      <c r="M36" s="105"/>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row>
    <row r="37" spans="1:287" s="3" customFormat="1" ht="15.75" x14ac:dyDescent="0.25">
      <c r="A37" s="50">
        <v>32</v>
      </c>
      <c r="B37" s="42" t="s">
        <v>36</v>
      </c>
      <c r="C37" s="56"/>
      <c r="D37" s="53" t="s">
        <v>10</v>
      </c>
      <c r="E37" s="57">
        <v>2</v>
      </c>
      <c r="F37" s="103">
        <v>3400</v>
      </c>
      <c r="G37" s="101">
        <v>0</v>
      </c>
      <c r="H37" s="103">
        <f>'Dominos Non Items MB Sheet'!I37</f>
        <v>2</v>
      </c>
      <c r="I37" s="119">
        <f t="shared" si="1"/>
        <v>2</v>
      </c>
      <c r="J37" s="101">
        <v>0</v>
      </c>
      <c r="K37" s="179">
        <f t="shared" si="2"/>
        <v>6800</v>
      </c>
      <c r="L37" s="103">
        <f t="shared" si="0"/>
        <v>6800</v>
      </c>
      <c r="M37" s="105"/>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row>
    <row r="38" spans="1:287" s="3" customFormat="1" ht="15.75" x14ac:dyDescent="0.25">
      <c r="A38" s="50">
        <v>33</v>
      </c>
      <c r="B38" s="42" t="s">
        <v>37</v>
      </c>
      <c r="C38" s="56"/>
      <c r="D38" s="53" t="s">
        <v>10</v>
      </c>
      <c r="E38" s="57">
        <v>4</v>
      </c>
      <c r="F38" s="103">
        <v>250</v>
      </c>
      <c r="G38" s="101">
        <v>0</v>
      </c>
      <c r="H38" s="103">
        <f>'Dominos Non Items MB Sheet'!I38</f>
        <v>4</v>
      </c>
      <c r="I38" s="119">
        <f t="shared" si="1"/>
        <v>4</v>
      </c>
      <c r="J38" s="101">
        <v>0</v>
      </c>
      <c r="K38" s="179">
        <f t="shared" si="2"/>
        <v>1000</v>
      </c>
      <c r="L38" s="103">
        <f t="shared" si="0"/>
        <v>1000</v>
      </c>
      <c r="M38" s="105"/>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row>
    <row r="39" spans="1:287" s="3" customFormat="1" ht="123" customHeight="1" x14ac:dyDescent="0.25">
      <c r="A39" s="50">
        <v>34</v>
      </c>
      <c r="B39" s="42" t="s">
        <v>5</v>
      </c>
      <c r="C39" s="88" t="s">
        <v>143</v>
      </c>
      <c r="D39" s="53" t="s">
        <v>38</v>
      </c>
      <c r="E39" s="57">
        <v>516</v>
      </c>
      <c r="F39" s="106">
        <v>455</v>
      </c>
      <c r="G39" s="56">
        <v>0</v>
      </c>
      <c r="H39" s="127">
        <f>'Dominos Non Items MB Sheet'!I39</f>
        <v>430.86</v>
      </c>
      <c r="I39" s="119">
        <f t="shared" si="1"/>
        <v>430.86</v>
      </c>
      <c r="J39" s="56">
        <v>0</v>
      </c>
      <c r="K39" s="179">
        <f t="shared" si="2"/>
        <v>196041.30000000002</v>
      </c>
      <c r="L39" s="106">
        <f t="shared" si="0"/>
        <v>196041.30000000002</v>
      </c>
      <c r="M39" s="105"/>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row>
    <row r="40" spans="1:287" s="3" customFormat="1" ht="15.75" x14ac:dyDescent="0.25">
      <c r="A40" s="50"/>
      <c r="B40" s="42"/>
      <c r="C40" s="42" t="s">
        <v>40</v>
      </c>
      <c r="D40" s="53" t="s">
        <v>38</v>
      </c>
      <c r="E40" s="57">
        <v>99.28</v>
      </c>
      <c r="F40" s="120">
        <v>455</v>
      </c>
      <c r="G40" s="43">
        <v>0</v>
      </c>
      <c r="H40" s="128">
        <f>'Dominos Non Items MB Sheet'!I40</f>
        <v>99.28</v>
      </c>
      <c r="I40" s="119">
        <f t="shared" si="1"/>
        <v>99.28</v>
      </c>
      <c r="J40" s="43">
        <v>0</v>
      </c>
      <c r="K40" s="179">
        <f t="shared" si="2"/>
        <v>45172.4</v>
      </c>
      <c r="L40" s="120">
        <f t="shared" si="0"/>
        <v>45172.4</v>
      </c>
      <c r="M40" s="105"/>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row>
    <row r="41" spans="1:287" s="3" customFormat="1" ht="15.75" x14ac:dyDescent="0.25">
      <c r="A41" s="43"/>
      <c r="B41" s="42"/>
      <c r="C41" s="56" t="s">
        <v>41</v>
      </c>
      <c r="D41" s="43" t="s">
        <v>38</v>
      </c>
      <c r="E41" s="57">
        <v>40</v>
      </c>
      <c r="F41" s="103">
        <v>455</v>
      </c>
      <c r="G41" s="101">
        <v>0</v>
      </c>
      <c r="H41" s="103">
        <f>'Dominos Non Items MB Sheet'!I41</f>
        <v>40</v>
      </c>
      <c r="I41" s="119">
        <f t="shared" si="1"/>
        <v>40</v>
      </c>
      <c r="J41" s="101">
        <v>0</v>
      </c>
      <c r="K41" s="179">
        <f t="shared" si="2"/>
        <v>18200</v>
      </c>
      <c r="L41" s="103">
        <f t="shared" si="0"/>
        <v>18200</v>
      </c>
      <c r="M41" s="105"/>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row>
    <row r="42" spans="1:287" s="3" customFormat="1" ht="15.75" x14ac:dyDescent="0.25">
      <c r="A42" s="43"/>
      <c r="B42" s="42"/>
      <c r="C42" s="56"/>
      <c r="D42" s="43"/>
      <c r="E42" s="57"/>
      <c r="F42" s="103"/>
      <c r="G42" s="101"/>
      <c r="H42" s="103"/>
      <c r="I42" s="119"/>
      <c r="J42" s="101"/>
      <c r="K42" s="179"/>
      <c r="L42" s="103"/>
      <c r="M42" s="105"/>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row>
    <row r="43" spans="1:287" s="3" customFormat="1" ht="111.75" customHeight="1" x14ac:dyDescent="0.25">
      <c r="A43" s="43">
        <v>35</v>
      </c>
      <c r="B43" s="60" t="s">
        <v>6</v>
      </c>
      <c r="C43" s="88" t="s">
        <v>7</v>
      </c>
      <c r="D43" s="43" t="s">
        <v>38</v>
      </c>
      <c r="E43" s="57">
        <v>516</v>
      </c>
      <c r="F43" s="121">
        <v>70</v>
      </c>
      <c r="G43" s="61">
        <v>0</v>
      </c>
      <c r="H43" s="121">
        <f>'Dominos Non Items MB Sheet'!I43</f>
        <v>516</v>
      </c>
      <c r="I43" s="119">
        <f t="shared" si="1"/>
        <v>516</v>
      </c>
      <c r="J43" s="61">
        <v>0</v>
      </c>
      <c r="K43" s="179">
        <f t="shared" si="2"/>
        <v>36120</v>
      </c>
      <c r="L43" s="121">
        <f>K43</f>
        <v>36120</v>
      </c>
      <c r="M43" s="105"/>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row>
    <row r="44" spans="1:287" s="3" customFormat="1" ht="15.75" x14ac:dyDescent="0.25">
      <c r="A44" s="43"/>
      <c r="B44" s="42"/>
      <c r="C44" s="56" t="s">
        <v>41</v>
      </c>
      <c r="D44" s="43" t="s">
        <v>38</v>
      </c>
      <c r="E44" s="57">
        <v>516</v>
      </c>
      <c r="F44" s="103">
        <v>70</v>
      </c>
      <c r="G44" s="101">
        <v>0</v>
      </c>
      <c r="H44" s="103">
        <f>'Dominos Non Items MB Sheet'!I44</f>
        <v>516</v>
      </c>
      <c r="I44" s="119">
        <f t="shared" si="1"/>
        <v>516</v>
      </c>
      <c r="J44" s="101">
        <v>0</v>
      </c>
      <c r="K44" s="179">
        <f t="shared" si="2"/>
        <v>36120</v>
      </c>
      <c r="L44" s="103">
        <f>K44</f>
        <v>36120</v>
      </c>
      <c r="M44" s="105"/>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row>
    <row r="45" spans="1:287" s="3" customFormat="1" ht="15.75" x14ac:dyDescent="0.25">
      <c r="A45" s="43"/>
      <c r="B45" s="42"/>
      <c r="C45" s="56"/>
      <c r="D45" s="43"/>
      <c r="E45" s="57"/>
      <c r="F45" s="103"/>
      <c r="G45" s="101"/>
      <c r="H45" s="103"/>
      <c r="I45" s="119"/>
      <c r="J45" s="101"/>
      <c r="K45" s="179"/>
      <c r="L45" s="103"/>
      <c r="M45" s="105"/>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row>
    <row r="46" spans="1:287" ht="15.75" x14ac:dyDescent="0.25">
      <c r="A46" s="43">
        <v>36</v>
      </c>
      <c r="B46" s="42"/>
      <c r="C46" s="56" t="s">
        <v>45</v>
      </c>
      <c r="D46" s="43" t="s">
        <v>38</v>
      </c>
      <c r="E46" s="57">
        <v>100</v>
      </c>
      <c r="F46" s="103">
        <v>80</v>
      </c>
      <c r="G46" s="101">
        <v>0</v>
      </c>
      <c r="H46" s="103">
        <f>'Dominos Non Items MB Sheet'!I46</f>
        <v>100</v>
      </c>
      <c r="I46" s="119">
        <f t="shared" si="1"/>
        <v>100</v>
      </c>
      <c r="J46" s="101">
        <v>0</v>
      </c>
      <c r="K46" s="179">
        <f t="shared" si="2"/>
        <v>8000</v>
      </c>
      <c r="L46" s="103">
        <f>K46</f>
        <v>8000</v>
      </c>
      <c r="M46" s="105"/>
    </row>
    <row r="47" spans="1:287" ht="15.75" x14ac:dyDescent="0.25">
      <c r="A47" s="43">
        <v>37</v>
      </c>
      <c r="B47" s="42"/>
      <c r="C47" s="56" t="s">
        <v>46</v>
      </c>
      <c r="D47" s="43" t="s">
        <v>38</v>
      </c>
      <c r="E47" s="57">
        <v>100</v>
      </c>
      <c r="F47" s="103">
        <v>455</v>
      </c>
      <c r="G47" s="101">
        <v>0</v>
      </c>
      <c r="H47" s="103">
        <f>'Dominos Non Items MB Sheet'!I47</f>
        <v>100</v>
      </c>
      <c r="I47" s="119">
        <f t="shared" si="1"/>
        <v>100</v>
      </c>
      <c r="J47" s="101">
        <v>0</v>
      </c>
      <c r="K47" s="179">
        <f t="shared" si="2"/>
        <v>45500</v>
      </c>
      <c r="L47" s="103">
        <f>K47</f>
        <v>45500</v>
      </c>
      <c r="M47" s="105"/>
    </row>
    <row r="48" spans="1:287" ht="15.75" x14ac:dyDescent="0.25">
      <c r="A48" s="43"/>
      <c r="B48" s="42"/>
      <c r="C48" s="56"/>
      <c r="D48" s="43"/>
      <c r="E48" s="103"/>
      <c r="F48" s="103"/>
      <c r="G48" s="101"/>
      <c r="H48" s="103"/>
      <c r="I48" s="119"/>
      <c r="J48" s="101"/>
      <c r="K48" s="179"/>
      <c r="L48" s="103"/>
      <c r="M48" s="105"/>
    </row>
    <row r="49" spans="1:17" ht="21" customHeight="1" x14ac:dyDescent="0.25">
      <c r="A49" s="173"/>
      <c r="B49" s="174"/>
      <c r="C49" s="175"/>
      <c r="D49" s="173"/>
      <c r="E49" s="170"/>
      <c r="F49" s="170"/>
      <c r="G49" s="216" t="s">
        <v>151</v>
      </c>
      <c r="H49" s="217"/>
      <c r="I49" s="217"/>
      <c r="J49" s="218"/>
      <c r="K49" s="177">
        <f>SUM(K6:K47)</f>
        <v>633763.70000000007</v>
      </c>
      <c r="L49" s="176">
        <f>K49</f>
        <v>633763.70000000007</v>
      </c>
      <c r="M49" s="171"/>
    </row>
    <row r="50" spans="1:17" s="164" customFormat="1" ht="28.5" customHeight="1" x14ac:dyDescent="0.25">
      <c r="A50" s="213" t="s">
        <v>172</v>
      </c>
      <c r="B50" s="214"/>
      <c r="C50" s="214"/>
      <c r="D50" s="214"/>
      <c r="E50" s="214"/>
      <c r="F50" s="214"/>
      <c r="G50" s="214"/>
      <c r="H50" s="214"/>
      <c r="I50" s="214"/>
      <c r="J50" s="214"/>
      <c r="K50" s="214"/>
      <c r="L50" s="214"/>
      <c r="M50" s="215"/>
    </row>
    <row r="51" spans="1:17" ht="15.75" x14ac:dyDescent="0.25">
      <c r="A51" s="62"/>
      <c r="B51" s="62"/>
      <c r="C51" s="62" t="s">
        <v>75</v>
      </c>
      <c r="D51" s="62"/>
      <c r="E51" s="62"/>
      <c r="F51" s="62"/>
      <c r="G51" s="62"/>
      <c r="H51" s="62"/>
      <c r="I51" s="62"/>
      <c r="J51" s="62"/>
      <c r="K51" s="180"/>
      <c r="L51" s="62"/>
      <c r="M51" s="80"/>
    </row>
    <row r="52" spans="1:17" ht="15.75" x14ac:dyDescent="0.25">
      <c r="A52" s="63"/>
      <c r="B52" s="91" t="s">
        <v>76</v>
      </c>
      <c r="C52" s="90" t="s">
        <v>77</v>
      </c>
      <c r="D52" s="64"/>
      <c r="E52" s="65"/>
      <c r="F52" s="103"/>
      <c r="G52" s="101"/>
      <c r="H52" s="103"/>
      <c r="I52" s="119"/>
      <c r="J52" s="101"/>
      <c r="K52" s="179"/>
      <c r="L52" s="103"/>
      <c r="M52" s="105"/>
    </row>
    <row r="53" spans="1:17" ht="108" customHeight="1" x14ac:dyDescent="0.25">
      <c r="A53" s="63"/>
      <c r="B53" s="91"/>
      <c r="C53" s="89" t="s">
        <v>78</v>
      </c>
      <c r="D53" s="64"/>
      <c r="E53" s="65"/>
      <c r="F53" s="103"/>
      <c r="G53" s="101"/>
      <c r="H53" s="103"/>
      <c r="I53" s="119"/>
      <c r="J53" s="101"/>
      <c r="K53" s="179"/>
      <c r="L53" s="103"/>
      <c r="M53" s="105"/>
    </row>
    <row r="54" spans="1:17" ht="15.75" x14ac:dyDescent="0.25">
      <c r="A54" s="63"/>
      <c r="B54" s="92" t="s">
        <v>79</v>
      </c>
      <c r="C54" s="89" t="s">
        <v>80</v>
      </c>
      <c r="D54" s="66" t="s">
        <v>81</v>
      </c>
      <c r="E54" s="67">
        <v>14</v>
      </c>
      <c r="F54" s="103">
        <v>1900</v>
      </c>
      <c r="G54" s="101">
        <v>0</v>
      </c>
      <c r="H54" s="103">
        <f>'Dominos Non Items MB Sheet'!I52</f>
        <v>14</v>
      </c>
      <c r="I54" s="119">
        <f t="shared" si="1"/>
        <v>14</v>
      </c>
      <c r="J54" s="101">
        <v>0</v>
      </c>
      <c r="K54" s="179">
        <f t="shared" si="2"/>
        <v>26600</v>
      </c>
      <c r="L54" s="103">
        <f>K54</f>
        <v>26600</v>
      </c>
      <c r="M54" s="105"/>
    </row>
    <row r="55" spans="1:17" ht="15.75" x14ac:dyDescent="0.25">
      <c r="A55" s="63"/>
      <c r="B55" s="92" t="s">
        <v>82</v>
      </c>
      <c r="C55" s="89" t="s">
        <v>83</v>
      </c>
      <c r="D55" s="66" t="s">
        <v>81</v>
      </c>
      <c r="E55" s="69">
        <v>9.6</v>
      </c>
      <c r="F55" s="103">
        <v>1550</v>
      </c>
      <c r="G55" s="101">
        <v>0</v>
      </c>
      <c r="H55" s="129">
        <f>'Dominos Non Items MB Sheet'!I53</f>
        <v>9.5549999999999997</v>
      </c>
      <c r="I55" s="172">
        <f t="shared" si="1"/>
        <v>9.5549999999999997</v>
      </c>
      <c r="J55" s="101">
        <v>0</v>
      </c>
      <c r="K55" s="179">
        <f>I55*F55</f>
        <v>14810.25</v>
      </c>
      <c r="L55" s="103">
        <f>K55</f>
        <v>14810.25</v>
      </c>
      <c r="M55" s="105"/>
      <c r="O55" s="27"/>
      <c r="Q55" s="26"/>
    </row>
    <row r="56" spans="1:17" ht="15.75" x14ac:dyDescent="0.25">
      <c r="A56" s="63"/>
      <c r="B56" s="93" t="s">
        <v>84</v>
      </c>
      <c r="C56" s="94" t="s">
        <v>85</v>
      </c>
      <c r="D56" s="66"/>
      <c r="E56" s="65"/>
      <c r="F56" s="103"/>
      <c r="G56" s="101"/>
      <c r="H56" s="103"/>
      <c r="I56" s="119"/>
      <c r="J56" s="101"/>
      <c r="K56" s="179"/>
      <c r="L56" s="103"/>
      <c r="M56" s="105"/>
    </row>
    <row r="57" spans="1:17" ht="57" x14ac:dyDescent="0.25">
      <c r="A57" s="63"/>
      <c r="B57" s="95"/>
      <c r="C57" s="89" t="s">
        <v>86</v>
      </c>
      <c r="D57" s="66"/>
      <c r="E57" s="65"/>
      <c r="F57" s="103"/>
      <c r="G57" s="101"/>
      <c r="H57" s="103"/>
      <c r="I57" s="119"/>
      <c r="J57" s="101"/>
      <c r="K57" s="179"/>
      <c r="L57" s="103"/>
      <c r="M57" s="105"/>
    </row>
    <row r="58" spans="1:17" ht="15.75" x14ac:dyDescent="0.25">
      <c r="A58" s="63"/>
      <c r="B58" s="92" t="s">
        <v>87</v>
      </c>
      <c r="C58" s="89" t="s">
        <v>88</v>
      </c>
      <c r="D58" s="66" t="s">
        <v>89</v>
      </c>
      <c r="E58" s="70">
        <v>1</v>
      </c>
      <c r="F58" s="103">
        <v>10000</v>
      </c>
      <c r="G58" s="101">
        <v>0</v>
      </c>
      <c r="H58" s="103">
        <f>'Dominos Non Items MB Sheet'!I56</f>
        <v>1</v>
      </c>
      <c r="I58" s="119">
        <f t="shared" si="1"/>
        <v>1</v>
      </c>
      <c r="J58" s="101">
        <v>0</v>
      </c>
      <c r="K58" s="179">
        <f t="shared" si="2"/>
        <v>10000</v>
      </c>
      <c r="L58" s="103">
        <f>K58</f>
        <v>10000</v>
      </c>
      <c r="M58" s="105"/>
    </row>
    <row r="59" spans="1:17" ht="15.75" x14ac:dyDescent="0.25">
      <c r="A59" s="63"/>
      <c r="B59" s="93" t="s">
        <v>90</v>
      </c>
      <c r="C59" s="96" t="s">
        <v>91</v>
      </c>
      <c r="D59" s="66"/>
      <c r="E59" s="65"/>
      <c r="F59" s="103"/>
      <c r="G59" s="101"/>
      <c r="H59" s="103"/>
      <c r="I59" s="119"/>
      <c r="J59" s="101"/>
      <c r="K59" s="179"/>
      <c r="L59" s="103"/>
      <c r="M59" s="105"/>
    </row>
    <row r="60" spans="1:17" ht="42.75" x14ac:dyDescent="0.25">
      <c r="A60" s="63"/>
      <c r="B60" s="93"/>
      <c r="C60" s="89" t="s">
        <v>92</v>
      </c>
      <c r="D60" s="66" t="s">
        <v>89</v>
      </c>
      <c r="E60" s="70">
        <v>1</v>
      </c>
      <c r="F60" s="103">
        <v>7000</v>
      </c>
      <c r="G60" s="101">
        <v>0</v>
      </c>
      <c r="H60" s="103">
        <f>'Dominos Non Items MB Sheet'!I58</f>
        <v>1</v>
      </c>
      <c r="I60" s="119">
        <f t="shared" si="1"/>
        <v>1</v>
      </c>
      <c r="J60" s="101">
        <v>0</v>
      </c>
      <c r="K60" s="179">
        <f t="shared" si="2"/>
        <v>7000</v>
      </c>
      <c r="L60" s="103">
        <f>K60</f>
        <v>7000</v>
      </c>
      <c r="M60" s="105"/>
    </row>
    <row r="61" spans="1:17" ht="57" x14ac:dyDescent="0.25">
      <c r="A61" s="63"/>
      <c r="B61" s="91" t="s">
        <v>93</v>
      </c>
      <c r="C61" s="97" t="s">
        <v>94</v>
      </c>
      <c r="D61" s="72"/>
      <c r="E61" s="65"/>
      <c r="F61" s="103"/>
      <c r="G61" s="101"/>
      <c r="H61" s="103"/>
      <c r="I61" s="119"/>
      <c r="J61" s="101"/>
      <c r="K61" s="179"/>
      <c r="L61" s="103"/>
      <c r="M61" s="105"/>
    </row>
    <row r="62" spans="1:17" ht="15.75" x14ac:dyDescent="0.25">
      <c r="A62" s="63"/>
      <c r="B62" s="91" t="s">
        <v>95</v>
      </c>
      <c r="C62" s="89" t="s">
        <v>96</v>
      </c>
      <c r="D62" s="72" t="s">
        <v>89</v>
      </c>
      <c r="E62" s="70">
        <v>6</v>
      </c>
      <c r="F62" s="103">
        <v>2050</v>
      </c>
      <c r="G62" s="101">
        <v>0</v>
      </c>
      <c r="H62" s="103">
        <f>'Dominos Non Items MB Sheet'!I60</f>
        <v>6</v>
      </c>
      <c r="I62" s="119">
        <f t="shared" si="1"/>
        <v>6</v>
      </c>
      <c r="J62" s="101">
        <v>0</v>
      </c>
      <c r="K62" s="179">
        <f t="shared" si="2"/>
        <v>12300</v>
      </c>
      <c r="L62" s="103">
        <f>K62</f>
        <v>12300</v>
      </c>
      <c r="M62" s="105"/>
    </row>
    <row r="63" spans="1:17" ht="15.75" x14ac:dyDescent="0.25">
      <c r="A63" s="63"/>
      <c r="B63" s="91" t="s">
        <v>97</v>
      </c>
      <c r="C63" s="89" t="s">
        <v>98</v>
      </c>
      <c r="D63" s="72" t="s">
        <v>89</v>
      </c>
      <c r="E63" s="70"/>
      <c r="F63" s="103"/>
      <c r="G63" s="101"/>
      <c r="H63" s="103"/>
      <c r="I63" s="119"/>
      <c r="J63" s="101"/>
      <c r="K63" s="179"/>
      <c r="L63" s="103"/>
      <c r="M63" s="105"/>
    </row>
    <row r="64" spans="1:17" ht="15.75" x14ac:dyDescent="0.25">
      <c r="A64" s="63"/>
      <c r="B64" s="91" t="s">
        <v>99</v>
      </c>
      <c r="C64" s="89" t="s">
        <v>100</v>
      </c>
      <c r="D64" s="72" t="s">
        <v>89</v>
      </c>
      <c r="E64" s="70">
        <v>2</v>
      </c>
      <c r="F64" s="103">
        <v>2650</v>
      </c>
      <c r="G64" s="101">
        <v>0</v>
      </c>
      <c r="H64" s="103">
        <f>'Dominos Non Items MB Sheet'!I62</f>
        <v>2</v>
      </c>
      <c r="I64" s="119">
        <f t="shared" si="1"/>
        <v>2</v>
      </c>
      <c r="J64" s="101">
        <v>0</v>
      </c>
      <c r="K64" s="179">
        <f t="shared" si="2"/>
        <v>5300</v>
      </c>
      <c r="L64" s="103">
        <f>K64</f>
        <v>5300</v>
      </c>
      <c r="M64" s="105"/>
    </row>
    <row r="65" spans="1:13" ht="31.5" x14ac:dyDescent="0.25">
      <c r="A65" s="73" t="s">
        <v>101</v>
      </c>
      <c r="B65" s="98"/>
      <c r="C65" s="99" t="s">
        <v>102</v>
      </c>
      <c r="D65" s="74"/>
      <c r="E65" s="75"/>
      <c r="F65" s="75"/>
      <c r="G65" s="76"/>
      <c r="H65" s="75"/>
      <c r="I65" s="75"/>
      <c r="J65" s="76"/>
      <c r="K65" s="181"/>
      <c r="L65" s="75"/>
      <c r="M65" s="84"/>
    </row>
    <row r="66" spans="1:13" ht="15.75" x14ac:dyDescent="0.25">
      <c r="A66" s="63"/>
      <c r="B66" s="92"/>
      <c r="C66" s="100"/>
      <c r="D66" s="66"/>
      <c r="E66" s="70"/>
      <c r="F66" s="103"/>
      <c r="G66" s="101"/>
      <c r="H66" s="103"/>
      <c r="I66" s="119"/>
      <c r="J66" s="101"/>
      <c r="K66" s="179"/>
      <c r="L66" s="103"/>
      <c r="M66" s="105"/>
    </row>
    <row r="67" spans="1:13" ht="15.75" x14ac:dyDescent="0.25">
      <c r="A67" s="63"/>
      <c r="B67" s="92"/>
      <c r="C67" s="100"/>
      <c r="D67" s="66"/>
      <c r="E67" s="70"/>
      <c r="F67" s="103"/>
      <c r="G67" s="101"/>
      <c r="H67" s="103"/>
      <c r="I67" s="119"/>
      <c r="J67" s="101"/>
      <c r="K67" s="179"/>
      <c r="L67" s="103"/>
      <c r="M67" s="105"/>
    </row>
    <row r="68" spans="1:13" ht="57" x14ac:dyDescent="0.25">
      <c r="A68" s="63"/>
      <c r="B68" s="92"/>
      <c r="C68" s="77" t="s">
        <v>103</v>
      </c>
      <c r="D68" s="66" t="s">
        <v>89</v>
      </c>
      <c r="E68" s="70">
        <v>2</v>
      </c>
      <c r="F68" s="103">
        <v>12000</v>
      </c>
      <c r="G68" s="101">
        <v>0</v>
      </c>
      <c r="H68" s="103">
        <f>'Dominos Non Items MB Sheet'!I66</f>
        <v>2</v>
      </c>
      <c r="I68" s="119">
        <f t="shared" si="1"/>
        <v>2</v>
      </c>
      <c r="J68" s="101">
        <v>0</v>
      </c>
      <c r="K68" s="179">
        <f t="shared" si="2"/>
        <v>24000</v>
      </c>
      <c r="L68" s="103">
        <f>K68</f>
        <v>24000</v>
      </c>
      <c r="M68" s="105"/>
    </row>
    <row r="69" spans="1:13" ht="57" x14ac:dyDescent="0.25">
      <c r="A69" s="63"/>
      <c r="B69" s="92"/>
      <c r="C69" s="77" t="s">
        <v>104</v>
      </c>
      <c r="D69" s="66" t="s">
        <v>89</v>
      </c>
      <c r="E69" s="70">
        <v>2</v>
      </c>
      <c r="F69" s="103">
        <v>10000</v>
      </c>
      <c r="G69" s="101">
        <v>0</v>
      </c>
      <c r="H69" s="103">
        <f>'Dominos Non Items MB Sheet'!I67</f>
        <v>2</v>
      </c>
      <c r="I69" s="119">
        <f t="shared" si="1"/>
        <v>2</v>
      </c>
      <c r="J69" s="101">
        <v>0</v>
      </c>
      <c r="K69" s="179">
        <f t="shared" si="2"/>
        <v>20000</v>
      </c>
      <c r="L69" s="103">
        <f>K69</f>
        <v>20000</v>
      </c>
      <c r="M69" s="105"/>
    </row>
    <row r="70" spans="1:13" ht="15.75" x14ac:dyDescent="0.25">
      <c r="A70" s="63"/>
      <c r="B70" s="92"/>
      <c r="C70" s="77"/>
      <c r="D70" s="66"/>
      <c r="E70" s="70"/>
      <c r="F70" s="103"/>
      <c r="G70" s="101"/>
      <c r="H70" s="103"/>
      <c r="I70" s="119"/>
      <c r="J70" s="101"/>
      <c r="K70" s="179"/>
      <c r="L70" s="103"/>
      <c r="M70" s="105"/>
    </row>
    <row r="71" spans="1:13" x14ac:dyDescent="0.25">
      <c r="A71" s="165"/>
      <c r="B71" s="166"/>
      <c r="C71" s="167"/>
      <c r="D71" s="168"/>
      <c r="E71" s="169"/>
      <c r="F71" s="170"/>
      <c r="G71" s="216" t="s">
        <v>173</v>
      </c>
      <c r="H71" s="217"/>
      <c r="I71" s="217"/>
      <c r="J71" s="218"/>
      <c r="K71" s="182">
        <f>SUM(K54:K69)</f>
        <v>120010.25</v>
      </c>
      <c r="L71" s="170">
        <f>K71</f>
        <v>120010.25</v>
      </c>
      <c r="M71" s="171"/>
    </row>
    <row r="72" spans="1:13" ht="31.5" customHeight="1" x14ac:dyDescent="0.25">
      <c r="A72" s="210" t="s">
        <v>170</v>
      </c>
      <c r="B72" s="211"/>
      <c r="C72" s="211"/>
      <c r="D72" s="211"/>
      <c r="E72" s="211"/>
      <c r="F72" s="211"/>
      <c r="G72" s="211"/>
      <c r="H72" s="211"/>
      <c r="I72" s="211"/>
      <c r="J72" s="211"/>
      <c r="K72" s="211"/>
      <c r="L72" s="211"/>
      <c r="M72" s="212"/>
    </row>
    <row r="73" spans="1:13" ht="15" customHeight="1" x14ac:dyDescent="0.25">
      <c r="A73" s="16">
        <v>1</v>
      </c>
      <c r="B73" s="42"/>
      <c r="C73" s="17" t="s">
        <v>106</v>
      </c>
      <c r="D73" s="17"/>
      <c r="E73" s="31"/>
      <c r="F73" s="103"/>
      <c r="G73" s="101"/>
      <c r="H73" s="103"/>
      <c r="I73" s="119"/>
      <c r="J73" s="101"/>
      <c r="K73" s="179"/>
      <c r="L73" s="103"/>
      <c r="M73" s="105"/>
    </row>
    <row r="74" spans="1:13" ht="15.75" x14ac:dyDescent="0.25">
      <c r="A74" s="18"/>
      <c r="B74" s="43" t="s">
        <v>132</v>
      </c>
      <c r="C74" s="19" t="s">
        <v>107</v>
      </c>
      <c r="D74" s="19" t="s">
        <v>10</v>
      </c>
      <c r="E74" s="32">
        <v>1</v>
      </c>
      <c r="F74" s="103">
        <v>32000</v>
      </c>
      <c r="G74" s="101">
        <v>0</v>
      </c>
      <c r="H74" s="103">
        <f>'Dominos Non Items MB Sheet'!I70</f>
        <v>1</v>
      </c>
      <c r="I74" s="119">
        <f t="shared" si="1"/>
        <v>1</v>
      </c>
      <c r="J74" s="101">
        <v>0</v>
      </c>
      <c r="K74" s="179">
        <f t="shared" si="2"/>
        <v>32000</v>
      </c>
      <c r="L74" s="103">
        <f>K74</f>
        <v>32000</v>
      </c>
      <c r="M74" s="105"/>
    </row>
    <row r="75" spans="1:13" ht="15" customHeight="1" x14ac:dyDescent="0.25">
      <c r="A75" s="16">
        <v>2</v>
      </c>
      <c r="B75" s="42"/>
      <c r="C75" s="19" t="s">
        <v>108</v>
      </c>
      <c r="D75" s="19"/>
      <c r="E75" s="33"/>
      <c r="F75" s="103"/>
      <c r="G75" s="101"/>
      <c r="H75" s="103"/>
      <c r="I75" s="119"/>
      <c r="J75" s="101"/>
      <c r="K75" s="179"/>
      <c r="L75" s="103"/>
      <c r="M75" s="105"/>
    </row>
    <row r="76" spans="1:13" ht="15.75" x14ac:dyDescent="0.25">
      <c r="A76" s="18"/>
      <c r="B76" s="43" t="s">
        <v>133</v>
      </c>
      <c r="C76" s="19" t="s">
        <v>107</v>
      </c>
      <c r="D76" s="19" t="s">
        <v>10</v>
      </c>
      <c r="E76" s="32">
        <v>1</v>
      </c>
      <c r="F76" s="103">
        <v>65000</v>
      </c>
      <c r="G76" s="101">
        <v>0</v>
      </c>
      <c r="H76" s="103">
        <f>'Dominos Non Items MB Sheet'!I72</f>
        <v>1</v>
      </c>
      <c r="I76" s="119">
        <f t="shared" ref="I76:I102" si="3">H76+G76</f>
        <v>1</v>
      </c>
      <c r="J76" s="101">
        <v>0</v>
      </c>
      <c r="K76" s="179">
        <f t="shared" ref="K76:K102" si="4">I76*F76</f>
        <v>65000</v>
      </c>
      <c r="L76" s="103">
        <f t="shared" ref="L76:L85" si="5">K76</f>
        <v>65000</v>
      </c>
      <c r="M76" s="105"/>
    </row>
    <row r="77" spans="1:13" ht="79.5" customHeight="1" x14ac:dyDescent="0.25">
      <c r="A77" s="16">
        <v>3</v>
      </c>
      <c r="B77" s="42"/>
      <c r="C77" s="20" t="s">
        <v>109</v>
      </c>
      <c r="D77" s="17" t="s">
        <v>10</v>
      </c>
      <c r="E77" s="34">
        <v>1</v>
      </c>
      <c r="F77" s="103">
        <v>39000</v>
      </c>
      <c r="G77" s="101">
        <v>0</v>
      </c>
      <c r="H77" s="103">
        <f>'Dominos Non Items MB Sheet'!I73</f>
        <v>1</v>
      </c>
      <c r="I77" s="119">
        <f t="shared" si="3"/>
        <v>1</v>
      </c>
      <c r="J77" s="101"/>
      <c r="K77" s="179">
        <f t="shared" si="4"/>
        <v>39000</v>
      </c>
      <c r="L77" s="103">
        <f t="shared" si="5"/>
        <v>39000</v>
      </c>
      <c r="M77" s="105"/>
    </row>
    <row r="78" spans="1:13" ht="15" customHeight="1" x14ac:dyDescent="0.25">
      <c r="A78" s="12">
        <v>4</v>
      </c>
      <c r="B78" s="42"/>
      <c r="C78" s="21" t="s">
        <v>110</v>
      </c>
      <c r="D78" s="17" t="s">
        <v>10</v>
      </c>
      <c r="E78" s="32">
        <v>1</v>
      </c>
      <c r="F78" s="103">
        <v>9000</v>
      </c>
      <c r="G78" s="101">
        <v>0</v>
      </c>
      <c r="H78" s="103">
        <f>'Dominos Non Items MB Sheet'!I74</f>
        <v>1</v>
      </c>
      <c r="I78" s="119">
        <f t="shared" si="3"/>
        <v>1</v>
      </c>
      <c r="J78" s="101">
        <v>0</v>
      </c>
      <c r="K78" s="179">
        <f t="shared" si="4"/>
        <v>9000</v>
      </c>
      <c r="L78" s="103">
        <f t="shared" si="5"/>
        <v>9000</v>
      </c>
      <c r="M78" s="105"/>
    </row>
    <row r="79" spans="1:13" ht="15" customHeight="1" x14ac:dyDescent="0.25">
      <c r="A79" s="12">
        <v>5</v>
      </c>
      <c r="B79" s="42"/>
      <c r="C79" s="21" t="s">
        <v>111</v>
      </c>
      <c r="D79" s="17" t="s">
        <v>127</v>
      </c>
      <c r="E79" s="32">
        <v>6</v>
      </c>
      <c r="F79" s="103">
        <v>800</v>
      </c>
      <c r="G79" s="101">
        <v>0</v>
      </c>
      <c r="H79" s="103">
        <f>'Dominos Non Items MB Sheet'!I75</f>
        <v>6</v>
      </c>
      <c r="I79" s="119">
        <f t="shared" si="3"/>
        <v>6</v>
      </c>
      <c r="J79" s="101">
        <v>0</v>
      </c>
      <c r="K79" s="179">
        <f t="shared" si="4"/>
        <v>4800</v>
      </c>
      <c r="L79" s="103">
        <f t="shared" si="5"/>
        <v>4800</v>
      </c>
      <c r="M79" s="105"/>
    </row>
    <row r="80" spans="1:13" ht="15.75" x14ac:dyDescent="0.25">
      <c r="A80" s="12">
        <v>6</v>
      </c>
      <c r="B80" s="42"/>
      <c r="C80" s="21" t="s">
        <v>112</v>
      </c>
      <c r="D80" s="19" t="s">
        <v>127</v>
      </c>
      <c r="E80" s="32">
        <v>39</v>
      </c>
      <c r="F80" s="103">
        <v>1100</v>
      </c>
      <c r="G80" s="101">
        <v>0</v>
      </c>
      <c r="H80" s="103">
        <f>'Dominos Non Items MB Sheet'!I76</f>
        <v>39</v>
      </c>
      <c r="I80" s="119">
        <f t="shared" si="3"/>
        <v>39</v>
      </c>
      <c r="J80" s="101">
        <v>0</v>
      </c>
      <c r="K80" s="179">
        <f t="shared" si="4"/>
        <v>42900</v>
      </c>
      <c r="L80" s="103">
        <f t="shared" si="5"/>
        <v>42900</v>
      </c>
      <c r="M80" s="105"/>
    </row>
    <row r="81" spans="1:13" ht="15.75" x14ac:dyDescent="0.25">
      <c r="A81" s="22">
        <v>7</v>
      </c>
      <c r="B81" s="42"/>
      <c r="C81" s="23" t="s">
        <v>113</v>
      </c>
      <c r="D81" s="24" t="s">
        <v>127</v>
      </c>
      <c r="E81" s="35">
        <v>39</v>
      </c>
      <c r="F81" s="103">
        <v>1100</v>
      </c>
      <c r="G81" s="101">
        <v>0</v>
      </c>
      <c r="H81" s="103">
        <f>'Dominos Non Items MB Sheet'!I77</f>
        <v>39</v>
      </c>
      <c r="I81" s="119">
        <f t="shared" si="3"/>
        <v>39</v>
      </c>
      <c r="J81" s="101">
        <v>0</v>
      </c>
      <c r="K81" s="179">
        <f t="shared" si="4"/>
        <v>42900</v>
      </c>
      <c r="L81" s="103">
        <f t="shared" si="5"/>
        <v>42900</v>
      </c>
      <c r="M81" s="105"/>
    </row>
    <row r="82" spans="1:13" ht="15" customHeight="1" x14ac:dyDescent="0.25">
      <c r="A82" s="12">
        <v>8</v>
      </c>
      <c r="B82" s="42"/>
      <c r="C82" s="21" t="s">
        <v>114</v>
      </c>
      <c r="D82" s="19" t="s">
        <v>10</v>
      </c>
      <c r="E82" s="32">
        <v>3</v>
      </c>
      <c r="F82" s="103">
        <v>3600</v>
      </c>
      <c r="G82" s="101">
        <v>0</v>
      </c>
      <c r="H82" s="103">
        <f>'Dominos Non Items MB Sheet'!I78</f>
        <v>3</v>
      </c>
      <c r="I82" s="119">
        <f t="shared" si="3"/>
        <v>3</v>
      </c>
      <c r="J82" s="101">
        <v>0</v>
      </c>
      <c r="K82" s="179">
        <f t="shared" si="4"/>
        <v>10800</v>
      </c>
      <c r="L82" s="103">
        <f t="shared" si="5"/>
        <v>10800</v>
      </c>
      <c r="M82" s="105"/>
    </row>
    <row r="83" spans="1:13" ht="15" customHeight="1" x14ac:dyDescent="0.25">
      <c r="A83" s="12">
        <v>9</v>
      </c>
      <c r="B83" s="42"/>
      <c r="C83" s="21" t="s">
        <v>115</v>
      </c>
      <c r="D83" s="19" t="s">
        <v>10</v>
      </c>
      <c r="E83" s="32">
        <v>1</v>
      </c>
      <c r="F83" s="103">
        <v>15000</v>
      </c>
      <c r="G83" s="101">
        <v>0</v>
      </c>
      <c r="H83" s="103">
        <f>'Dominos Non Items MB Sheet'!I79</f>
        <v>1</v>
      </c>
      <c r="I83" s="119">
        <f t="shared" si="3"/>
        <v>1</v>
      </c>
      <c r="J83" s="101">
        <v>0</v>
      </c>
      <c r="K83" s="179">
        <f t="shared" si="4"/>
        <v>15000</v>
      </c>
      <c r="L83" s="103">
        <f t="shared" si="5"/>
        <v>15000</v>
      </c>
      <c r="M83" s="105"/>
    </row>
    <row r="84" spans="1:13" ht="15" customHeight="1" x14ac:dyDescent="0.25">
      <c r="A84" s="12">
        <v>10</v>
      </c>
      <c r="B84" s="42"/>
      <c r="C84" s="21" t="s">
        <v>116</v>
      </c>
      <c r="D84" s="19" t="s">
        <v>10</v>
      </c>
      <c r="E84" s="32">
        <v>4</v>
      </c>
      <c r="F84" s="103">
        <v>2400</v>
      </c>
      <c r="G84" s="101">
        <v>0</v>
      </c>
      <c r="H84" s="103">
        <f>'Dominos Non Items MB Sheet'!I80</f>
        <v>4</v>
      </c>
      <c r="I84" s="119">
        <f t="shared" si="3"/>
        <v>4</v>
      </c>
      <c r="J84" s="101">
        <v>0</v>
      </c>
      <c r="K84" s="179">
        <f t="shared" si="4"/>
        <v>9600</v>
      </c>
      <c r="L84" s="103">
        <f t="shared" si="5"/>
        <v>9600</v>
      </c>
      <c r="M84" s="105"/>
    </row>
    <row r="85" spans="1:13" ht="15" customHeight="1" x14ac:dyDescent="0.25">
      <c r="A85" s="12">
        <v>11</v>
      </c>
      <c r="B85" s="42"/>
      <c r="C85" s="21" t="s">
        <v>117</v>
      </c>
      <c r="D85" s="17" t="s">
        <v>10</v>
      </c>
      <c r="E85" s="32">
        <v>1</v>
      </c>
      <c r="F85" s="103">
        <v>11000</v>
      </c>
      <c r="G85" s="101">
        <v>0</v>
      </c>
      <c r="H85" s="103">
        <f>'Dominos Non Items MB Sheet'!I81</f>
        <v>1</v>
      </c>
      <c r="I85" s="119">
        <f t="shared" si="3"/>
        <v>1</v>
      </c>
      <c r="J85" s="101">
        <v>0</v>
      </c>
      <c r="K85" s="179">
        <f t="shared" si="4"/>
        <v>11000</v>
      </c>
      <c r="L85" s="103">
        <f t="shared" si="5"/>
        <v>11000</v>
      </c>
      <c r="M85" s="105"/>
    </row>
    <row r="86" spans="1:13" ht="15" customHeight="1" x14ac:dyDescent="0.25">
      <c r="A86" s="12">
        <v>12</v>
      </c>
      <c r="B86" s="42"/>
      <c r="C86" s="20" t="s">
        <v>118</v>
      </c>
      <c r="D86" s="17"/>
      <c r="E86" s="32"/>
      <c r="F86" s="103"/>
      <c r="G86" s="101"/>
      <c r="H86" s="103"/>
      <c r="I86" s="119"/>
      <c r="J86" s="101"/>
      <c r="K86" s="179"/>
      <c r="L86" s="103"/>
      <c r="M86" s="105"/>
    </row>
    <row r="87" spans="1:13" ht="28.5" x14ac:dyDescent="0.2">
      <c r="A87" s="13"/>
      <c r="B87" s="43" t="s">
        <v>134</v>
      </c>
      <c r="C87" s="28" t="s">
        <v>139</v>
      </c>
      <c r="D87" s="17" t="s">
        <v>128</v>
      </c>
      <c r="E87" s="36">
        <v>11.2</v>
      </c>
      <c r="F87" s="122">
        <v>2000</v>
      </c>
      <c r="G87" s="29">
        <v>0</v>
      </c>
      <c r="H87" s="130">
        <f>'Dominos Non Items MB Sheet'!I83</f>
        <v>11.200000000000001</v>
      </c>
      <c r="I87" s="119">
        <f t="shared" si="3"/>
        <v>11.200000000000001</v>
      </c>
      <c r="J87" s="29">
        <v>0</v>
      </c>
      <c r="K87" s="179">
        <f t="shared" si="4"/>
        <v>22400.000000000004</v>
      </c>
      <c r="L87" s="122">
        <f>K87</f>
        <v>22400.000000000004</v>
      </c>
      <c r="M87" s="105"/>
    </row>
    <row r="88" spans="1:13" ht="28.5" x14ac:dyDescent="0.25">
      <c r="A88" s="12"/>
      <c r="B88" s="43"/>
      <c r="C88" s="17" t="s">
        <v>140</v>
      </c>
      <c r="D88" s="17"/>
      <c r="E88" s="36">
        <v>16.8</v>
      </c>
      <c r="F88" s="122">
        <v>2000</v>
      </c>
      <c r="G88" s="29">
        <v>0</v>
      </c>
      <c r="H88" s="130">
        <f>'Dominos Non Items MB Sheet'!I84</f>
        <v>16.8</v>
      </c>
      <c r="I88" s="119">
        <f t="shared" si="3"/>
        <v>16.8</v>
      </c>
      <c r="J88" s="29">
        <v>0</v>
      </c>
      <c r="K88" s="179">
        <f t="shared" si="4"/>
        <v>33600</v>
      </c>
      <c r="L88" s="122">
        <f>K88</f>
        <v>33600</v>
      </c>
      <c r="M88" s="105"/>
    </row>
    <row r="89" spans="1:13" ht="28.5" x14ac:dyDescent="0.25">
      <c r="A89" s="12"/>
      <c r="B89" s="43"/>
      <c r="C89" s="17" t="s">
        <v>141</v>
      </c>
      <c r="D89" s="17"/>
      <c r="E89" s="36">
        <v>12</v>
      </c>
      <c r="F89" s="122">
        <v>2000</v>
      </c>
      <c r="G89" s="29">
        <v>0</v>
      </c>
      <c r="H89" s="130">
        <f>'Dominos Non Items MB Sheet'!I85</f>
        <v>12</v>
      </c>
      <c r="I89" s="119">
        <f t="shared" si="3"/>
        <v>12</v>
      </c>
      <c r="J89" s="29">
        <v>0</v>
      </c>
      <c r="K89" s="179">
        <f t="shared" si="4"/>
        <v>24000</v>
      </c>
      <c r="L89" s="122">
        <f>K89</f>
        <v>24000</v>
      </c>
      <c r="M89" s="105"/>
    </row>
    <row r="90" spans="1:13" ht="15.75" x14ac:dyDescent="0.25">
      <c r="A90" s="12"/>
      <c r="B90" s="43"/>
      <c r="C90" s="17"/>
      <c r="D90" s="17"/>
      <c r="E90" s="32"/>
      <c r="F90" s="123"/>
      <c r="G90" s="13"/>
      <c r="H90" s="123"/>
      <c r="I90" s="119"/>
      <c r="J90" s="13"/>
      <c r="K90" s="179"/>
      <c r="L90" s="123"/>
      <c r="M90" s="105"/>
    </row>
    <row r="91" spans="1:13" ht="42.75" x14ac:dyDescent="0.25">
      <c r="A91" s="12"/>
      <c r="B91" s="43" t="s">
        <v>135</v>
      </c>
      <c r="C91" s="20" t="s">
        <v>142</v>
      </c>
      <c r="D91" s="87" t="s">
        <v>128</v>
      </c>
      <c r="E91" s="36">
        <f>E87</f>
        <v>11.2</v>
      </c>
      <c r="F91" s="122">
        <v>2000</v>
      </c>
      <c r="G91" s="29">
        <v>0</v>
      </c>
      <c r="H91" s="130">
        <f>'Dominos Non Items MB Sheet'!I88</f>
        <v>11.200000000000001</v>
      </c>
      <c r="I91" s="119">
        <f t="shared" si="3"/>
        <v>11.200000000000001</v>
      </c>
      <c r="J91" s="29">
        <v>0</v>
      </c>
      <c r="K91" s="179">
        <f t="shared" si="4"/>
        <v>22400.000000000004</v>
      </c>
      <c r="L91" s="122">
        <f>K91</f>
        <v>22400.000000000004</v>
      </c>
      <c r="M91" s="105"/>
    </row>
    <row r="92" spans="1:13" ht="28.5" x14ac:dyDescent="0.25">
      <c r="A92" s="12"/>
      <c r="B92" s="42"/>
      <c r="C92" s="17" t="str">
        <f>C88</f>
        <v>Location - HOOD TO MOD
Length 10.5 x Breath 1.6</v>
      </c>
      <c r="D92" s="17"/>
      <c r="E92" s="36">
        <f>E88</f>
        <v>16.8</v>
      </c>
      <c r="F92" s="122">
        <v>2000</v>
      </c>
      <c r="G92" s="29">
        <v>0</v>
      </c>
      <c r="H92" s="130">
        <f>'Dominos Non Items MB Sheet'!I89</f>
        <v>16.8</v>
      </c>
      <c r="I92" s="119">
        <f t="shared" si="3"/>
        <v>16.8</v>
      </c>
      <c r="J92" s="29">
        <v>0</v>
      </c>
      <c r="K92" s="179">
        <f t="shared" si="4"/>
        <v>33600</v>
      </c>
      <c r="L92" s="122">
        <f>K92</f>
        <v>33600</v>
      </c>
      <c r="M92" s="105"/>
    </row>
    <row r="93" spans="1:13" ht="28.5" x14ac:dyDescent="0.25">
      <c r="A93" s="12"/>
      <c r="B93" s="42"/>
      <c r="C93" s="17" t="str">
        <f>C89</f>
        <v>Location - MOD TO AIRPORT
Length 7.5 x Breath 1.6</v>
      </c>
      <c r="D93" s="17"/>
      <c r="E93" s="36">
        <f>E89</f>
        <v>12</v>
      </c>
      <c r="F93" s="122">
        <v>2000</v>
      </c>
      <c r="G93" s="29">
        <v>0</v>
      </c>
      <c r="H93" s="130">
        <f>'Dominos Non Items MB Sheet'!I90</f>
        <v>12</v>
      </c>
      <c r="I93" s="119">
        <f t="shared" si="3"/>
        <v>12</v>
      </c>
      <c r="J93" s="29">
        <v>0</v>
      </c>
      <c r="K93" s="179">
        <f t="shared" si="4"/>
        <v>24000</v>
      </c>
      <c r="L93" s="122">
        <f>K93</f>
        <v>24000</v>
      </c>
      <c r="M93" s="105"/>
    </row>
    <row r="94" spans="1:13" ht="15.75" x14ac:dyDescent="0.25">
      <c r="A94" s="12"/>
      <c r="B94" s="42"/>
      <c r="C94" s="17"/>
      <c r="D94" s="17"/>
      <c r="E94" s="32"/>
      <c r="F94" s="103"/>
      <c r="G94" s="101"/>
      <c r="H94" s="103"/>
      <c r="I94" s="119"/>
      <c r="J94" s="101"/>
      <c r="K94" s="179"/>
      <c r="L94" s="103"/>
      <c r="M94" s="105"/>
    </row>
    <row r="95" spans="1:13" ht="15" customHeight="1" x14ac:dyDescent="0.25">
      <c r="A95" s="12">
        <v>13</v>
      </c>
      <c r="B95" s="42"/>
      <c r="C95" s="20" t="s">
        <v>119</v>
      </c>
      <c r="D95" s="17" t="s">
        <v>128</v>
      </c>
      <c r="E95" s="32">
        <v>0</v>
      </c>
      <c r="F95" s="103"/>
      <c r="G95" s="101"/>
      <c r="H95" s="103"/>
      <c r="I95" s="119"/>
      <c r="J95" s="101"/>
      <c r="K95" s="179"/>
      <c r="L95" s="103"/>
      <c r="M95" s="105"/>
    </row>
    <row r="96" spans="1:13" ht="15.75" x14ac:dyDescent="0.25">
      <c r="A96" s="12">
        <v>14</v>
      </c>
      <c r="B96" s="42"/>
      <c r="C96" s="20" t="s">
        <v>120</v>
      </c>
      <c r="D96" s="17" t="s">
        <v>10</v>
      </c>
      <c r="E96" s="32">
        <v>0</v>
      </c>
      <c r="F96" s="103"/>
      <c r="G96" s="101"/>
      <c r="H96" s="103"/>
      <c r="I96" s="119"/>
      <c r="J96" s="101"/>
      <c r="K96" s="179"/>
      <c r="L96" s="103"/>
      <c r="M96" s="105"/>
    </row>
    <row r="97" spans="1:13" ht="15.75" x14ac:dyDescent="0.25">
      <c r="A97" s="14">
        <v>15</v>
      </c>
      <c r="B97" s="42"/>
      <c r="C97" s="15" t="s">
        <v>121</v>
      </c>
      <c r="D97" s="15" t="s">
        <v>10</v>
      </c>
      <c r="E97" s="37">
        <v>1</v>
      </c>
      <c r="F97" s="103">
        <v>7000</v>
      </c>
      <c r="G97" s="101">
        <v>0</v>
      </c>
      <c r="H97" s="103">
        <f>'Dominos Non Items MB Sheet'!I94</f>
        <v>1</v>
      </c>
      <c r="I97" s="119">
        <f t="shared" si="3"/>
        <v>1</v>
      </c>
      <c r="J97" s="101">
        <v>0</v>
      </c>
      <c r="K97" s="179">
        <f t="shared" si="4"/>
        <v>7000</v>
      </c>
      <c r="L97" s="103">
        <f t="shared" ref="L97:L102" si="6">K97</f>
        <v>7000</v>
      </c>
      <c r="M97" s="105"/>
    </row>
    <row r="98" spans="1:13" ht="15.75" x14ac:dyDescent="0.25">
      <c r="A98" s="14">
        <v>16</v>
      </c>
      <c r="B98" s="42"/>
      <c r="C98" s="15" t="s">
        <v>122</v>
      </c>
      <c r="D98" s="15" t="s">
        <v>10</v>
      </c>
      <c r="E98" s="37">
        <v>3</v>
      </c>
      <c r="F98" s="103">
        <v>10000</v>
      </c>
      <c r="G98" s="101">
        <v>0</v>
      </c>
      <c r="H98" s="103">
        <f>'Dominos Non Items MB Sheet'!I95</f>
        <v>3</v>
      </c>
      <c r="I98" s="119">
        <f t="shared" si="3"/>
        <v>3</v>
      </c>
      <c r="J98" s="101">
        <v>0</v>
      </c>
      <c r="K98" s="179">
        <f t="shared" si="4"/>
        <v>30000</v>
      </c>
      <c r="L98" s="103">
        <f t="shared" si="6"/>
        <v>30000</v>
      </c>
      <c r="M98" s="105"/>
    </row>
    <row r="99" spans="1:13" ht="15.75" x14ac:dyDescent="0.25">
      <c r="A99" s="14">
        <v>17</v>
      </c>
      <c r="B99" s="42"/>
      <c r="C99" s="15" t="s">
        <v>123</v>
      </c>
      <c r="D99" s="15" t="s">
        <v>10</v>
      </c>
      <c r="E99" s="37">
        <v>3</v>
      </c>
      <c r="F99" s="103">
        <v>4500</v>
      </c>
      <c r="G99" s="101">
        <v>0</v>
      </c>
      <c r="H99" s="103">
        <f>'Dominos Non Items MB Sheet'!I96</f>
        <v>3</v>
      </c>
      <c r="I99" s="119">
        <f t="shared" si="3"/>
        <v>3</v>
      </c>
      <c r="J99" s="101">
        <v>0</v>
      </c>
      <c r="K99" s="179">
        <f t="shared" si="4"/>
        <v>13500</v>
      </c>
      <c r="L99" s="103">
        <f t="shared" si="6"/>
        <v>13500</v>
      </c>
      <c r="M99" s="105"/>
    </row>
    <row r="100" spans="1:13" ht="15.75" x14ac:dyDescent="0.25">
      <c r="A100" s="14">
        <v>18</v>
      </c>
      <c r="B100" s="42"/>
      <c r="C100" s="15" t="s">
        <v>124</v>
      </c>
      <c r="D100" s="15" t="s">
        <v>10</v>
      </c>
      <c r="E100" s="37">
        <v>3</v>
      </c>
      <c r="F100" s="103">
        <v>2900</v>
      </c>
      <c r="G100" s="101">
        <v>0</v>
      </c>
      <c r="H100" s="103">
        <f>'Dominos Non Items MB Sheet'!I97</f>
        <v>3</v>
      </c>
      <c r="I100" s="119">
        <f t="shared" si="3"/>
        <v>3</v>
      </c>
      <c r="J100" s="101">
        <v>0</v>
      </c>
      <c r="K100" s="179">
        <f t="shared" si="4"/>
        <v>8700</v>
      </c>
      <c r="L100" s="103">
        <f t="shared" si="6"/>
        <v>8700</v>
      </c>
      <c r="M100" s="105"/>
    </row>
    <row r="101" spans="1:13" ht="15.75" x14ac:dyDescent="0.25">
      <c r="A101" s="14">
        <v>19</v>
      </c>
      <c r="B101" s="42"/>
      <c r="C101" s="15" t="s">
        <v>125</v>
      </c>
      <c r="D101" s="15" t="s">
        <v>10</v>
      </c>
      <c r="E101" s="37">
        <v>1</v>
      </c>
      <c r="F101" s="103">
        <v>21000</v>
      </c>
      <c r="G101" s="101">
        <v>0</v>
      </c>
      <c r="H101" s="103">
        <f>'Dominos Non Items MB Sheet'!I98</f>
        <v>1</v>
      </c>
      <c r="I101" s="119">
        <f t="shared" si="3"/>
        <v>1</v>
      </c>
      <c r="J101" s="101">
        <v>0</v>
      </c>
      <c r="K101" s="179">
        <f t="shared" si="4"/>
        <v>21000</v>
      </c>
      <c r="L101" s="103">
        <f t="shared" si="6"/>
        <v>21000</v>
      </c>
      <c r="M101" s="105"/>
    </row>
    <row r="102" spans="1:13" ht="15.75" x14ac:dyDescent="0.25">
      <c r="A102" s="14">
        <v>20</v>
      </c>
      <c r="B102" s="42"/>
      <c r="C102" s="15" t="s">
        <v>126</v>
      </c>
      <c r="D102" s="15" t="s">
        <v>10</v>
      </c>
      <c r="E102" s="37">
        <v>1</v>
      </c>
      <c r="F102" s="103">
        <v>9500</v>
      </c>
      <c r="G102" s="101">
        <v>0</v>
      </c>
      <c r="H102" s="103">
        <f>'Dominos Non Items MB Sheet'!I99</f>
        <v>1</v>
      </c>
      <c r="I102" s="119">
        <f t="shared" si="3"/>
        <v>1</v>
      </c>
      <c r="J102" s="101">
        <v>0</v>
      </c>
      <c r="K102" s="179">
        <f t="shared" si="4"/>
        <v>9500</v>
      </c>
      <c r="L102" s="103">
        <f t="shared" si="6"/>
        <v>9500</v>
      </c>
      <c r="M102" s="105"/>
    </row>
    <row r="103" spans="1:13" x14ac:dyDescent="0.25">
      <c r="A103" s="43"/>
      <c r="B103" s="42"/>
      <c r="C103" s="56"/>
      <c r="D103" s="4"/>
      <c r="E103" s="25"/>
      <c r="F103" s="25"/>
      <c r="G103" s="107"/>
      <c r="H103" s="25"/>
      <c r="I103" s="25"/>
      <c r="J103" s="107"/>
      <c r="K103" s="107"/>
      <c r="L103" s="25"/>
      <c r="M103" s="3"/>
    </row>
    <row r="104" spans="1:13" ht="15" customHeight="1" x14ac:dyDescent="0.25">
      <c r="A104" s="159"/>
      <c r="B104" s="160"/>
      <c r="C104" s="161"/>
      <c r="D104" s="208"/>
      <c r="E104" s="209"/>
      <c r="F104" s="162"/>
      <c r="G104" s="208" t="s">
        <v>151</v>
      </c>
      <c r="H104" s="209"/>
      <c r="I104" s="209"/>
      <c r="J104" s="209"/>
      <c r="K104" s="162">
        <f>SUM(K74:K102)</f>
        <v>531700</v>
      </c>
      <c r="L104" s="163">
        <f>SUM(L74:L102)</f>
        <v>531700</v>
      </c>
      <c r="M104" s="162"/>
    </row>
    <row r="106" spans="1:13" ht="20.25" x14ac:dyDescent="0.25">
      <c r="A106" s="189" t="s">
        <v>174</v>
      </c>
      <c r="B106" s="190"/>
      <c r="C106" s="190"/>
      <c r="D106" s="190"/>
      <c r="E106" s="190"/>
      <c r="F106" s="190"/>
      <c r="G106" s="190"/>
      <c r="H106" s="190"/>
      <c r="I106" s="190"/>
      <c r="J106" s="191"/>
      <c r="K106" s="183">
        <f>SUM(K104+K71+K49)</f>
        <v>1285473.9500000002</v>
      </c>
      <c r="L106" s="186">
        <f>K106</f>
        <v>1285473.9500000002</v>
      </c>
      <c r="M106" s="161"/>
    </row>
    <row r="107" spans="1:13" ht="20.25" customHeight="1" x14ac:dyDescent="0.25">
      <c r="A107" s="189" t="s">
        <v>175</v>
      </c>
      <c r="B107" s="190"/>
      <c r="C107" s="190"/>
      <c r="D107" s="190"/>
      <c r="E107" s="190"/>
      <c r="F107" s="190"/>
      <c r="G107" s="190"/>
      <c r="H107" s="190"/>
      <c r="I107" s="190"/>
      <c r="J107" s="190"/>
      <c r="K107" s="184">
        <v>100000</v>
      </c>
      <c r="L107" s="186">
        <f>K107</f>
        <v>100000</v>
      </c>
      <c r="M107" s="161"/>
    </row>
    <row r="108" spans="1:13" ht="20.25" x14ac:dyDescent="0.25">
      <c r="A108" s="189" t="s">
        <v>176</v>
      </c>
      <c r="B108" s="190"/>
      <c r="C108" s="190"/>
      <c r="D108" s="190"/>
      <c r="E108" s="190"/>
      <c r="F108" s="190"/>
      <c r="G108" s="190"/>
      <c r="H108" s="190"/>
      <c r="I108" s="190"/>
      <c r="J108" s="191"/>
      <c r="K108" s="185">
        <f>SUM(K106-K107)</f>
        <v>1185473.9500000002</v>
      </c>
      <c r="L108" s="187">
        <f>K108</f>
        <v>1185473.9500000002</v>
      </c>
      <c r="M108" s="161"/>
    </row>
  </sheetData>
  <mergeCells count="20">
    <mergeCell ref="A50:M50"/>
    <mergeCell ref="G71:J71"/>
    <mergeCell ref="G49:J49"/>
    <mergeCell ref="A3:M3"/>
    <mergeCell ref="A106:J106"/>
    <mergeCell ref="A108:J108"/>
    <mergeCell ref="A107:J107"/>
    <mergeCell ref="A2:M2"/>
    <mergeCell ref="A4:A5"/>
    <mergeCell ref="B4:B5"/>
    <mergeCell ref="C4:C5"/>
    <mergeCell ref="D4:D5"/>
    <mergeCell ref="E4:E5"/>
    <mergeCell ref="F4:F5"/>
    <mergeCell ref="M4:M5"/>
    <mergeCell ref="G4:I4"/>
    <mergeCell ref="J4:L4"/>
    <mergeCell ref="D104:E104"/>
    <mergeCell ref="G104:J104"/>
    <mergeCell ref="A72:M72"/>
  </mergeCells>
  <pageMargins left="0.25" right="0.25" top="0.75" bottom="0.75" header="0.3" footer="0.3"/>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X101"/>
  <sheetViews>
    <sheetView topLeftCell="A85" zoomScale="80" zoomScaleNormal="80" workbookViewId="0">
      <selection activeCell="I36" sqref="I36"/>
    </sheetView>
  </sheetViews>
  <sheetFormatPr defaultColWidth="9.140625" defaultRowHeight="15" x14ac:dyDescent="0.25"/>
  <cols>
    <col min="1" max="1" width="4.42578125" style="2" customWidth="1"/>
    <col min="2" max="2" width="28.7109375" style="8" bestFit="1" customWidth="1"/>
    <col min="3" max="3" width="87.28515625" style="1" bestFit="1" customWidth="1"/>
    <col min="4" max="4" width="8" style="2" bestFit="1" customWidth="1"/>
    <col min="5" max="5" width="8" style="38" bestFit="1" customWidth="1"/>
    <col min="6" max="6" width="19.5703125" style="9" bestFit="1" customWidth="1"/>
    <col min="7" max="7" width="9.140625" style="9" bestFit="1" customWidth="1"/>
    <col min="8" max="8" width="8.7109375" style="9" bestFit="1" customWidth="1"/>
    <col min="9" max="9" width="10.5703125" style="41" customWidth="1"/>
    <col min="10" max="10" width="15" style="1" customWidth="1"/>
    <col min="11" max="11" width="9.140625" style="1"/>
    <col min="12" max="12" width="10.85546875" style="1" bestFit="1" customWidth="1"/>
    <col min="13" max="16384" width="9.140625" style="1"/>
  </cols>
  <sheetData>
    <row r="2" spans="1:284" ht="23.25" x14ac:dyDescent="0.25">
      <c r="A2" s="192" t="s">
        <v>105</v>
      </c>
      <c r="B2" s="192"/>
      <c r="C2" s="192"/>
      <c r="D2" s="192"/>
      <c r="E2" s="192"/>
      <c r="F2" s="192"/>
      <c r="G2" s="192"/>
      <c r="H2" s="192"/>
      <c r="I2" s="192"/>
      <c r="J2" s="192"/>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row>
    <row r="3" spans="1:284" ht="24" thickBot="1" x14ac:dyDescent="0.3">
      <c r="A3" s="102"/>
      <c r="B3" s="102"/>
      <c r="C3" s="102"/>
      <c r="D3" s="102"/>
      <c r="E3" s="102"/>
      <c r="F3" s="102"/>
      <c r="G3" s="102"/>
      <c r="H3" s="102"/>
      <c r="I3" s="79"/>
      <c r="J3" s="102"/>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row>
    <row r="4" spans="1:284" ht="15.75" x14ac:dyDescent="0.25">
      <c r="A4" s="193" t="s">
        <v>8</v>
      </c>
      <c r="B4" s="195" t="s">
        <v>0</v>
      </c>
      <c r="C4" s="197" t="s">
        <v>1</v>
      </c>
      <c r="D4" s="199" t="s">
        <v>2</v>
      </c>
      <c r="E4" s="199" t="s">
        <v>137</v>
      </c>
      <c r="F4" s="201" t="s">
        <v>3</v>
      </c>
      <c r="G4" s="221" t="s">
        <v>136</v>
      </c>
      <c r="H4" s="222"/>
      <c r="I4" s="223" t="s">
        <v>138</v>
      </c>
      <c r="J4" s="203" t="s">
        <v>146</v>
      </c>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row>
    <row r="5" spans="1:284" ht="16.5" thickBot="1" x14ac:dyDescent="0.3">
      <c r="A5" s="194"/>
      <c r="B5" s="196"/>
      <c r="C5" s="198"/>
      <c r="D5" s="200"/>
      <c r="E5" s="200"/>
      <c r="F5" s="202"/>
      <c r="G5" s="104" t="s">
        <v>4</v>
      </c>
      <c r="H5" s="104" t="s">
        <v>39</v>
      </c>
      <c r="I5" s="224"/>
      <c r="J5" s="204"/>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c r="JS5" s="10"/>
      <c r="JT5" s="10"/>
      <c r="JU5" s="10"/>
      <c r="JV5" s="10"/>
      <c r="JW5" s="10"/>
      <c r="JX5" s="10"/>
    </row>
    <row r="6" spans="1:284" s="5" customFormat="1" ht="15.75" x14ac:dyDescent="0.25">
      <c r="A6" s="44">
        <v>1</v>
      </c>
      <c r="B6" s="45" t="s">
        <v>9</v>
      </c>
      <c r="C6" s="46" t="s">
        <v>47</v>
      </c>
      <c r="D6" s="47" t="s">
        <v>10</v>
      </c>
      <c r="E6" s="48">
        <v>6</v>
      </c>
      <c r="F6" s="49"/>
      <c r="G6" s="49"/>
      <c r="H6" s="49"/>
      <c r="I6" s="85">
        <v>6</v>
      </c>
      <c r="J6" s="108"/>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row>
    <row r="7" spans="1:284" s="6" customFormat="1" ht="15.75" x14ac:dyDescent="0.25">
      <c r="A7" s="50">
        <v>2</v>
      </c>
      <c r="B7" s="51" t="s">
        <v>11</v>
      </c>
      <c r="C7" s="52" t="s">
        <v>48</v>
      </c>
      <c r="D7" s="53" t="s">
        <v>10</v>
      </c>
      <c r="E7" s="54">
        <v>1</v>
      </c>
      <c r="F7" s="55"/>
      <c r="G7" s="55"/>
      <c r="H7" s="55"/>
      <c r="I7" s="86">
        <v>1</v>
      </c>
      <c r="J7" s="109"/>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row>
    <row r="8" spans="1:284" s="3" customFormat="1" x14ac:dyDescent="0.25">
      <c r="A8" s="50">
        <v>3</v>
      </c>
      <c r="B8" s="42" t="s">
        <v>44</v>
      </c>
      <c r="C8" s="56" t="s">
        <v>42</v>
      </c>
      <c r="D8" s="53" t="s">
        <v>10</v>
      </c>
      <c r="E8" s="103">
        <v>2</v>
      </c>
      <c r="F8" s="101"/>
      <c r="G8" s="101"/>
      <c r="H8" s="101"/>
      <c r="I8" s="39">
        <v>2</v>
      </c>
      <c r="J8" s="109"/>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row>
    <row r="9" spans="1:284" s="3" customFormat="1" x14ac:dyDescent="0.25">
      <c r="A9" s="50">
        <v>4</v>
      </c>
      <c r="B9" s="42" t="s">
        <v>49</v>
      </c>
      <c r="C9" s="56"/>
      <c r="D9" s="53" t="s">
        <v>50</v>
      </c>
      <c r="E9" s="103">
        <v>1</v>
      </c>
      <c r="F9" s="101"/>
      <c r="G9" s="101"/>
      <c r="H9" s="101"/>
      <c r="I9" s="39">
        <v>1</v>
      </c>
      <c r="J9" s="109"/>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c r="JE9" s="10"/>
      <c r="JF9" s="10"/>
      <c r="JG9" s="10"/>
      <c r="JH9" s="10"/>
      <c r="JI9" s="10"/>
      <c r="JJ9" s="10"/>
      <c r="JK9" s="10"/>
      <c r="JL9" s="10"/>
      <c r="JM9" s="10"/>
      <c r="JN9" s="10"/>
      <c r="JO9" s="10"/>
      <c r="JP9" s="10"/>
      <c r="JQ9" s="10"/>
      <c r="JR9" s="10"/>
      <c r="JS9" s="10"/>
      <c r="JT9" s="10"/>
      <c r="JU9" s="10"/>
      <c r="JV9" s="10"/>
      <c r="JW9" s="10"/>
      <c r="JX9" s="10"/>
    </row>
    <row r="10" spans="1:284" s="3" customFormat="1" x14ac:dyDescent="0.25">
      <c r="A10" s="50">
        <v>5</v>
      </c>
      <c r="B10" s="42" t="s">
        <v>12</v>
      </c>
      <c r="C10" s="56" t="s">
        <v>51</v>
      </c>
      <c r="D10" s="53" t="s">
        <v>10</v>
      </c>
      <c r="E10" s="103">
        <v>6</v>
      </c>
      <c r="F10" s="101"/>
      <c r="G10" s="101"/>
      <c r="H10" s="101"/>
      <c r="I10" s="39">
        <v>6</v>
      </c>
      <c r="J10" s="109"/>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row>
    <row r="11" spans="1:284" s="3" customFormat="1" x14ac:dyDescent="0.25">
      <c r="A11" s="50">
        <v>6</v>
      </c>
      <c r="B11" s="42" t="s">
        <v>13</v>
      </c>
      <c r="C11" s="56" t="s">
        <v>52</v>
      </c>
      <c r="D11" s="53" t="s">
        <v>10</v>
      </c>
      <c r="E11" s="103">
        <v>4</v>
      </c>
      <c r="F11" s="101"/>
      <c r="G11" s="101"/>
      <c r="H11" s="101"/>
      <c r="I11" s="39">
        <v>4</v>
      </c>
      <c r="J11" s="109"/>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row>
    <row r="12" spans="1:284" s="3" customFormat="1" x14ac:dyDescent="0.25">
      <c r="A12" s="50">
        <v>7</v>
      </c>
      <c r="B12" s="42" t="s">
        <v>53</v>
      </c>
      <c r="C12" s="56" t="s">
        <v>54</v>
      </c>
      <c r="D12" s="53" t="s">
        <v>10</v>
      </c>
      <c r="E12" s="103">
        <v>1</v>
      </c>
      <c r="F12" s="101"/>
      <c r="G12" s="101"/>
      <c r="H12" s="101"/>
      <c r="I12" s="39">
        <v>1</v>
      </c>
      <c r="J12" s="109"/>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row>
    <row r="13" spans="1:284" s="3" customFormat="1" x14ac:dyDescent="0.25">
      <c r="A13" s="50">
        <v>8</v>
      </c>
      <c r="B13" s="42" t="s">
        <v>14</v>
      </c>
      <c r="C13" s="56" t="s">
        <v>55</v>
      </c>
      <c r="D13" s="53" t="s">
        <v>10</v>
      </c>
      <c r="E13" s="103">
        <v>1</v>
      </c>
      <c r="F13" s="101"/>
      <c r="G13" s="101"/>
      <c r="H13" s="101"/>
      <c r="I13" s="39">
        <v>1</v>
      </c>
      <c r="J13" s="109"/>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c r="JF13" s="10"/>
      <c r="JG13" s="10"/>
      <c r="JH13" s="10"/>
      <c r="JI13" s="10"/>
      <c r="JJ13" s="10"/>
      <c r="JK13" s="10"/>
      <c r="JL13" s="10"/>
      <c r="JM13" s="10"/>
      <c r="JN13" s="10"/>
      <c r="JO13" s="10"/>
      <c r="JP13" s="10"/>
      <c r="JQ13" s="10"/>
      <c r="JR13" s="10"/>
      <c r="JS13" s="10"/>
      <c r="JT13" s="10"/>
      <c r="JU13" s="10"/>
      <c r="JV13" s="10"/>
      <c r="JW13" s="10"/>
      <c r="JX13" s="10"/>
    </row>
    <row r="14" spans="1:284" s="3" customFormat="1" x14ac:dyDescent="0.25">
      <c r="A14" s="50">
        <v>9</v>
      </c>
      <c r="B14" s="42" t="s">
        <v>15</v>
      </c>
      <c r="C14" s="56" t="s">
        <v>56</v>
      </c>
      <c r="D14" s="53" t="s">
        <v>10</v>
      </c>
      <c r="E14" s="103">
        <v>1</v>
      </c>
      <c r="F14" s="101"/>
      <c r="G14" s="101"/>
      <c r="H14" s="101"/>
      <c r="I14" s="39">
        <v>1</v>
      </c>
      <c r="J14" s="109"/>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c r="JF14" s="10"/>
      <c r="JG14" s="10"/>
      <c r="JH14" s="10"/>
      <c r="JI14" s="10"/>
      <c r="JJ14" s="10"/>
      <c r="JK14" s="10"/>
      <c r="JL14" s="10"/>
      <c r="JM14" s="10"/>
      <c r="JN14" s="10"/>
      <c r="JO14" s="10"/>
      <c r="JP14" s="10"/>
      <c r="JQ14" s="10"/>
      <c r="JR14" s="10"/>
      <c r="JS14" s="10"/>
      <c r="JT14" s="10"/>
      <c r="JU14" s="10"/>
      <c r="JV14" s="10"/>
      <c r="JW14" s="10"/>
      <c r="JX14" s="10"/>
    </row>
    <row r="15" spans="1:284" s="3" customFormat="1" x14ac:dyDescent="0.25">
      <c r="A15" s="50">
        <v>10</v>
      </c>
      <c r="B15" s="42" t="s">
        <v>16</v>
      </c>
      <c r="C15" s="56" t="s">
        <v>57</v>
      </c>
      <c r="D15" s="53" t="s">
        <v>10</v>
      </c>
      <c r="E15" s="103">
        <v>1</v>
      </c>
      <c r="F15" s="101"/>
      <c r="G15" s="101"/>
      <c r="H15" s="101"/>
      <c r="I15" s="39">
        <v>1</v>
      </c>
      <c r="J15" s="109"/>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c r="JH15" s="10"/>
      <c r="JI15" s="10"/>
      <c r="JJ15" s="10"/>
      <c r="JK15" s="10"/>
      <c r="JL15" s="10"/>
      <c r="JM15" s="10"/>
      <c r="JN15" s="10"/>
      <c r="JO15" s="10"/>
      <c r="JP15" s="10"/>
      <c r="JQ15" s="10"/>
      <c r="JR15" s="10"/>
      <c r="JS15" s="10"/>
      <c r="JT15" s="10"/>
      <c r="JU15" s="10"/>
      <c r="JV15" s="10"/>
      <c r="JW15" s="10"/>
      <c r="JX15" s="10"/>
    </row>
    <row r="16" spans="1:284" s="3" customFormat="1" ht="25.5" customHeight="1" x14ac:dyDescent="0.25">
      <c r="A16" s="50">
        <v>11</v>
      </c>
      <c r="B16" s="42" t="s">
        <v>17</v>
      </c>
      <c r="C16" s="56" t="s">
        <v>58</v>
      </c>
      <c r="D16" s="53" t="s">
        <v>10</v>
      </c>
      <c r="E16" s="103">
        <v>6</v>
      </c>
      <c r="F16" s="101"/>
      <c r="G16" s="101"/>
      <c r="H16" s="101"/>
      <c r="I16" s="39">
        <v>6</v>
      </c>
      <c r="J16" s="109"/>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row>
    <row r="17" spans="1:284" s="3" customFormat="1" ht="34.5" customHeight="1" x14ac:dyDescent="0.25">
      <c r="A17" s="50">
        <v>12</v>
      </c>
      <c r="B17" s="42" t="s">
        <v>18</v>
      </c>
      <c r="C17" s="56" t="s">
        <v>59</v>
      </c>
      <c r="D17" s="53" t="s">
        <v>10</v>
      </c>
      <c r="E17" s="103">
        <v>1</v>
      </c>
      <c r="F17" s="101"/>
      <c r="G17" s="101"/>
      <c r="H17" s="101"/>
      <c r="I17" s="39">
        <v>1</v>
      </c>
      <c r="J17" s="109"/>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row>
    <row r="18" spans="1:284" s="3" customFormat="1" ht="45.75" customHeight="1" x14ac:dyDescent="0.25">
      <c r="A18" s="50">
        <v>13</v>
      </c>
      <c r="B18" s="42" t="s">
        <v>19</v>
      </c>
      <c r="C18" s="56" t="s">
        <v>72</v>
      </c>
      <c r="D18" s="53" t="s">
        <v>10</v>
      </c>
      <c r="E18" s="103">
        <v>1</v>
      </c>
      <c r="F18" s="101"/>
      <c r="G18" s="101"/>
      <c r="H18" s="101"/>
      <c r="I18" s="39">
        <v>1</v>
      </c>
      <c r="J18" s="109"/>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row>
    <row r="19" spans="1:284" s="3" customFormat="1" ht="48" customHeight="1" x14ac:dyDescent="0.25">
      <c r="A19" s="50">
        <v>14</v>
      </c>
      <c r="B19" s="42" t="s">
        <v>20</v>
      </c>
      <c r="C19" s="56" t="s">
        <v>60</v>
      </c>
      <c r="D19" s="53" t="s">
        <v>10</v>
      </c>
      <c r="E19" s="103">
        <v>1</v>
      </c>
      <c r="F19" s="101"/>
      <c r="G19" s="101"/>
      <c r="H19" s="101"/>
      <c r="I19" s="39">
        <v>1</v>
      </c>
      <c r="J19" s="109"/>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row>
    <row r="20" spans="1:284" s="3" customFormat="1" x14ac:dyDescent="0.25">
      <c r="A20" s="50">
        <v>15</v>
      </c>
      <c r="B20" s="42" t="s">
        <v>21</v>
      </c>
      <c r="C20" s="56" t="s">
        <v>61</v>
      </c>
      <c r="D20" s="53" t="s">
        <v>10</v>
      </c>
      <c r="E20" s="103">
        <v>6</v>
      </c>
      <c r="F20" s="101"/>
      <c r="G20" s="101"/>
      <c r="H20" s="101"/>
      <c r="I20" s="39">
        <v>6</v>
      </c>
      <c r="J20" s="109"/>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row>
    <row r="21" spans="1:284" s="3" customFormat="1" x14ac:dyDescent="0.25">
      <c r="A21" s="50">
        <v>16</v>
      </c>
      <c r="B21" s="42" t="s">
        <v>22</v>
      </c>
      <c r="C21" s="56" t="s">
        <v>62</v>
      </c>
      <c r="D21" s="53" t="s">
        <v>10</v>
      </c>
      <c r="E21" s="103">
        <v>1</v>
      </c>
      <c r="F21" s="101"/>
      <c r="G21" s="101"/>
      <c r="H21" s="101"/>
      <c r="I21" s="39">
        <v>1</v>
      </c>
      <c r="J21" s="109"/>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row>
    <row r="22" spans="1:284" s="3" customFormat="1" x14ac:dyDescent="0.25">
      <c r="A22" s="50">
        <v>17</v>
      </c>
      <c r="B22" s="42" t="s">
        <v>23</v>
      </c>
      <c r="C22" s="56"/>
      <c r="D22" s="53" t="s">
        <v>10</v>
      </c>
      <c r="E22" s="103">
        <v>1</v>
      </c>
      <c r="F22" s="101"/>
      <c r="G22" s="101"/>
      <c r="H22" s="101"/>
      <c r="I22" s="39">
        <v>1</v>
      </c>
      <c r="J22" s="109"/>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row>
    <row r="23" spans="1:284" s="3" customFormat="1" x14ac:dyDescent="0.25">
      <c r="A23" s="50">
        <v>18</v>
      </c>
      <c r="B23" s="42" t="s">
        <v>24</v>
      </c>
      <c r="C23" s="56"/>
      <c r="D23" s="53" t="s">
        <v>10</v>
      </c>
      <c r="E23" s="103">
        <v>1</v>
      </c>
      <c r="F23" s="101"/>
      <c r="G23" s="101"/>
      <c r="H23" s="101"/>
      <c r="I23" s="39">
        <v>1</v>
      </c>
      <c r="J23" s="109"/>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row>
    <row r="24" spans="1:284" s="3" customFormat="1" ht="28.5" x14ac:dyDescent="0.25">
      <c r="A24" s="50">
        <v>19</v>
      </c>
      <c r="B24" s="42" t="s">
        <v>25</v>
      </c>
      <c r="C24" s="56"/>
      <c r="D24" s="53" t="s">
        <v>10</v>
      </c>
      <c r="E24" s="103">
        <v>1</v>
      </c>
      <c r="F24" s="101"/>
      <c r="G24" s="101"/>
      <c r="H24" s="101"/>
      <c r="I24" s="39">
        <v>1</v>
      </c>
      <c r="J24" s="109"/>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row>
    <row r="25" spans="1:284" s="3" customFormat="1" x14ac:dyDescent="0.25">
      <c r="A25" s="50">
        <v>20</v>
      </c>
      <c r="B25" s="42" t="s">
        <v>26</v>
      </c>
      <c r="C25" s="56"/>
      <c r="D25" s="53" t="s">
        <v>10</v>
      </c>
      <c r="E25" s="103">
        <v>2</v>
      </c>
      <c r="F25" s="101"/>
      <c r="G25" s="101"/>
      <c r="H25" s="101"/>
      <c r="I25" s="39">
        <v>2</v>
      </c>
      <c r="J25" s="109"/>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row>
    <row r="26" spans="1:284" s="3" customFormat="1" x14ac:dyDescent="0.25">
      <c r="A26" s="50">
        <v>21</v>
      </c>
      <c r="B26" s="42" t="s">
        <v>27</v>
      </c>
      <c r="C26" s="56"/>
      <c r="D26" s="53" t="s">
        <v>10</v>
      </c>
      <c r="E26" s="103">
        <v>1</v>
      </c>
      <c r="F26" s="101"/>
      <c r="G26" s="101"/>
      <c r="H26" s="101"/>
      <c r="I26" s="39">
        <v>1</v>
      </c>
      <c r="J26" s="109"/>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row>
    <row r="27" spans="1:284" s="3" customFormat="1" x14ac:dyDescent="0.25">
      <c r="A27" s="50">
        <v>22</v>
      </c>
      <c r="B27" s="42" t="s">
        <v>28</v>
      </c>
      <c r="C27" s="56"/>
      <c r="D27" s="53" t="s">
        <v>10</v>
      </c>
      <c r="E27" s="103">
        <v>1</v>
      </c>
      <c r="F27" s="101"/>
      <c r="G27" s="101"/>
      <c r="H27" s="101"/>
      <c r="I27" s="39">
        <v>1</v>
      </c>
      <c r="J27" s="109"/>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row>
    <row r="28" spans="1:284" s="3" customFormat="1" x14ac:dyDescent="0.25">
      <c r="A28" s="50">
        <v>23</v>
      </c>
      <c r="B28" s="42" t="s">
        <v>29</v>
      </c>
      <c r="C28" s="56" t="s">
        <v>43</v>
      </c>
      <c r="D28" s="53" t="s">
        <v>10</v>
      </c>
      <c r="E28" s="103">
        <v>3</v>
      </c>
      <c r="F28" s="101"/>
      <c r="G28" s="101"/>
      <c r="H28" s="101"/>
      <c r="I28" s="39">
        <v>3</v>
      </c>
      <c r="J28" s="109"/>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row>
    <row r="29" spans="1:284" s="3" customFormat="1" x14ac:dyDescent="0.25">
      <c r="A29" s="50">
        <v>24</v>
      </c>
      <c r="B29" s="42" t="s">
        <v>30</v>
      </c>
      <c r="C29" s="56" t="s">
        <v>63</v>
      </c>
      <c r="D29" s="53" t="s">
        <v>10</v>
      </c>
      <c r="E29" s="103">
        <v>2</v>
      </c>
      <c r="F29" s="101"/>
      <c r="G29" s="101"/>
      <c r="H29" s="101"/>
      <c r="I29" s="39">
        <v>2</v>
      </c>
      <c r="J29" s="109"/>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row>
    <row r="30" spans="1:284" s="3" customFormat="1" ht="28.5" x14ac:dyDescent="0.25">
      <c r="A30" s="50">
        <v>25</v>
      </c>
      <c r="B30" s="42" t="s">
        <v>31</v>
      </c>
      <c r="C30" s="56" t="s">
        <v>71</v>
      </c>
      <c r="D30" s="53" t="s">
        <v>32</v>
      </c>
      <c r="E30" s="103">
        <v>6</v>
      </c>
      <c r="F30" s="101"/>
      <c r="G30" s="101"/>
      <c r="H30" s="101"/>
      <c r="I30" s="39">
        <v>6</v>
      </c>
      <c r="J30" s="109"/>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c r="IW30" s="10"/>
      <c r="IX30" s="10"/>
      <c r="IY30" s="10"/>
      <c r="IZ30" s="10"/>
      <c r="JA30" s="10"/>
      <c r="JB30" s="10"/>
      <c r="JC30" s="10"/>
      <c r="JD30" s="10"/>
      <c r="JE30" s="10"/>
      <c r="JF30" s="10"/>
      <c r="JG30" s="10"/>
      <c r="JH30" s="10"/>
      <c r="JI30" s="10"/>
      <c r="JJ30" s="10"/>
      <c r="JK30" s="10"/>
      <c r="JL30" s="10"/>
      <c r="JM30" s="10"/>
      <c r="JN30" s="10"/>
      <c r="JO30" s="10"/>
      <c r="JP30" s="10"/>
      <c r="JQ30" s="10"/>
      <c r="JR30" s="10"/>
      <c r="JS30" s="10"/>
      <c r="JT30" s="10"/>
      <c r="JU30" s="10"/>
      <c r="JV30" s="10"/>
      <c r="JW30" s="10"/>
      <c r="JX30" s="10"/>
    </row>
    <row r="31" spans="1:284" s="3" customFormat="1" x14ac:dyDescent="0.25">
      <c r="A31" s="50">
        <v>26</v>
      </c>
      <c r="B31" s="42" t="s">
        <v>33</v>
      </c>
      <c r="C31" s="56" t="s">
        <v>70</v>
      </c>
      <c r="D31" s="53" t="s">
        <v>32</v>
      </c>
      <c r="E31" s="103">
        <v>4</v>
      </c>
      <c r="F31" s="101"/>
      <c r="G31" s="101"/>
      <c r="H31" s="101"/>
      <c r="I31" s="39">
        <v>4</v>
      </c>
      <c r="J31" s="109"/>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c r="JF31" s="10"/>
      <c r="JG31" s="10"/>
      <c r="JH31" s="10"/>
      <c r="JI31" s="10"/>
      <c r="JJ31" s="10"/>
      <c r="JK31" s="10"/>
      <c r="JL31" s="10"/>
      <c r="JM31" s="10"/>
      <c r="JN31" s="10"/>
      <c r="JO31" s="10"/>
      <c r="JP31" s="10"/>
      <c r="JQ31" s="10"/>
      <c r="JR31" s="10"/>
      <c r="JS31" s="10"/>
      <c r="JT31" s="10"/>
      <c r="JU31" s="10"/>
      <c r="JV31" s="10"/>
      <c r="JW31" s="10"/>
      <c r="JX31" s="10"/>
    </row>
    <row r="32" spans="1:284" s="3" customFormat="1" x14ac:dyDescent="0.25">
      <c r="A32" s="50">
        <v>27</v>
      </c>
      <c r="B32" s="42" t="s">
        <v>34</v>
      </c>
      <c r="C32" s="56" t="s">
        <v>64</v>
      </c>
      <c r="D32" s="53" t="s">
        <v>10</v>
      </c>
      <c r="E32" s="103">
        <v>2</v>
      </c>
      <c r="F32" s="101"/>
      <c r="G32" s="101"/>
      <c r="H32" s="101"/>
      <c r="I32" s="39">
        <v>2</v>
      </c>
      <c r="J32" s="109"/>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c r="IX32" s="10"/>
      <c r="IY32" s="10"/>
      <c r="IZ32" s="10"/>
      <c r="JA32" s="10"/>
      <c r="JB32" s="10"/>
      <c r="JC32" s="10"/>
      <c r="JD32" s="10"/>
      <c r="JE32" s="10"/>
      <c r="JF32" s="10"/>
      <c r="JG32" s="10"/>
      <c r="JH32" s="10"/>
      <c r="JI32" s="10"/>
      <c r="JJ32" s="10"/>
      <c r="JK32" s="10"/>
      <c r="JL32" s="10"/>
      <c r="JM32" s="10"/>
      <c r="JN32" s="10"/>
      <c r="JO32" s="10"/>
      <c r="JP32" s="10"/>
      <c r="JQ32" s="10"/>
      <c r="JR32" s="10"/>
      <c r="JS32" s="10"/>
      <c r="JT32" s="10"/>
      <c r="JU32" s="10"/>
      <c r="JV32" s="10"/>
      <c r="JW32" s="10"/>
      <c r="JX32" s="10"/>
    </row>
    <row r="33" spans="1:284" s="3" customFormat="1" x14ac:dyDescent="0.25">
      <c r="A33" s="50">
        <v>28</v>
      </c>
      <c r="B33" s="42" t="s">
        <v>68</v>
      </c>
      <c r="C33" s="56" t="s">
        <v>69</v>
      </c>
      <c r="D33" s="53" t="s">
        <v>10</v>
      </c>
      <c r="E33" s="103">
        <v>3</v>
      </c>
      <c r="F33" s="101"/>
      <c r="G33" s="101"/>
      <c r="H33" s="101"/>
      <c r="I33" s="39">
        <v>3</v>
      </c>
      <c r="J33" s="109"/>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row>
    <row r="34" spans="1:284" s="3" customFormat="1" x14ac:dyDescent="0.25">
      <c r="A34" s="50">
        <v>29</v>
      </c>
      <c r="B34" s="42" t="s">
        <v>67</v>
      </c>
      <c r="C34" s="56"/>
      <c r="D34" s="53" t="s">
        <v>10</v>
      </c>
      <c r="E34" s="103">
        <v>4</v>
      </c>
      <c r="F34" s="101"/>
      <c r="G34" s="101"/>
      <c r="H34" s="101"/>
      <c r="I34" s="39">
        <v>4</v>
      </c>
      <c r="J34" s="109"/>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c r="JH34" s="10"/>
      <c r="JI34" s="10"/>
      <c r="JJ34" s="10"/>
      <c r="JK34" s="10"/>
      <c r="JL34" s="10"/>
      <c r="JM34" s="10"/>
      <c r="JN34" s="10"/>
      <c r="JO34" s="10"/>
      <c r="JP34" s="10"/>
      <c r="JQ34" s="10"/>
      <c r="JR34" s="10"/>
      <c r="JS34" s="10"/>
      <c r="JT34" s="10"/>
      <c r="JU34" s="10"/>
      <c r="JV34" s="10"/>
      <c r="JW34" s="10"/>
      <c r="JX34" s="10"/>
    </row>
    <row r="35" spans="1:284" s="3" customFormat="1" ht="30" x14ac:dyDescent="0.25">
      <c r="A35" s="50">
        <v>30</v>
      </c>
      <c r="B35" s="42" t="s">
        <v>66</v>
      </c>
      <c r="C35" s="58" t="s">
        <v>65</v>
      </c>
      <c r="D35" s="53" t="s">
        <v>35</v>
      </c>
      <c r="E35" s="103">
        <v>2</v>
      </c>
      <c r="F35" s="101"/>
      <c r="G35" s="101"/>
      <c r="H35" s="101"/>
      <c r="I35" s="39">
        <v>2</v>
      </c>
      <c r="J35" s="109"/>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c r="IW35" s="10"/>
      <c r="IX35" s="10"/>
      <c r="IY35" s="10"/>
      <c r="IZ35" s="10"/>
      <c r="JA35" s="10"/>
      <c r="JB35" s="10"/>
      <c r="JC35" s="10"/>
      <c r="JD35" s="10"/>
      <c r="JE35" s="10"/>
      <c r="JF35" s="10"/>
      <c r="JG35" s="10"/>
      <c r="JH35" s="10"/>
      <c r="JI35" s="10"/>
      <c r="JJ35" s="10"/>
      <c r="JK35" s="10"/>
      <c r="JL35" s="10"/>
      <c r="JM35" s="10"/>
      <c r="JN35" s="10"/>
      <c r="JO35" s="10"/>
      <c r="JP35" s="10"/>
      <c r="JQ35" s="10"/>
      <c r="JR35" s="10"/>
      <c r="JS35" s="10"/>
      <c r="JT35" s="10"/>
      <c r="JU35" s="10"/>
      <c r="JV35" s="10"/>
      <c r="JW35" s="10"/>
      <c r="JX35" s="10"/>
    </row>
    <row r="36" spans="1:284" s="3" customFormat="1" x14ac:dyDescent="0.25">
      <c r="A36" s="50">
        <v>31</v>
      </c>
      <c r="B36" s="42" t="s">
        <v>73</v>
      </c>
      <c r="C36" s="56"/>
      <c r="D36" s="53" t="s">
        <v>10</v>
      </c>
      <c r="E36" s="103">
        <v>2</v>
      </c>
      <c r="F36" s="101"/>
      <c r="G36" s="101"/>
      <c r="H36" s="101"/>
      <c r="I36" s="39">
        <v>2</v>
      </c>
      <c r="J36" s="109"/>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row>
    <row r="37" spans="1:284" s="3" customFormat="1" x14ac:dyDescent="0.25">
      <c r="A37" s="50">
        <v>32</v>
      </c>
      <c r="B37" s="42" t="s">
        <v>36</v>
      </c>
      <c r="C37" s="56"/>
      <c r="D37" s="53" t="s">
        <v>10</v>
      </c>
      <c r="E37" s="103">
        <v>2</v>
      </c>
      <c r="F37" s="101"/>
      <c r="G37" s="101"/>
      <c r="H37" s="101"/>
      <c r="I37" s="39">
        <v>2</v>
      </c>
      <c r="J37" s="109"/>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row>
    <row r="38" spans="1:284" s="3" customFormat="1" x14ac:dyDescent="0.25">
      <c r="A38" s="50">
        <v>33</v>
      </c>
      <c r="B38" s="42" t="s">
        <v>37</v>
      </c>
      <c r="C38" s="56"/>
      <c r="D38" s="53" t="s">
        <v>10</v>
      </c>
      <c r="E38" s="103">
        <v>4</v>
      </c>
      <c r="F38" s="101"/>
      <c r="G38" s="101"/>
      <c r="H38" s="101"/>
      <c r="I38" s="39">
        <v>4</v>
      </c>
      <c r="J38" s="109"/>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row>
    <row r="39" spans="1:284" s="3" customFormat="1" ht="123" customHeight="1" x14ac:dyDescent="0.25">
      <c r="A39" s="50">
        <v>34</v>
      </c>
      <c r="B39" s="42" t="s">
        <v>5</v>
      </c>
      <c r="C39" s="88" t="s">
        <v>143</v>
      </c>
      <c r="D39" s="53" t="s">
        <v>38</v>
      </c>
      <c r="E39" s="103">
        <v>516</v>
      </c>
      <c r="F39" s="56"/>
      <c r="G39" s="59">
        <v>16.7</v>
      </c>
      <c r="H39" s="59">
        <v>25.8</v>
      </c>
      <c r="I39" s="40">
        <f>G39*H39</f>
        <v>430.86</v>
      </c>
      <c r="J39" s="109"/>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row>
    <row r="40" spans="1:284" s="3" customFormat="1" x14ac:dyDescent="0.25">
      <c r="A40" s="50"/>
      <c r="B40" s="42"/>
      <c r="C40" s="42" t="s">
        <v>40</v>
      </c>
      <c r="D40" s="53" t="s">
        <v>38</v>
      </c>
      <c r="E40" s="103">
        <v>99.28</v>
      </c>
      <c r="F40" s="43"/>
      <c r="G40" s="59">
        <v>14.6</v>
      </c>
      <c r="H40" s="59">
        <v>6.8</v>
      </c>
      <c r="I40" s="40">
        <f>G40*H40</f>
        <v>99.28</v>
      </c>
      <c r="J40" s="109"/>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row>
    <row r="41" spans="1:284" s="3" customFormat="1" x14ac:dyDescent="0.25">
      <c r="A41" s="43"/>
      <c r="B41" s="42"/>
      <c r="C41" s="56" t="s">
        <v>41</v>
      </c>
      <c r="D41" s="43" t="s">
        <v>38</v>
      </c>
      <c r="E41" s="103">
        <v>40</v>
      </c>
      <c r="F41" s="101"/>
      <c r="G41" s="101"/>
      <c r="H41" s="101"/>
      <c r="I41" s="39">
        <v>40</v>
      </c>
      <c r="J41" s="109"/>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row>
    <row r="42" spans="1:284" s="3" customFormat="1" x14ac:dyDescent="0.25">
      <c r="A42" s="43"/>
      <c r="B42" s="42"/>
      <c r="C42" s="56"/>
      <c r="D42" s="43"/>
      <c r="E42" s="103"/>
      <c r="F42" s="101"/>
      <c r="G42" s="219"/>
      <c r="H42" s="220"/>
      <c r="I42" s="39"/>
      <c r="J42" s="1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row>
    <row r="43" spans="1:284" s="3" customFormat="1" ht="111.75" customHeight="1" x14ac:dyDescent="0.25">
      <c r="A43" s="43">
        <v>35</v>
      </c>
      <c r="B43" s="60" t="s">
        <v>6</v>
      </c>
      <c r="C43" s="88" t="s">
        <v>7</v>
      </c>
      <c r="D43" s="43" t="s">
        <v>38</v>
      </c>
      <c r="E43" s="103">
        <v>516</v>
      </c>
      <c r="F43" s="61"/>
      <c r="G43" s="61"/>
      <c r="H43" s="61"/>
      <c r="I43" s="39">
        <v>516</v>
      </c>
      <c r="J43" s="109"/>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row>
    <row r="44" spans="1:284" s="3" customFormat="1" x14ac:dyDescent="0.25">
      <c r="A44" s="43"/>
      <c r="B44" s="42"/>
      <c r="C44" s="56" t="s">
        <v>41</v>
      </c>
      <c r="D44" s="43" t="s">
        <v>38</v>
      </c>
      <c r="E44" s="103">
        <v>516</v>
      </c>
      <c r="F44" s="101"/>
      <c r="G44" s="101"/>
      <c r="H44" s="101"/>
      <c r="I44" s="39">
        <v>516</v>
      </c>
      <c r="J44" s="109"/>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row>
    <row r="45" spans="1:284" s="3" customFormat="1" x14ac:dyDescent="0.25">
      <c r="A45" s="43"/>
      <c r="B45" s="42"/>
      <c r="C45" s="56"/>
      <c r="D45" s="43"/>
      <c r="E45" s="103"/>
      <c r="F45" s="101"/>
      <c r="G45" s="219"/>
      <c r="H45" s="219"/>
      <c r="I45" s="39"/>
      <c r="J45" s="1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row>
    <row r="46" spans="1:284" x14ac:dyDescent="0.25">
      <c r="A46" s="43">
        <v>36</v>
      </c>
      <c r="B46" s="42"/>
      <c r="C46" s="56" t="s">
        <v>45</v>
      </c>
      <c r="D46" s="43" t="s">
        <v>38</v>
      </c>
      <c r="E46" s="103">
        <v>100</v>
      </c>
      <c r="F46" s="101"/>
      <c r="G46" s="101"/>
      <c r="H46" s="101"/>
      <c r="I46" s="39">
        <v>100</v>
      </c>
      <c r="J46" s="109"/>
    </row>
    <row r="47" spans="1:284" x14ac:dyDescent="0.25">
      <c r="A47" s="43">
        <v>37</v>
      </c>
      <c r="B47" s="42"/>
      <c r="C47" s="56" t="s">
        <v>46</v>
      </c>
      <c r="D47" s="43" t="s">
        <v>38</v>
      </c>
      <c r="E47" s="103">
        <v>100</v>
      </c>
      <c r="F47" s="101"/>
      <c r="G47" s="101"/>
      <c r="H47" s="101"/>
      <c r="I47" s="39">
        <v>100</v>
      </c>
      <c r="J47" s="109"/>
    </row>
    <row r="48" spans="1:284" x14ac:dyDescent="0.25">
      <c r="A48" s="43"/>
      <c r="B48" s="42"/>
      <c r="C48" s="56"/>
      <c r="D48" s="43"/>
      <c r="E48" s="103"/>
      <c r="F48" s="101"/>
      <c r="G48" s="101"/>
      <c r="H48" s="101"/>
      <c r="I48" s="39"/>
      <c r="J48" s="56"/>
    </row>
    <row r="49" spans="1:14" ht="31.5" x14ac:dyDescent="0.25">
      <c r="A49" s="62" t="s">
        <v>74</v>
      </c>
      <c r="B49" s="62"/>
      <c r="C49" s="62" t="s">
        <v>75</v>
      </c>
      <c r="D49" s="62"/>
      <c r="E49" s="62"/>
      <c r="F49" s="62"/>
      <c r="G49" s="62"/>
      <c r="H49" s="62"/>
      <c r="I49" s="80"/>
      <c r="J49" s="111"/>
    </row>
    <row r="50" spans="1:14" x14ac:dyDescent="0.25">
      <c r="A50" s="63"/>
      <c r="B50" s="91" t="s">
        <v>76</v>
      </c>
      <c r="C50" s="90" t="s">
        <v>77</v>
      </c>
      <c r="D50" s="64"/>
      <c r="E50" s="65"/>
      <c r="F50" s="101"/>
      <c r="G50" s="65"/>
      <c r="H50" s="65"/>
      <c r="I50" s="81"/>
      <c r="J50" s="65"/>
    </row>
    <row r="51" spans="1:14" ht="108" customHeight="1" x14ac:dyDescent="0.25">
      <c r="A51" s="63"/>
      <c r="B51" s="91"/>
      <c r="C51" s="89" t="s">
        <v>78</v>
      </c>
      <c r="D51" s="64"/>
      <c r="E51" s="65"/>
      <c r="F51" s="101"/>
      <c r="G51" s="65"/>
      <c r="H51" s="65"/>
      <c r="I51" s="81"/>
      <c r="J51" s="65"/>
    </row>
    <row r="52" spans="1:14" x14ac:dyDescent="0.25">
      <c r="A52" s="63"/>
      <c r="B52" s="92" t="s">
        <v>79</v>
      </c>
      <c r="C52" s="89" t="s">
        <v>80</v>
      </c>
      <c r="D52" s="66" t="s">
        <v>81</v>
      </c>
      <c r="E52" s="67">
        <v>14</v>
      </c>
      <c r="F52" s="101"/>
      <c r="G52" s="68"/>
      <c r="H52" s="68"/>
      <c r="I52" s="82">
        <v>14</v>
      </c>
      <c r="J52" s="112"/>
    </row>
    <row r="53" spans="1:14" x14ac:dyDescent="0.25">
      <c r="A53" s="63"/>
      <c r="B53" s="92" t="s">
        <v>82</v>
      </c>
      <c r="C53" s="89" t="s">
        <v>83</v>
      </c>
      <c r="D53" s="66" t="s">
        <v>81</v>
      </c>
      <c r="E53" s="69">
        <v>9.6</v>
      </c>
      <c r="F53" s="101"/>
      <c r="G53" s="68">
        <v>7.35</v>
      </c>
      <c r="H53" s="68">
        <v>1.3</v>
      </c>
      <c r="I53" s="83">
        <f>G53*H53</f>
        <v>9.5549999999999997</v>
      </c>
      <c r="J53" s="112"/>
      <c r="L53" s="27"/>
      <c r="N53" s="26"/>
    </row>
    <row r="54" spans="1:14" x14ac:dyDescent="0.25">
      <c r="A54" s="63"/>
      <c r="B54" s="93" t="s">
        <v>84</v>
      </c>
      <c r="C54" s="94" t="s">
        <v>85</v>
      </c>
      <c r="D54" s="66"/>
      <c r="E54" s="65"/>
      <c r="F54" s="101"/>
      <c r="G54" s="65"/>
      <c r="H54" s="65"/>
      <c r="I54" s="81"/>
      <c r="J54" s="112"/>
    </row>
    <row r="55" spans="1:14" ht="57" x14ac:dyDescent="0.25">
      <c r="A55" s="63"/>
      <c r="B55" s="95"/>
      <c r="C55" s="89" t="s">
        <v>86</v>
      </c>
      <c r="D55" s="66"/>
      <c r="E55" s="65"/>
      <c r="F55" s="101"/>
      <c r="G55" s="65"/>
      <c r="H55" s="65"/>
      <c r="I55" s="81"/>
      <c r="J55" s="112"/>
    </row>
    <row r="56" spans="1:14" x14ac:dyDescent="0.25">
      <c r="A56" s="63"/>
      <c r="B56" s="92" t="s">
        <v>87</v>
      </c>
      <c r="C56" s="89" t="s">
        <v>88</v>
      </c>
      <c r="D56" s="66" t="s">
        <v>89</v>
      </c>
      <c r="E56" s="70">
        <v>1</v>
      </c>
      <c r="F56" s="101"/>
      <c r="G56" s="65"/>
      <c r="H56" s="65"/>
      <c r="I56" s="81">
        <v>1</v>
      </c>
      <c r="J56" s="112"/>
    </row>
    <row r="57" spans="1:14" x14ac:dyDescent="0.25">
      <c r="A57" s="63"/>
      <c r="B57" s="93" t="s">
        <v>90</v>
      </c>
      <c r="C57" s="96" t="s">
        <v>91</v>
      </c>
      <c r="D57" s="66"/>
      <c r="E57" s="65"/>
      <c r="F57" s="101"/>
      <c r="G57" s="65"/>
      <c r="H57" s="65"/>
      <c r="I57" s="81"/>
      <c r="J57" s="112"/>
    </row>
    <row r="58" spans="1:14" ht="42.75" x14ac:dyDescent="0.25">
      <c r="A58" s="63"/>
      <c r="B58" s="93"/>
      <c r="C58" s="89" t="s">
        <v>92</v>
      </c>
      <c r="D58" s="66" t="s">
        <v>89</v>
      </c>
      <c r="E58" s="70">
        <v>1</v>
      </c>
      <c r="F58" s="101"/>
      <c r="G58" s="71"/>
      <c r="H58" s="71"/>
      <c r="I58" s="81">
        <v>1</v>
      </c>
      <c r="J58" s="112"/>
    </row>
    <row r="59" spans="1:14" ht="57" x14ac:dyDescent="0.25">
      <c r="A59" s="63"/>
      <c r="B59" s="91" t="s">
        <v>93</v>
      </c>
      <c r="C59" s="97" t="s">
        <v>94</v>
      </c>
      <c r="D59" s="72"/>
      <c r="E59" s="65"/>
      <c r="F59" s="101"/>
      <c r="G59" s="65"/>
      <c r="H59" s="65"/>
      <c r="I59" s="81"/>
      <c r="J59" s="112"/>
    </row>
    <row r="60" spans="1:14" x14ac:dyDescent="0.25">
      <c r="A60" s="63"/>
      <c r="B60" s="91" t="s">
        <v>95</v>
      </c>
      <c r="C60" s="89" t="s">
        <v>96</v>
      </c>
      <c r="D60" s="72" t="s">
        <v>89</v>
      </c>
      <c r="E60" s="70">
        <v>6</v>
      </c>
      <c r="F60" s="101"/>
      <c r="G60" s="71"/>
      <c r="H60" s="71"/>
      <c r="I60" s="81">
        <v>6</v>
      </c>
      <c r="J60" s="112"/>
    </row>
    <row r="61" spans="1:14" x14ac:dyDescent="0.25">
      <c r="A61" s="63"/>
      <c r="B61" s="91" t="s">
        <v>97</v>
      </c>
      <c r="C61" s="89" t="s">
        <v>98</v>
      </c>
      <c r="D61" s="72" t="s">
        <v>89</v>
      </c>
      <c r="E61" s="70"/>
      <c r="F61" s="101"/>
      <c r="G61" s="71"/>
      <c r="H61" s="71"/>
      <c r="I61" s="81"/>
      <c r="J61" s="112"/>
    </row>
    <row r="62" spans="1:14" x14ac:dyDescent="0.25">
      <c r="A62" s="63"/>
      <c r="B62" s="91" t="s">
        <v>99</v>
      </c>
      <c r="C62" s="89" t="s">
        <v>100</v>
      </c>
      <c r="D62" s="72" t="s">
        <v>89</v>
      </c>
      <c r="E62" s="70">
        <v>2</v>
      </c>
      <c r="F62" s="101"/>
      <c r="G62" s="71"/>
      <c r="H62" s="71"/>
      <c r="I62" s="81">
        <v>2</v>
      </c>
      <c r="J62" s="112"/>
    </row>
    <row r="63" spans="1:14" ht="31.5" x14ac:dyDescent="0.25">
      <c r="A63" s="73" t="s">
        <v>101</v>
      </c>
      <c r="B63" s="98"/>
      <c r="C63" s="99" t="s">
        <v>102</v>
      </c>
      <c r="D63" s="74"/>
      <c r="E63" s="75"/>
      <c r="F63" s="76"/>
      <c r="G63" s="76"/>
      <c r="H63" s="76"/>
      <c r="I63" s="84"/>
      <c r="J63" s="113"/>
    </row>
    <row r="64" spans="1:14" x14ac:dyDescent="0.25">
      <c r="A64" s="63"/>
      <c r="B64" s="92"/>
      <c r="C64" s="100"/>
      <c r="D64" s="66"/>
      <c r="E64" s="70"/>
      <c r="F64" s="101"/>
      <c r="G64" s="71"/>
      <c r="H64" s="71"/>
      <c r="I64" s="81"/>
      <c r="J64" s="112"/>
    </row>
    <row r="65" spans="1:10" x14ac:dyDescent="0.25">
      <c r="A65" s="63"/>
      <c r="B65" s="92"/>
      <c r="C65" s="100"/>
      <c r="D65" s="66"/>
      <c r="E65" s="70"/>
      <c r="F65" s="101"/>
      <c r="G65" s="71"/>
      <c r="H65" s="71"/>
      <c r="I65" s="81"/>
      <c r="J65" s="112"/>
    </row>
    <row r="66" spans="1:10" ht="57" x14ac:dyDescent="0.25">
      <c r="A66" s="63"/>
      <c r="B66" s="92"/>
      <c r="C66" s="77" t="s">
        <v>103</v>
      </c>
      <c r="D66" s="66" t="s">
        <v>89</v>
      </c>
      <c r="E66" s="70">
        <v>2</v>
      </c>
      <c r="F66" s="101"/>
      <c r="G66" s="71"/>
      <c r="H66" s="71"/>
      <c r="I66" s="81">
        <v>2</v>
      </c>
      <c r="J66" s="112"/>
    </row>
    <row r="67" spans="1:10" ht="57" x14ac:dyDescent="0.25">
      <c r="A67" s="63"/>
      <c r="B67" s="92"/>
      <c r="C67" s="77" t="s">
        <v>104</v>
      </c>
      <c r="D67" s="66" t="s">
        <v>89</v>
      </c>
      <c r="E67" s="70">
        <v>2</v>
      </c>
      <c r="F67" s="101"/>
      <c r="G67" s="71"/>
      <c r="H67" s="71"/>
      <c r="I67" s="81">
        <v>2</v>
      </c>
      <c r="J67" s="112"/>
    </row>
    <row r="68" spans="1:10" x14ac:dyDescent="0.25">
      <c r="A68" s="43"/>
      <c r="B68" s="42"/>
      <c r="C68" s="56"/>
      <c r="D68" s="43"/>
      <c r="E68" s="103"/>
      <c r="F68" s="220"/>
      <c r="G68" s="220"/>
      <c r="H68" s="220"/>
      <c r="I68" s="220"/>
      <c r="J68" s="114"/>
    </row>
    <row r="69" spans="1:10" ht="15" customHeight="1" x14ac:dyDescent="0.25">
      <c r="A69" s="16">
        <v>1</v>
      </c>
      <c r="B69" s="42"/>
      <c r="C69" s="17" t="s">
        <v>106</v>
      </c>
      <c r="D69" s="17"/>
      <c r="E69" s="31"/>
      <c r="F69" s="101"/>
      <c r="G69" s="101"/>
      <c r="H69" s="101"/>
      <c r="I69" s="39"/>
      <c r="J69" s="56"/>
    </row>
    <row r="70" spans="1:10" x14ac:dyDescent="0.25">
      <c r="A70" s="18"/>
      <c r="B70" s="43" t="s">
        <v>132</v>
      </c>
      <c r="C70" s="19" t="s">
        <v>107</v>
      </c>
      <c r="D70" s="19" t="s">
        <v>10</v>
      </c>
      <c r="E70" s="32">
        <v>1</v>
      </c>
      <c r="F70" s="101"/>
      <c r="G70" s="101"/>
      <c r="H70" s="101"/>
      <c r="I70" s="39">
        <v>1</v>
      </c>
      <c r="J70" s="56"/>
    </row>
    <row r="71" spans="1:10" ht="15" customHeight="1" x14ac:dyDescent="0.25">
      <c r="A71" s="16">
        <v>2</v>
      </c>
      <c r="B71" s="42"/>
      <c r="C71" s="19" t="s">
        <v>108</v>
      </c>
      <c r="D71" s="19"/>
      <c r="E71" s="33"/>
      <c r="F71" s="101"/>
      <c r="G71" s="101"/>
      <c r="H71" s="101"/>
      <c r="I71" s="39"/>
      <c r="J71" s="56"/>
    </row>
    <row r="72" spans="1:10" x14ac:dyDescent="0.25">
      <c r="A72" s="18"/>
      <c r="B72" s="43" t="s">
        <v>133</v>
      </c>
      <c r="C72" s="19" t="s">
        <v>107</v>
      </c>
      <c r="D72" s="19" t="s">
        <v>10</v>
      </c>
      <c r="E72" s="32">
        <v>1</v>
      </c>
      <c r="F72" s="101"/>
      <c r="G72" s="101"/>
      <c r="H72" s="101"/>
      <c r="I72" s="39">
        <v>1</v>
      </c>
      <c r="J72" s="56"/>
    </row>
    <row r="73" spans="1:10" ht="79.5" customHeight="1" x14ac:dyDescent="0.25">
      <c r="A73" s="16">
        <v>3</v>
      </c>
      <c r="B73" s="42"/>
      <c r="C73" s="20" t="s">
        <v>109</v>
      </c>
      <c r="D73" s="17" t="s">
        <v>10</v>
      </c>
      <c r="E73" s="34">
        <v>1</v>
      </c>
      <c r="F73" s="101"/>
      <c r="G73" s="101"/>
      <c r="H73" s="101"/>
      <c r="I73" s="39">
        <v>1</v>
      </c>
      <c r="J73" s="56"/>
    </row>
    <row r="74" spans="1:10" ht="15" customHeight="1" x14ac:dyDescent="0.25">
      <c r="A74" s="12">
        <v>4</v>
      </c>
      <c r="B74" s="42"/>
      <c r="C74" s="21" t="s">
        <v>110</v>
      </c>
      <c r="D74" s="17" t="s">
        <v>10</v>
      </c>
      <c r="E74" s="32">
        <v>1</v>
      </c>
      <c r="F74" s="101"/>
      <c r="G74" s="101"/>
      <c r="H74" s="101"/>
      <c r="I74" s="39">
        <v>1</v>
      </c>
      <c r="J74" s="56"/>
    </row>
    <row r="75" spans="1:10" ht="15" customHeight="1" x14ac:dyDescent="0.25">
      <c r="A75" s="12">
        <v>5</v>
      </c>
      <c r="B75" s="42"/>
      <c r="C75" s="21" t="s">
        <v>111</v>
      </c>
      <c r="D75" s="17" t="s">
        <v>127</v>
      </c>
      <c r="E75" s="32">
        <v>6</v>
      </c>
      <c r="F75" s="101"/>
      <c r="G75" s="101"/>
      <c r="H75" s="101"/>
      <c r="I75" s="39">
        <v>6</v>
      </c>
      <c r="J75" s="56"/>
    </row>
    <row r="76" spans="1:10" x14ac:dyDescent="0.25">
      <c r="A76" s="12">
        <v>6</v>
      </c>
      <c r="B76" s="42"/>
      <c r="C76" s="21" t="s">
        <v>112</v>
      </c>
      <c r="D76" s="19" t="s">
        <v>127</v>
      </c>
      <c r="E76" s="32">
        <v>39</v>
      </c>
      <c r="F76" s="101"/>
      <c r="G76" s="101"/>
      <c r="H76" s="101"/>
      <c r="I76" s="39">
        <v>39</v>
      </c>
      <c r="J76" s="56"/>
    </row>
    <row r="77" spans="1:10" x14ac:dyDescent="0.25">
      <c r="A77" s="22">
        <v>7</v>
      </c>
      <c r="B77" s="42"/>
      <c r="C77" s="23" t="s">
        <v>113</v>
      </c>
      <c r="D77" s="24" t="s">
        <v>127</v>
      </c>
      <c r="E77" s="35">
        <v>39</v>
      </c>
      <c r="F77" s="101"/>
      <c r="G77" s="101"/>
      <c r="H77" s="101"/>
      <c r="I77" s="39">
        <v>39</v>
      </c>
      <c r="J77" s="56"/>
    </row>
    <row r="78" spans="1:10" ht="15" customHeight="1" x14ac:dyDescent="0.25">
      <c r="A78" s="12">
        <v>8</v>
      </c>
      <c r="B78" s="42"/>
      <c r="C78" s="21" t="s">
        <v>114</v>
      </c>
      <c r="D78" s="19" t="s">
        <v>10</v>
      </c>
      <c r="E78" s="32">
        <v>3</v>
      </c>
      <c r="F78" s="101"/>
      <c r="G78" s="101"/>
      <c r="H78" s="101"/>
      <c r="I78" s="39">
        <v>3</v>
      </c>
      <c r="J78" s="56"/>
    </row>
    <row r="79" spans="1:10" ht="15" customHeight="1" x14ac:dyDescent="0.25">
      <c r="A79" s="12">
        <v>9</v>
      </c>
      <c r="B79" s="42"/>
      <c r="C79" s="21" t="s">
        <v>115</v>
      </c>
      <c r="D79" s="19" t="s">
        <v>10</v>
      </c>
      <c r="E79" s="32">
        <v>1</v>
      </c>
      <c r="F79" s="101"/>
      <c r="G79" s="101"/>
      <c r="H79" s="101"/>
      <c r="I79" s="39">
        <v>1</v>
      </c>
      <c r="J79" s="56"/>
    </row>
    <row r="80" spans="1:10" ht="15" customHeight="1" x14ac:dyDescent="0.25">
      <c r="A80" s="12">
        <v>10</v>
      </c>
      <c r="B80" s="42"/>
      <c r="C80" s="21" t="s">
        <v>116</v>
      </c>
      <c r="D80" s="19" t="s">
        <v>10</v>
      </c>
      <c r="E80" s="32">
        <v>4</v>
      </c>
      <c r="F80" s="101"/>
      <c r="G80" s="101"/>
      <c r="H80" s="101"/>
      <c r="I80" s="39">
        <v>4</v>
      </c>
      <c r="J80" s="56"/>
    </row>
    <row r="81" spans="1:10" ht="15" customHeight="1" x14ac:dyDescent="0.25">
      <c r="A81" s="12">
        <v>11</v>
      </c>
      <c r="B81" s="42"/>
      <c r="C81" s="21" t="s">
        <v>117</v>
      </c>
      <c r="D81" s="17" t="s">
        <v>10</v>
      </c>
      <c r="E81" s="32">
        <v>1</v>
      </c>
      <c r="F81" s="101"/>
      <c r="G81" s="101"/>
      <c r="H81" s="101"/>
      <c r="I81" s="39">
        <v>1</v>
      </c>
      <c r="J81" s="56"/>
    </row>
    <row r="82" spans="1:10" ht="15" customHeight="1" x14ac:dyDescent="0.25">
      <c r="A82" s="12">
        <v>12</v>
      </c>
      <c r="B82" s="42"/>
      <c r="C82" s="20" t="s">
        <v>118</v>
      </c>
      <c r="D82" s="17"/>
      <c r="E82" s="32"/>
      <c r="F82" s="101"/>
      <c r="G82" s="101"/>
      <c r="H82" s="101"/>
      <c r="I82" s="39"/>
      <c r="J82" s="56"/>
    </row>
    <row r="83" spans="1:10" ht="28.5" x14ac:dyDescent="0.2">
      <c r="A83" s="13"/>
      <c r="B83" s="43" t="s">
        <v>134</v>
      </c>
      <c r="C83" s="28" t="s">
        <v>139</v>
      </c>
      <c r="D83" s="17" t="s">
        <v>128</v>
      </c>
      <c r="E83" s="36">
        <v>11.2</v>
      </c>
      <c r="F83" s="29" t="s">
        <v>129</v>
      </c>
      <c r="G83" s="30">
        <v>7</v>
      </c>
      <c r="H83" s="30">
        <v>1.6</v>
      </c>
      <c r="I83" s="40">
        <f>H83*G83</f>
        <v>11.200000000000001</v>
      </c>
      <c r="J83" s="56"/>
    </row>
    <row r="84" spans="1:10" ht="28.5" x14ac:dyDescent="0.25">
      <c r="A84" s="12"/>
      <c r="B84" s="43"/>
      <c r="C84" s="17" t="s">
        <v>140</v>
      </c>
      <c r="D84" s="17"/>
      <c r="E84" s="36">
        <v>16.8</v>
      </c>
      <c r="F84" s="29" t="s">
        <v>130</v>
      </c>
      <c r="G84" s="30">
        <v>10.5</v>
      </c>
      <c r="H84" s="30">
        <v>1.6</v>
      </c>
      <c r="I84" s="40">
        <f>H84*G84</f>
        <v>16.8</v>
      </c>
      <c r="J84" s="56"/>
    </row>
    <row r="85" spans="1:10" ht="28.5" x14ac:dyDescent="0.25">
      <c r="A85" s="12"/>
      <c r="B85" s="43"/>
      <c r="C85" s="17" t="s">
        <v>141</v>
      </c>
      <c r="D85" s="17"/>
      <c r="E85" s="36">
        <v>12</v>
      </c>
      <c r="F85" s="29" t="s">
        <v>131</v>
      </c>
      <c r="G85" s="30">
        <v>7.5</v>
      </c>
      <c r="H85" s="30">
        <v>1.6</v>
      </c>
      <c r="I85" s="40">
        <f>H85*G85</f>
        <v>12</v>
      </c>
      <c r="J85" s="56"/>
    </row>
    <row r="86" spans="1:10" x14ac:dyDescent="0.25">
      <c r="A86" s="12"/>
      <c r="B86" s="43"/>
      <c r="C86" s="17"/>
      <c r="D86" s="17"/>
      <c r="E86" s="32"/>
      <c r="F86" s="13"/>
      <c r="G86" s="220"/>
      <c r="H86" s="220"/>
      <c r="I86" s="40"/>
      <c r="J86" s="56"/>
    </row>
    <row r="87" spans="1:10" x14ac:dyDescent="0.25">
      <c r="A87" s="12"/>
      <c r="B87" s="43"/>
      <c r="C87" s="17"/>
      <c r="D87" s="17"/>
      <c r="E87" s="32"/>
      <c r="F87" s="13"/>
      <c r="G87" s="101"/>
      <c r="H87" s="101"/>
      <c r="I87" s="40"/>
      <c r="J87" s="56"/>
    </row>
    <row r="88" spans="1:10" ht="42.75" x14ac:dyDescent="0.25">
      <c r="A88" s="12"/>
      <c r="B88" s="43" t="s">
        <v>135</v>
      </c>
      <c r="C88" s="20" t="s">
        <v>142</v>
      </c>
      <c r="D88" s="87" t="s">
        <v>128</v>
      </c>
      <c r="E88" s="36">
        <f>E83</f>
        <v>11.2</v>
      </c>
      <c r="F88" s="29" t="s">
        <v>129</v>
      </c>
      <c r="G88" s="30">
        <v>7</v>
      </c>
      <c r="H88" s="30">
        <v>1.6</v>
      </c>
      <c r="I88" s="78">
        <f>H88*G88</f>
        <v>11.200000000000001</v>
      </c>
      <c r="J88" s="56"/>
    </row>
    <row r="89" spans="1:10" ht="28.5" x14ac:dyDescent="0.25">
      <c r="A89" s="12"/>
      <c r="B89" s="42"/>
      <c r="C89" s="17" t="str">
        <f>C84</f>
        <v>Location - HOOD TO MOD
Length 10.5 x Breath 1.6</v>
      </c>
      <c r="D89" s="17"/>
      <c r="E89" s="36">
        <f>E84</f>
        <v>16.8</v>
      </c>
      <c r="F89" s="29" t="s">
        <v>130</v>
      </c>
      <c r="G89" s="30">
        <v>10.5</v>
      </c>
      <c r="H89" s="30">
        <v>1.6</v>
      </c>
      <c r="I89" s="40">
        <f>H89*G89</f>
        <v>16.8</v>
      </c>
      <c r="J89" s="56"/>
    </row>
    <row r="90" spans="1:10" ht="28.5" x14ac:dyDescent="0.25">
      <c r="A90" s="12"/>
      <c r="B90" s="42"/>
      <c r="C90" s="17" t="str">
        <f>C85</f>
        <v>Location - MOD TO AIRPORT
Length 7.5 x Breath 1.6</v>
      </c>
      <c r="D90" s="17"/>
      <c r="E90" s="36">
        <f>E85</f>
        <v>12</v>
      </c>
      <c r="F90" s="29" t="s">
        <v>131</v>
      </c>
      <c r="G90" s="30">
        <v>7.5</v>
      </c>
      <c r="H90" s="30">
        <v>1.6</v>
      </c>
      <c r="I90" s="40">
        <f>H90*G90</f>
        <v>12</v>
      </c>
      <c r="J90" s="56"/>
    </row>
    <row r="91" spans="1:10" x14ac:dyDescent="0.25">
      <c r="A91" s="12"/>
      <c r="B91" s="42"/>
      <c r="C91" s="17"/>
      <c r="D91" s="17"/>
      <c r="E91" s="32"/>
      <c r="F91" s="101"/>
      <c r="G91" s="220"/>
      <c r="H91" s="220"/>
      <c r="I91" s="39"/>
      <c r="J91" s="56"/>
    </row>
    <row r="92" spans="1:10" ht="15" customHeight="1" x14ac:dyDescent="0.25">
      <c r="A92" s="12">
        <v>13</v>
      </c>
      <c r="B92" s="42"/>
      <c r="C92" s="20" t="s">
        <v>119</v>
      </c>
      <c r="D92" s="17" t="s">
        <v>128</v>
      </c>
      <c r="E92" s="32">
        <v>0</v>
      </c>
      <c r="F92" s="101"/>
      <c r="G92" s="101"/>
      <c r="H92" s="101"/>
      <c r="I92" s="39"/>
      <c r="J92" s="56"/>
    </row>
    <row r="93" spans="1:10" x14ac:dyDescent="0.25">
      <c r="A93" s="12">
        <v>14</v>
      </c>
      <c r="B93" s="42"/>
      <c r="C93" s="20" t="s">
        <v>120</v>
      </c>
      <c r="D93" s="17" t="s">
        <v>10</v>
      </c>
      <c r="E93" s="32">
        <v>0</v>
      </c>
      <c r="F93" s="101"/>
      <c r="G93" s="101"/>
      <c r="H93" s="101"/>
      <c r="I93" s="39"/>
      <c r="J93" s="56"/>
    </row>
    <row r="94" spans="1:10" x14ac:dyDescent="0.25">
      <c r="A94" s="14">
        <v>15</v>
      </c>
      <c r="B94" s="42"/>
      <c r="C94" s="15" t="s">
        <v>121</v>
      </c>
      <c r="D94" s="15" t="s">
        <v>10</v>
      </c>
      <c r="E94" s="37">
        <v>1</v>
      </c>
      <c r="F94" s="101"/>
      <c r="G94" s="101"/>
      <c r="H94" s="101"/>
      <c r="I94" s="39">
        <v>1</v>
      </c>
      <c r="J94" s="56"/>
    </row>
    <row r="95" spans="1:10" x14ac:dyDescent="0.25">
      <c r="A95" s="14">
        <v>16</v>
      </c>
      <c r="B95" s="42"/>
      <c r="C95" s="15" t="s">
        <v>122</v>
      </c>
      <c r="D95" s="15" t="s">
        <v>10</v>
      </c>
      <c r="E95" s="37">
        <v>3</v>
      </c>
      <c r="F95" s="101"/>
      <c r="G95" s="101"/>
      <c r="H95" s="101"/>
      <c r="I95" s="39">
        <v>3</v>
      </c>
      <c r="J95" s="56"/>
    </row>
    <row r="96" spans="1:10" x14ac:dyDescent="0.25">
      <c r="A96" s="14">
        <v>17</v>
      </c>
      <c r="B96" s="42"/>
      <c r="C96" s="15" t="s">
        <v>123</v>
      </c>
      <c r="D96" s="15" t="s">
        <v>10</v>
      </c>
      <c r="E96" s="37">
        <v>3</v>
      </c>
      <c r="F96" s="101"/>
      <c r="G96" s="101"/>
      <c r="H96" s="101"/>
      <c r="I96" s="39">
        <v>3</v>
      </c>
      <c r="J96" s="56"/>
    </row>
    <row r="97" spans="1:10" x14ac:dyDescent="0.25">
      <c r="A97" s="14">
        <v>18</v>
      </c>
      <c r="B97" s="42"/>
      <c r="C97" s="15" t="s">
        <v>124</v>
      </c>
      <c r="D97" s="15" t="s">
        <v>10</v>
      </c>
      <c r="E97" s="37">
        <v>3</v>
      </c>
      <c r="F97" s="101"/>
      <c r="G97" s="101"/>
      <c r="H97" s="101"/>
      <c r="I97" s="39">
        <v>3</v>
      </c>
      <c r="J97" s="56"/>
    </row>
    <row r="98" spans="1:10" x14ac:dyDescent="0.25">
      <c r="A98" s="14">
        <v>19</v>
      </c>
      <c r="B98" s="42"/>
      <c r="C98" s="15" t="s">
        <v>125</v>
      </c>
      <c r="D98" s="15" t="s">
        <v>10</v>
      </c>
      <c r="E98" s="37">
        <v>1</v>
      </c>
      <c r="F98" s="101"/>
      <c r="G98" s="101"/>
      <c r="H98" s="101"/>
      <c r="I98" s="39">
        <v>1</v>
      </c>
      <c r="J98" s="56"/>
    </row>
    <row r="99" spans="1:10" x14ac:dyDescent="0.25">
      <c r="A99" s="14">
        <v>20</v>
      </c>
      <c r="B99" s="42"/>
      <c r="C99" s="15" t="s">
        <v>126</v>
      </c>
      <c r="D99" s="15" t="s">
        <v>10</v>
      </c>
      <c r="E99" s="37">
        <v>1</v>
      </c>
      <c r="F99" s="101"/>
      <c r="G99" s="101"/>
      <c r="H99" s="101"/>
      <c r="I99" s="39">
        <v>1</v>
      </c>
      <c r="J99" s="56"/>
    </row>
    <row r="100" spans="1:10" x14ac:dyDescent="0.25">
      <c r="A100" s="43"/>
      <c r="B100" s="42"/>
      <c r="C100" s="56"/>
      <c r="D100" s="43"/>
      <c r="E100" s="103"/>
      <c r="F100" s="101"/>
      <c r="G100" s="101"/>
      <c r="H100" s="101"/>
      <c r="I100" s="39"/>
      <c r="J100" s="56"/>
    </row>
    <row r="101" spans="1:10" ht="15.75" x14ac:dyDescent="0.25">
      <c r="A101" s="4"/>
      <c r="B101" s="7"/>
      <c r="C101" s="3"/>
      <c r="D101" s="4"/>
      <c r="E101" s="25"/>
      <c r="F101" s="115"/>
      <c r="G101" s="115"/>
      <c r="H101" s="115"/>
      <c r="I101" s="116"/>
      <c r="J101" s="117"/>
    </row>
  </sheetData>
  <mergeCells count="15">
    <mergeCell ref="A2:J2"/>
    <mergeCell ref="A4:A5"/>
    <mergeCell ref="B4:B5"/>
    <mergeCell ref="C4:C5"/>
    <mergeCell ref="D4:D5"/>
    <mergeCell ref="E4:E5"/>
    <mergeCell ref="F4:F5"/>
    <mergeCell ref="G4:H4"/>
    <mergeCell ref="I4:I5"/>
    <mergeCell ref="J4:J5"/>
    <mergeCell ref="G42:H42"/>
    <mergeCell ref="G45:H45"/>
    <mergeCell ref="F68:I68"/>
    <mergeCell ref="G86:H86"/>
    <mergeCell ref="G91:H91"/>
  </mergeCells>
  <pageMargins left="0.25" right="0.25" top="0.75" bottom="0.75" header="0.3" footer="0.3"/>
  <pageSetup paperSize="9"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1C1582-0795-44A9-89D3-46B1F882F243}"/>
</file>

<file path=customXml/itemProps2.xml><?xml version="1.0" encoding="utf-8"?>
<ds:datastoreItem xmlns:ds="http://schemas.openxmlformats.org/officeDocument/2006/customXml" ds:itemID="{25278837-17F5-4397-A006-36307680F0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Dominos Non Items Abstract</vt:lpstr>
      <vt:lpstr>Dominos Non Items MB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cp:lastPrinted>2024-08-24T10:41:47Z</cp:lastPrinted>
  <dcterms:created xsi:type="dcterms:W3CDTF">2024-04-29T10:56:56Z</dcterms:created>
  <dcterms:modified xsi:type="dcterms:W3CDTF">2024-08-27T10:49:23Z</dcterms:modified>
</cp:coreProperties>
</file>