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E:\FDT Acc\DESKTOP 106\TFS\Delhi Stores\billing\Flying\"/>
    </mc:Choice>
  </mc:AlternateContent>
  <xr:revisionPtr revIDLastSave="0" documentId="13_ncr:1_{A4A47566-59B5-40EE-9A10-75562BFE14F8}" xr6:coauthVersionLast="36" xr6:coauthVersionMax="47" xr10:uidLastSave="{00000000-0000-0000-0000-000000000000}"/>
  <bookViews>
    <workbookView xWindow="0" yWindow="0" windowWidth="28800" windowHeight="11610" activeTab="1" xr2:uid="{5E11015E-63E2-4016-9488-9C4DBB56891D}"/>
  </bookViews>
  <sheets>
    <sheet name="Flying Bite" sheetId="1" r:id="rId1"/>
    <sheet name="Flying Bite MB" sheetId="3"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J28" i="1"/>
  <c r="J27" i="1"/>
  <c r="J26" i="1"/>
  <c r="J8" i="1" l="1"/>
  <c r="J9" i="1"/>
  <c r="J11" i="1"/>
  <c r="J15" i="1"/>
  <c r="J16" i="1"/>
  <c r="J19" i="1"/>
  <c r="J20" i="1"/>
  <c r="J21" i="1"/>
  <c r="I23" i="1"/>
  <c r="J23" i="1" s="1"/>
  <c r="I22" i="1"/>
  <c r="J22" i="1" s="1"/>
  <c r="I18" i="1"/>
  <c r="J18" i="1" s="1"/>
  <c r="I17" i="1"/>
  <c r="J17" i="1" s="1"/>
  <c r="I14" i="1"/>
  <c r="I13" i="1"/>
  <c r="J13" i="1" s="1"/>
  <c r="I12" i="1"/>
  <c r="J12" i="1" s="1"/>
  <c r="I10" i="1"/>
  <c r="J10" i="1" s="1"/>
  <c r="I7" i="1"/>
  <c r="J7" i="1" s="1"/>
  <c r="I6" i="1"/>
  <c r="J6" i="1" s="1"/>
  <c r="I5" i="1"/>
  <c r="J5" i="1" s="1"/>
  <c r="I4" i="1"/>
  <c r="J4" i="1" s="1"/>
  <c r="I3" i="1"/>
  <c r="J3" i="1" s="1"/>
  <c r="L42" i="3"/>
  <c r="L41" i="3"/>
  <c r="A41" i="3"/>
  <c r="A42" i="3" s="1"/>
  <c r="L40" i="3"/>
  <c r="L39" i="3"/>
  <c r="L38" i="3"/>
  <c r="A38" i="3"/>
  <c r="J37" i="3"/>
  <c r="J36" i="3"/>
  <c r="J35" i="3"/>
  <c r="J34" i="3"/>
  <c r="J33" i="3"/>
  <c r="L31" i="3"/>
  <c r="L30" i="3"/>
  <c r="L29" i="3"/>
  <c r="L28" i="3"/>
  <c r="L27" i="3"/>
  <c r="A27" i="3"/>
  <c r="A28" i="3" s="1"/>
  <c r="A29" i="3" s="1"/>
  <c r="L26" i="3"/>
  <c r="A26" i="3"/>
  <c r="L25" i="3"/>
  <c r="L24" i="3"/>
  <c r="L23" i="3"/>
  <c r="L22" i="3"/>
  <c r="J21" i="3"/>
  <c r="J20" i="3"/>
  <c r="K19" i="3" s="1"/>
  <c r="L19" i="3" s="1"/>
  <c r="J18" i="3"/>
  <c r="J17" i="3"/>
  <c r="J16" i="3"/>
  <c r="J15" i="3"/>
  <c r="H14" i="3"/>
  <c r="J14" i="3" s="1"/>
  <c r="K12" i="3"/>
  <c r="L12" i="3" s="1"/>
  <c r="L11" i="3"/>
  <c r="K11" i="3"/>
  <c r="K3" i="3"/>
  <c r="L3" i="3" s="1"/>
  <c r="H24" i="1"/>
  <c r="F23" i="1"/>
  <c r="H23" i="1" s="1"/>
  <c r="F22" i="1"/>
  <c r="H22" i="1" s="1"/>
  <c r="F21" i="1"/>
  <c r="H21" i="1" s="1"/>
  <c r="F20" i="1"/>
  <c r="H20" i="1" s="1"/>
  <c r="F19" i="1"/>
  <c r="H19" i="1" s="1"/>
  <c r="F18" i="1"/>
  <c r="H18" i="1" s="1"/>
  <c r="F17" i="1"/>
  <c r="H17" i="1" s="1"/>
  <c r="F16" i="1"/>
  <c r="H16" i="1" s="1"/>
  <c r="F15" i="1"/>
  <c r="H15" i="1" s="1"/>
  <c r="G14" i="1"/>
  <c r="F14" i="1"/>
  <c r="F13" i="1"/>
  <c r="H13" i="1" s="1"/>
  <c r="F12" i="1"/>
  <c r="H12" i="1" s="1"/>
  <c r="F11" i="1"/>
  <c r="H11" i="1" s="1"/>
  <c r="F10" i="1"/>
  <c r="H10" i="1" s="1"/>
  <c r="F9" i="1"/>
  <c r="H9" i="1" s="1"/>
  <c r="F8" i="1"/>
  <c r="H8" i="1" s="1"/>
  <c r="F7" i="1"/>
  <c r="H7" i="1" s="1"/>
  <c r="F6" i="1"/>
  <c r="H6" i="1" s="1"/>
  <c r="F5" i="1"/>
  <c r="H5" i="1" s="1"/>
  <c r="F4" i="1"/>
  <c r="H4" i="1" s="1"/>
  <c r="A4" i="1"/>
  <c r="A5" i="1" s="1"/>
  <c r="A6" i="1" s="1"/>
  <c r="A7" i="1" s="1"/>
  <c r="A8" i="1" s="1"/>
  <c r="A9" i="1" s="1"/>
  <c r="A10" i="1" s="1"/>
  <c r="A11" i="1" s="1"/>
  <c r="A12" i="1" s="1"/>
  <c r="A13" i="1" s="1"/>
  <c r="A14" i="1" s="1"/>
  <c r="A15" i="1" s="1"/>
  <c r="A16" i="1" s="1"/>
  <c r="A17" i="1" s="1"/>
  <c r="A18" i="1" s="1"/>
  <c r="A19" i="1" s="1"/>
  <c r="A20" i="1" s="1"/>
  <c r="A21" i="1" s="1"/>
  <c r="A22" i="1" s="1"/>
  <c r="A23" i="1" s="1"/>
  <c r="A24" i="1" s="1"/>
  <c r="F3" i="1"/>
  <c r="H3" i="1" s="1"/>
  <c r="J14" i="1" l="1"/>
  <c r="H14" i="1"/>
  <c r="H25" i="1" s="1"/>
  <c r="J25" i="1"/>
  <c r="K32" i="3"/>
  <c r="L32" i="3" s="1"/>
  <c r="K13" i="3"/>
  <c r="L13" i="3" s="1"/>
</calcChain>
</file>

<file path=xl/sharedStrings.xml><?xml version="1.0" encoding="utf-8"?>
<sst xmlns="http://schemas.openxmlformats.org/spreadsheetml/2006/main" count="221" uniqueCount="128">
  <si>
    <t>Flying Bite</t>
  </si>
  <si>
    <t>INDOOR AREA _2000x2575x2700H(mm)</t>
  </si>
  <si>
    <t>LOCATION</t>
  </si>
  <si>
    <t>T-1 IGI DELHI</t>
  </si>
  <si>
    <t>S.No</t>
  </si>
  <si>
    <t>Head</t>
  </si>
  <si>
    <t>Description</t>
  </si>
  <si>
    <t>Make</t>
  </si>
  <si>
    <t>UOM</t>
  </si>
  <si>
    <t xml:space="preserve">QTY </t>
  </si>
  <si>
    <t>Rate</t>
  </si>
  <si>
    <t>Amount (INR)</t>
  </si>
  <si>
    <t>MS Work</t>
  </si>
  <si>
    <r>
      <t>Providing  &amp;  fixing  of</t>
    </r>
    <r>
      <rPr>
        <b/>
        <u/>
        <sz val="12"/>
        <rFont val="Aptos Narrow"/>
        <family val="2"/>
      </rPr>
      <t>  MS  </t>
    </r>
    <r>
      <rPr>
        <sz val="12"/>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</si>
  <si>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</si>
  <si>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</si>
  <si>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</si>
  <si>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</si>
  <si>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</si>
  <si>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</si>
  <si>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</si>
  <si>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</si>
  <si>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</si>
  <si>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r>
      <t>Providing    ,    installing    and    fixing    in    position    FR Plywood</t>
    </r>
    <r>
      <rPr>
        <b/>
        <sz val="12"/>
        <rFont val="Aptos Narrow"/>
        <family val="2"/>
      </rPr>
      <t xml:space="preserve"> </t>
    </r>
    <r>
      <rPr>
        <sz val="12"/>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</si>
  <si>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</si>
  <si>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</si>
  <si>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</si>
  <si>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</si>
  <si>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</si>
  <si>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</si>
  <si>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</si>
  <si>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</si>
  <si>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</si>
  <si>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</si>
  <si>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</si>
  <si>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</si>
  <si>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 (1225x750x900)</t>
  </si>
  <si>
    <t>Century/Merino/ FGV</t>
  </si>
  <si>
    <t>No.</t>
  </si>
  <si>
    <t>Side Storages</t>
  </si>
  <si>
    <t>Providing and installation of make of 18mm &amp; 12mm Fr Plywood with approved laminate finish with hinges soft closed shutter.</t>
  </si>
  <si>
    <t>Nos.</t>
  </si>
  <si>
    <t>Pendant Light</t>
  </si>
  <si>
    <r>
      <rPr>
        <b/>
        <sz val="12"/>
        <rFont val="Aptos Narrow"/>
        <family val="2"/>
      </rPr>
      <t>LED Light fixtures-</t>
    </r>
    <r>
      <rPr>
        <sz val="12"/>
        <rFont val="Aptos Narrow"/>
        <family val="2"/>
      </rPr>
      <t>Supply, installation, testing &amp; commissioning of lighting fittings/ fixtures complete with LED driver, complete as required:- (Hanging Lamp)</t>
    </r>
  </si>
  <si>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</si>
  <si>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</si>
  <si>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</si>
  <si>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</si>
  <si>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</si>
  <si>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</si>
  <si>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</si>
  <si>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</si>
  <si>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</si>
  <si>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</si>
  <si>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</si>
  <si>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</si>
  <si>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</si>
  <si>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</si>
  <si>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</si>
  <si>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</si>
  <si>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</si>
  <si>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</si>
  <si>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</si>
  <si>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</si>
  <si>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</si>
  <si>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</si>
  <si>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</si>
  <si>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</si>
  <si>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2 nos. 5MP Camera with Audio, 16" Display Monitor, 90mtr. D Link Wire</t>
  </si>
  <si>
    <t>Hikvision</t>
  </si>
  <si>
    <t>Set</t>
  </si>
  <si>
    <t>Installation</t>
  </si>
  <si>
    <t>T-1 Delhi Airport</t>
  </si>
  <si>
    <t>EA</t>
  </si>
  <si>
    <t>Transportation</t>
  </si>
  <si>
    <t>Equipment Shifting Cost Extra</t>
  </si>
  <si>
    <t>TOTAL</t>
  </si>
  <si>
    <t>Measurement sheet</t>
  </si>
  <si>
    <t>Size</t>
  </si>
  <si>
    <t xml:space="preserve">Length </t>
  </si>
  <si>
    <t xml:space="preserve">Width </t>
  </si>
  <si>
    <t xml:space="preserve">Height </t>
  </si>
  <si>
    <t xml:space="preserve">Nos/Wt </t>
  </si>
  <si>
    <t xml:space="preserve">Qty </t>
  </si>
  <si>
    <r>
      <t>Providing  &amp;  fixing  of</t>
    </r>
    <r>
      <rPr>
        <b/>
        <u/>
        <sz val="11"/>
        <rFont val="Aptos Narrow"/>
        <family val="2"/>
      </rPr>
      <t>  MS  </t>
    </r>
    <r>
      <rPr>
        <sz val="11"/>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</si>
  <si>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Back Structure - 40x40x1.5mm</t>
  </si>
  <si>
    <t xml:space="preserve">Bottom  Structure -50x50x1.5mm </t>
  </si>
  <si>
    <t>Left Side-40x40x1.5 Full Height &amp; Righ</t>
  </si>
  <si>
    <t>Front Side-40x40x1.5</t>
  </si>
  <si>
    <t>Pillar (50x50x1.5)</t>
  </si>
  <si>
    <t>Roof Horizontal Pipe (50mmx50mmx1.5)</t>
  </si>
  <si>
    <t xml:space="preserve">Providing and fixing of 18mm FR Ply with 1.5mm thick aluminium checker sheet finish mounted over MS pipe 50mm SHS , C/C 600x600mm grid, </t>
  </si>
  <si>
    <t>Century Ply, Tata/ Jindal</t>
  </si>
  <si>
    <r>
      <t>Providing    ,    installing    and    fixing    in    position    FR Plywood</t>
    </r>
    <r>
      <rPr>
        <b/>
        <sz val="11"/>
        <rFont val="Aptos Narrow"/>
        <family val="2"/>
      </rPr>
      <t xml:space="preserve"> </t>
    </r>
    <r>
      <rPr>
        <sz val="11"/>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</si>
  <si>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t xml:space="preserve">Back Wall </t>
  </si>
  <si>
    <t xml:space="preserve">Front </t>
  </si>
  <si>
    <t xml:space="preserve">Left Wall </t>
  </si>
  <si>
    <t>Façade</t>
  </si>
  <si>
    <t>Branding Side Wall(Righ front)</t>
  </si>
  <si>
    <t>Duco Paint</t>
  </si>
  <si>
    <t>Roof Horizontal Pipe (50mmx50mm)</t>
  </si>
  <si>
    <t>Pillar</t>
  </si>
  <si>
    <t>Providing and fixing of POS counter made of 18mm FR Ply with Laminate  finish, Step &amp; inside laminate finish, two drawer, key board tray, storage, wire manager etc. (As per approved GFC)</t>
  </si>
  <si>
    <t>Side  Storages</t>
  </si>
  <si>
    <t>Providing and installation of make of 18mm &amp; 12mm Fr Plywood with approved laminate finish with hinges normal</t>
  </si>
  <si>
    <t>900x900x750</t>
  </si>
  <si>
    <r>
      <rPr>
        <b/>
        <sz val="11"/>
        <rFont val="Aptos Narrow"/>
        <family val="2"/>
      </rPr>
      <t>LED Light fixtures-</t>
    </r>
    <r>
      <rPr>
        <sz val="11"/>
        <rFont val="Aptos Narrow"/>
        <family val="2"/>
      </rPr>
      <t>Supply, installation, testing &amp; commissioning of lighting fittings/ fixtures complete with LED driver, complete as required:- (Hanging Lamp)</t>
    </r>
  </si>
  <si>
    <t>1200x1</t>
  </si>
  <si>
    <t>2550x2576</t>
  </si>
  <si>
    <t>Front Counter side</t>
  </si>
  <si>
    <t>Back Wall Above Counter 1200mm</t>
  </si>
  <si>
    <t xml:space="preserve">Left  Side Wall </t>
  </si>
  <si>
    <t>Left Kitchen Door</t>
  </si>
  <si>
    <t>400x750</t>
  </si>
  <si>
    <t>2x 3</t>
  </si>
  <si>
    <t xml:space="preserve">Signature </t>
  </si>
  <si>
    <t>1225x750x900</t>
  </si>
  <si>
    <t>Flybite</t>
  </si>
  <si>
    <t>DVR 5MP, 1 TB, 3 nos. 5MP Camera with Audio, 16" Display Monitor, 90mtr. D Link Wire</t>
  </si>
  <si>
    <t>PO : TFSPL/PO/24-25/000522</t>
  </si>
  <si>
    <t xml:space="preserve">RA Bill </t>
  </si>
  <si>
    <t xml:space="preserve">Approved Qty </t>
  </si>
  <si>
    <t xml:space="preserve">Final Bill </t>
  </si>
  <si>
    <t xml:space="preserve">Delhi T1 _ Flying Bite _Indoor Area  ( 2700X2575X2700) _BOQ </t>
  </si>
  <si>
    <t xml:space="preserve">Less 3.5% Discount on total work done </t>
  </si>
  <si>
    <t xml:space="preserve">Total after discount </t>
  </si>
  <si>
    <t>GST @ 18%</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</si>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</sst>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22">
    <font>
      <sz val="11"/>
      <color theme="1"/>
      <name val="Calibri"/>
      <family val="2"/>
      <scheme val="minor"/>
    </font>
    <font>
      <sz val="11"/>
      <color theme="1"/>
      <name val="Calibri"/>
      <family val="2"/>
      <scheme val="minor"/>
    </font>
    <font>
      <b/>
      <sz val="12"/>
      <color theme="0"/>
      <name val="Aptos Narrow"/>
      <family val="2"/>
    </font>
    <font>
      <b/>
      <sz val="12"/>
      <name val="Aptos Narrow"/>
      <family val="2"/>
    </font>
    <font>
      <sz val="12"/>
      <color theme="1"/>
      <name val="Aptos Narrow"/>
      <family val="2"/>
    </font>
    <font>
      <b/>
      <sz val="12"/>
      <color theme="1"/>
      <name val="Aptos Narrow"/>
      <family val="2"/>
    </font>
    <font>
      <sz val="12"/>
      <name val="Aptos Narrow"/>
      <family val="2"/>
    </font>
    <font>
      <b/>
      <u/>
      <sz val="12"/>
      <name val="Aptos Narrow"/>
      <family val="2"/>
    </font>
    <font>
      <sz val="14"/>
      <color theme="1"/>
      <name val="Aptos Narrow"/>
      <family val="2"/>
    </font>
    <font>
      <b/>
      <sz val="14"/>
      <color theme="1"/>
      <name val="Aptos Narrow"/>
      <family val="2"/>
    </font>
    <font>
      <sz val="11"/>
      <color theme="1"/>
      <name val="Aptos Narrow"/>
      <family val="2"/>
    </font>
    <font>
      <sz val="10"/>
      <name val="MS Sans Serif"/>
      <family val="2"/>
    </font>
    <font>
      <sz val="14"/>
      <name val="Aptos Narrow"/>
      <family val="2"/>
    </font>
    <font>
      <b/>
      <sz val="12"/>
      <color rgb="FFFF0000"/>
      <name val="Aptos Narrow"/>
      <family val="2"/>
    </font>
    <font>
      <sz val="12"/>
      <color rgb="FFFF0000"/>
      <name val="Aptos Narrow"/>
      <family val="2"/>
    </font>
    <font>
      <b/>
      <sz val="11"/>
      <color theme="1"/>
      <name val="Aptos Narrow"/>
      <family val="2"/>
    </font>
    <font>
      <sz val="11"/>
      <name val="Aptos Narrow"/>
      <family val="2"/>
    </font>
    <font>
      <b/>
      <u/>
      <sz val="11"/>
      <name val="Aptos Narrow"/>
      <family val="2"/>
    </font>
    <font>
      <b/>
      <sz val="11"/>
      <name val="Aptos Narrow"/>
      <family val="2"/>
    </font>
    <font>
      <sz val="14"/>
      <color rgb="FFFF0000"/>
      <name val="Aptos Narrow"/>
      <family val="2"/>
    </font>
    <font>
      <b/>
      <sz val="14"/>
      <name val="Aptos Narrow"/>
      <family val="2"/>
    </font>
    <font>
      <b/>
      <sz val="12"/>
      <color theme="1"/>
      <name val="Aptos Narrow"/>
    </font>
  </fonts>
  <fills count="9">
    <fill>
      <patternFill patternType="none"/>
    </fill>
    <fill>
      <patternFill patternType="gray125"/>
    </fill>
    <fill>
      <patternFill patternType="solid">
        <fgColor rgb="FF33CCCC"/>
        <bgColor indexed="64"/>
      </patternFill>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43" fontId="1" fillId="0" borderId="0" applyFont="0" applyFill="0" applyBorder="0" applyAlignment="0" applyProtection="0"/>
    <xf numFmtId="0" fontId="11" fillId="0" borderId="0" applyProtection="0"/>
  </cellStyleXfs>
  <cellXfs count="111">
    <xf numFmtId="0" fontId="0" fillId="0" borderId="0" xfId="0"/>
    <xf numFmtId="0" fontId="2" fillId="2" borderId="1" xfId="0" applyFont="1" applyFill="1" applyBorder="1" applyAlignment="1">
      <alignment horizontal="center" vertical="center"/>
    </xf>
    <xf numFmtId="0" fontId="4" fillId="0" borderId="0" xfId="0" applyFont="1" applyAlignment="1">
      <alignment horizontal="left" vertical="center"/>
    </xf>
    <xf numFmtId="0" fontId="4" fillId="3" borderId="1" xfId="0" applyFont="1" applyFill="1" applyBorder="1" applyAlignment="1">
      <alignment horizontal="center" vertical="center"/>
    </xf>
    <xf numFmtId="43" fontId="4" fillId="0" borderId="1" xfId="1" applyFont="1" applyBorder="1" applyAlignment="1">
      <alignment horizontal="center" vertical="center"/>
    </xf>
    <xf numFmtId="164" fontId="4" fillId="0" borderId="1" xfId="1" applyNumberFormat="1" applyFont="1" applyBorder="1" applyAlignment="1">
      <alignment horizontal="center" vertical="center"/>
    </xf>
    <xf numFmtId="0" fontId="4" fillId="0" borderId="0" xfId="0" applyFont="1" applyAlignment="1">
      <alignment horizontal="center" vertical="center"/>
    </xf>
    <xf numFmtId="0" fontId="10" fillId="3" borderId="1" xfId="0" applyFont="1" applyFill="1" applyBorder="1" applyAlignment="1">
      <alignment horizontal="left" vertical="center" wrapText="1"/>
    </xf>
    <xf numFmtId="43" fontId="4" fillId="0" borderId="0" xfId="0" applyNumberFormat="1" applyFont="1" applyAlignment="1">
      <alignment horizontal="left" vertical="center"/>
    </xf>
    <xf numFmtId="0" fontId="4" fillId="3" borderId="1" xfId="0" applyFont="1" applyFill="1" applyBorder="1" applyAlignment="1">
      <alignment horizontal="left" vertical="top" wrapText="1"/>
    </xf>
    <xf numFmtId="0" fontId="4" fillId="0" borderId="0" xfId="0" applyFont="1" applyAlignment="1">
      <alignment horizontal="left" vertical="center" wrapText="1"/>
    </xf>
    <xf numFmtId="0" fontId="10" fillId="0" borderId="0" xfId="0" applyFont="1" applyAlignment="1">
      <alignment horizontal="left"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165" fontId="15" fillId="4" borderId="1" xfId="1" applyNumberFormat="1" applyFont="1" applyFill="1" applyBorder="1" applyAlignment="1">
      <alignment horizontal="center" vertical="center"/>
    </xf>
    <xf numFmtId="43" fontId="15" fillId="4" borderId="1" xfId="1" applyFont="1" applyFill="1" applyBorder="1" applyAlignment="1">
      <alignment horizontal="center" vertical="center"/>
    </xf>
    <xf numFmtId="43" fontId="10" fillId="5" borderId="1" xfId="1" applyFont="1" applyFill="1" applyBorder="1" applyAlignment="1">
      <alignment horizontal="center" vertical="center"/>
    </xf>
    <xf numFmtId="0" fontId="10" fillId="0" borderId="0" xfId="0" applyFont="1" applyAlignment="1">
      <alignment horizontal="center" vertical="center"/>
    </xf>
    <xf numFmtId="0" fontId="10"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43" fontId="10" fillId="3" borderId="1" xfId="1" applyFont="1" applyFill="1" applyBorder="1" applyAlignment="1">
      <alignment horizontal="left" vertical="center"/>
    </xf>
    <xf numFmtId="165" fontId="10" fillId="3" borderId="1" xfId="1" applyNumberFormat="1" applyFont="1" applyFill="1" applyBorder="1" applyAlignment="1">
      <alignment horizontal="left" vertical="center"/>
    </xf>
    <xf numFmtId="43" fontId="15" fillId="0" borderId="1" xfId="1" applyFont="1" applyBorder="1" applyAlignment="1">
      <alignment horizontal="left" vertical="center"/>
    </xf>
    <xf numFmtId="43" fontId="10" fillId="0" borderId="1" xfId="1" applyFont="1" applyBorder="1" applyAlignment="1">
      <alignment horizontal="left" vertical="center"/>
    </xf>
    <xf numFmtId="43" fontId="10" fillId="3" borderId="1" xfId="1" applyFont="1" applyFill="1" applyBorder="1" applyAlignment="1">
      <alignment horizontal="left" vertical="center" wrapText="1"/>
    </xf>
    <xf numFmtId="165" fontId="10" fillId="0" borderId="1" xfId="1" applyNumberFormat="1" applyFont="1" applyFill="1" applyBorder="1" applyAlignment="1">
      <alignment horizontal="left" vertical="center"/>
    </xf>
    <xf numFmtId="0" fontId="15" fillId="3" borderId="1" xfId="0" applyFont="1" applyFill="1" applyBorder="1" applyAlignment="1">
      <alignment horizontal="center" vertical="center"/>
    </xf>
    <xf numFmtId="0" fontId="16" fillId="3" borderId="1" xfId="2" applyFont="1" applyFill="1" applyBorder="1" applyAlignment="1" applyProtection="1">
      <alignment horizontal="left" vertical="center" wrapText="1"/>
    </xf>
    <xf numFmtId="43" fontId="15" fillId="0" borderId="1" xfId="1" applyFont="1" applyFill="1" applyBorder="1" applyAlignment="1">
      <alignment horizontal="left" vertical="center"/>
    </xf>
    <xf numFmtId="0" fontId="19" fillId="3" borderId="5"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165" fontId="10" fillId="0" borderId="0" xfId="1" applyNumberFormat="1" applyFont="1" applyAlignment="1">
      <alignment horizontal="left" vertical="center"/>
    </xf>
    <xf numFmtId="43" fontId="10" fillId="0" borderId="0" xfId="1" applyFont="1" applyAlignment="1">
      <alignment horizontal="lef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4" fillId="0" borderId="1" xfId="0" applyFont="1" applyBorder="1" applyAlignment="1">
      <alignment horizontal="center" vertical="center"/>
    </xf>
    <xf numFmtId="43" fontId="4" fillId="0" borderId="0" xfId="1" applyFont="1" applyAlignment="1">
      <alignment horizontal="center" vertical="center"/>
    </xf>
    <xf numFmtId="164" fontId="4" fillId="0" borderId="0" xfId="1" applyNumberFormat="1" applyFont="1" applyAlignment="1">
      <alignment horizontal="center" vertical="center"/>
    </xf>
    <xf numFmtId="0" fontId="18" fillId="2"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43" fontId="5" fillId="7" borderId="1" xfId="1" applyFont="1" applyFill="1" applyBorder="1" applyAlignment="1">
      <alignment horizontal="center" vertical="center"/>
    </xf>
    <xf numFmtId="164" fontId="5" fillId="7" borderId="1" xfId="1"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0" fillId="0" borderId="1" xfId="0" applyFont="1" applyBorder="1" applyAlignment="1">
      <alignment horizontal="center" vertical="center"/>
    </xf>
    <xf numFmtId="0" fontId="15"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3" fontId="4" fillId="0" borderId="1" xfId="1" applyFont="1" applyFill="1" applyBorder="1" applyAlignment="1">
      <alignment horizontal="center" vertical="center"/>
    </xf>
    <xf numFmtId="164" fontId="4" fillId="0" borderId="1" xfId="1" applyNumberFormat="1" applyFont="1" applyFill="1" applyBorder="1" applyAlignment="1">
      <alignment horizontal="center" vertical="center"/>
    </xf>
    <xf numFmtId="43"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3" fontId="8" fillId="0" borderId="1" xfId="1" applyFont="1" applyFill="1" applyBorder="1" applyAlignment="1">
      <alignment horizontal="center" vertical="center"/>
    </xf>
    <xf numFmtId="164" fontId="8"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2" applyFont="1" applyFill="1" applyBorder="1" applyAlignment="1" applyProtection="1">
      <alignment horizontal="left" vertical="center" wrapText="1"/>
    </xf>
    <xf numFmtId="0" fontId="12" fillId="0" borderId="1" xfId="2" applyFont="1" applyFill="1" applyBorder="1" applyAlignment="1" applyProtection="1">
      <alignment horizontal="left" vertical="center" wrapText="1"/>
    </xf>
    <xf numFmtId="165" fontId="8" fillId="0" borderId="1" xfId="1"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14" fillId="0" borderId="5" xfId="0" applyFont="1" applyFill="1" applyBorder="1" applyAlignment="1">
      <alignment horizontal="left" vertical="center"/>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43" fontId="14" fillId="0" borderId="5" xfId="1" applyFont="1" applyFill="1" applyBorder="1" applyAlignment="1">
      <alignment horizontal="center" vertical="center"/>
    </xf>
    <xf numFmtId="164" fontId="14" fillId="0" borderId="5" xfId="1" applyNumberFormat="1" applyFont="1" applyFill="1" applyBorder="1" applyAlignment="1">
      <alignment horizontal="center" vertical="center"/>
    </xf>
    <xf numFmtId="0" fontId="21" fillId="0" borderId="1" xfId="0" applyFont="1" applyBorder="1" applyAlignment="1">
      <alignment horizontal="left" vertical="center"/>
    </xf>
    <xf numFmtId="0" fontId="4" fillId="0" borderId="1" xfId="0" applyFont="1" applyBorder="1" applyAlignment="1">
      <alignment horizontal="left" vertical="center" wrapText="1"/>
    </xf>
    <xf numFmtId="0" fontId="21" fillId="0" borderId="1" xfId="0" applyFont="1" applyBorder="1" applyAlignment="1">
      <alignment horizontal="center" vertical="center"/>
    </xf>
    <xf numFmtId="164" fontId="21" fillId="0" borderId="1" xfId="1" applyNumberFormat="1" applyFont="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center" vertical="center"/>
    </xf>
    <xf numFmtId="0" fontId="8"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164" fontId="4" fillId="4" borderId="9" xfId="1" applyNumberFormat="1" applyFont="1" applyFill="1" applyBorder="1" applyAlignment="1">
      <alignment horizontal="center" vertical="center"/>
    </xf>
    <xf numFmtId="43" fontId="5" fillId="4" borderId="9" xfId="1" applyNumberFormat="1" applyFont="1" applyFill="1" applyBorder="1" applyAlignment="1">
      <alignment horizontal="center" vertical="center"/>
    </xf>
    <xf numFmtId="0" fontId="4" fillId="4" borderId="9" xfId="0" applyFont="1" applyFill="1" applyBorder="1" applyAlignment="1">
      <alignment horizontal="center" vertical="center"/>
    </xf>
    <xf numFmtId="164" fontId="5" fillId="4" borderId="10" xfId="1" applyNumberFormat="1" applyFont="1" applyFill="1" applyBorder="1" applyAlignment="1">
      <alignment horizontal="center" vertical="center"/>
    </xf>
    <xf numFmtId="0" fontId="4" fillId="0" borderId="11" xfId="0" applyFont="1" applyBorder="1" applyAlignment="1">
      <alignment horizontal="center" vertical="center"/>
    </xf>
    <xf numFmtId="43" fontId="4" fillId="0" borderId="12" xfId="0" applyNumberFormat="1" applyFont="1" applyBorder="1" applyAlignment="1">
      <alignment horizontal="center" vertical="center"/>
    </xf>
    <xf numFmtId="0" fontId="21" fillId="0" borderId="11" xfId="0" applyFont="1" applyBorder="1" applyAlignment="1">
      <alignment horizontal="center" vertical="center"/>
    </xf>
    <xf numFmtId="43" fontId="21" fillId="0" borderId="12" xfId="0" applyNumberFormat="1" applyFont="1" applyBorder="1" applyAlignment="1">
      <alignment horizontal="center" vertical="center"/>
    </xf>
    <xf numFmtId="0" fontId="4" fillId="0" borderId="11" xfId="0" applyFont="1" applyBorder="1" applyAlignment="1">
      <alignment horizontal="center" vertical="center"/>
    </xf>
    <xf numFmtId="0" fontId="21" fillId="8" borderId="13" xfId="0" applyFont="1" applyFill="1" applyBorder="1" applyAlignment="1">
      <alignment horizontal="center" vertical="center"/>
    </xf>
    <xf numFmtId="0" fontId="21" fillId="8" borderId="14" xfId="0" applyFont="1" applyFill="1" applyBorder="1" applyAlignment="1">
      <alignment horizontal="center" vertical="center"/>
    </xf>
    <xf numFmtId="0" fontId="21" fillId="8" borderId="14" xfId="0" applyFont="1" applyFill="1" applyBorder="1" applyAlignment="1">
      <alignment horizontal="center" vertical="center"/>
    </xf>
    <xf numFmtId="43" fontId="21" fillId="8" borderId="15" xfId="0" applyNumberFormat="1" applyFont="1" applyFill="1" applyBorder="1" applyAlignment="1">
      <alignment horizontal="center" vertical="center"/>
    </xf>
  </cellXfs>
  <cellStyles count="3">
    <cellStyle name="Comma" xfId="1" builtinId="3"/>
    <cellStyle name="Normal" xfId="0" builtinId="0"/>
    <cellStyle name="Normal_HDFCPAT" xfId="2" xr:uid="{3B20F65E-88AF-4043-9F7C-54D9421937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DT%20-Working\TFS\DELHI\T-1%20TFS%20_Outlet%20Relocation%20&amp;%20Refabrication\Submission\TFS_T1DelhiCarts__FDTRV1.2_14062024-%20Portal%20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L3">
            <v>170</v>
          </cell>
        </row>
        <row r="11">
          <cell r="L11">
            <v>5.15</v>
          </cell>
        </row>
        <row r="12">
          <cell r="L12">
            <v>5.15</v>
          </cell>
        </row>
        <row r="13">
          <cell r="L13">
            <v>24</v>
          </cell>
        </row>
        <row r="19">
          <cell r="L19">
            <v>2.2800000000000002</v>
          </cell>
        </row>
        <row r="22">
          <cell r="L22">
            <v>0</v>
          </cell>
        </row>
        <row r="23">
          <cell r="L23">
            <v>0</v>
          </cell>
        </row>
        <row r="24">
          <cell r="L24">
            <v>1</v>
          </cell>
        </row>
        <row r="25">
          <cell r="L25">
            <v>0</v>
          </cell>
        </row>
        <row r="26">
          <cell r="L26">
            <v>2</v>
          </cell>
        </row>
        <row r="27">
          <cell r="L27">
            <v>2</v>
          </cell>
        </row>
        <row r="28">
          <cell r="L28">
            <v>1</v>
          </cell>
        </row>
        <row r="29">
          <cell r="L29">
            <v>2</v>
          </cell>
        </row>
        <row r="30">
          <cell r="L30">
            <v>1</v>
          </cell>
        </row>
        <row r="31">
          <cell r="L31">
            <v>10</v>
          </cell>
        </row>
        <row r="32">
          <cell r="L32">
            <v>97.30655999999999</v>
          </cell>
        </row>
        <row r="38">
          <cell r="L38">
            <v>0</v>
          </cell>
        </row>
        <row r="39">
          <cell r="L39">
            <v>0</v>
          </cell>
        </row>
        <row r="40">
          <cell r="L40">
            <v>0</v>
          </cell>
        </row>
        <row r="41">
          <cell r="L41">
            <v>1</v>
          </cell>
        </row>
        <row r="42">
          <cell r="L42">
            <v>1</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C503-8B7C-430F-9581-4515F6A9F24C}">
  <dimension ref="A1:L29"/>
  <sheetViews>
    <sheetView zoomScale="85" zoomScaleNormal="85" workbookViewId="0">
      <selection activeCell="H37" sqref="H37"/>
    </sheetView>
  </sheetViews>
  <sheetFormatPr defaultColWidth="8.85546875" defaultRowHeight="15"/>
  <cols>
    <col min="1" max="1" width="6.42578125" style="6" bestFit="1" customWidth="1"/>
    <col min="2" max="2" width="36.140625" style="6" customWidth="1"/>
    <col min="3" max="3" width="62" style="2" customWidth="1"/>
    <col min="4" max="4" width="21.28515625" style="10" customWidth="1"/>
    <col min="5" max="5" width="9" style="6" customWidth="1"/>
    <col min="6" max="6" width="9.7109375" style="43" bestFit="1" customWidth="1"/>
    <col min="7" max="7" width="13.7109375" style="44" bestFit="1" customWidth="1"/>
    <col min="8" max="8" width="18.7109375" style="44" customWidth="1"/>
    <col min="9" max="9" width="14.42578125" style="6" customWidth="1"/>
    <col min="10" max="10" width="15.7109375" style="6" customWidth="1"/>
    <col min="11" max="11" width="8.85546875" style="2"/>
    <col min="12" max="12" width="12.5703125" style="2" bestFit="1" customWidth="1"/>
    <col min="13" max="16384" width="8.85546875" style="2"/>
  </cols>
  <sheetData>
    <row r="1" spans="1:12" ht="18" customHeight="1">
      <c r="A1" s="53" t="s">
        <v>123</v>
      </c>
      <c r="B1" s="53"/>
      <c r="C1" s="53"/>
      <c r="D1" s="54"/>
      <c r="E1" s="50" t="s">
        <v>119</v>
      </c>
      <c r="F1" s="51"/>
      <c r="G1" s="51"/>
      <c r="H1" s="52"/>
      <c r="I1" s="50" t="s">
        <v>120</v>
      </c>
      <c r="J1" s="52"/>
    </row>
    <row r="2" spans="1:12" s="6" customFormat="1" ht="19.149999999999999" customHeight="1">
      <c r="A2" s="46" t="s">
        <v>4</v>
      </c>
      <c r="B2" s="47" t="s">
        <v>5</v>
      </c>
      <c r="C2" s="46" t="s">
        <v>6</v>
      </c>
      <c r="D2" s="47" t="s">
        <v>7</v>
      </c>
      <c r="E2" s="46" t="s">
        <v>8</v>
      </c>
      <c r="F2" s="48" t="s">
        <v>9</v>
      </c>
      <c r="G2" s="49" t="s">
        <v>10</v>
      </c>
      <c r="H2" s="49" t="s">
        <v>11</v>
      </c>
      <c r="I2" s="48" t="s">
        <v>9</v>
      </c>
      <c r="J2" s="49" t="s">
        <v>11</v>
      </c>
    </row>
    <row r="3" spans="1:12" ht="120.75">
      <c r="A3" s="60">
        <v>1</v>
      </c>
      <c r="B3" s="61" t="s">
        <v>12</v>
      </c>
      <c r="C3" s="62" t="s">
        <v>13</v>
      </c>
      <c r="D3" s="62" t="s">
        <v>14</v>
      </c>
      <c r="E3" s="60" t="s">
        <v>15</v>
      </c>
      <c r="F3" s="63">
        <f>'[1]Flying Bite MB'!L3</f>
        <v>170</v>
      </c>
      <c r="G3" s="64">
        <v>165</v>
      </c>
      <c r="H3" s="64">
        <f t="shared" ref="H3:H24" si="0">F3*G3</f>
        <v>28050</v>
      </c>
      <c r="I3" s="65">
        <f>'Flying Bite MB'!L3</f>
        <v>170</v>
      </c>
      <c r="J3" s="60">
        <f>G3*I3</f>
        <v>28050</v>
      </c>
    </row>
    <row r="4" spans="1:12" ht="28.5">
      <c r="A4" s="66">
        <f>A3+1</f>
        <v>2</v>
      </c>
      <c r="B4" s="67" t="s">
        <v>16</v>
      </c>
      <c r="C4" s="68" t="s">
        <v>17</v>
      </c>
      <c r="D4" s="69" t="s">
        <v>18</v>
      </c>
      <c r="E4" s="70" t="s">
        <v>19</v>
      </c>
      <c r="F4" s="71">
        <f>'[1]Flying Bite MB'!L11</f>
        <v>5.15</v>
      </c>
      <c r="G4" s="72">
        <v>2000</v>
      </c>
      <c r="H4" s="73">
        <f t="shared" si="0"/>
        <v>10300</v>
      </c>
      <c r="I4" s="65">
        <f>'Flying Bite MB'!L11</f>
        <v>5.15</v>
      </c>
      <c r="J4" s="60">
        <f t="shared" ref="J4:J23" si="1">G4*I4</f>
        <v>10300</v>
      </c>
      <c r="L4" s="8"/>
    </row>
    <row r="5" spans="1:12" ht="42.75">
      <c r="A5" s="66">
        <f t="shared" ref="A5:A24" si="2">A4+1</f>
        <v>3</v>
      </c>
      <c r="B5" s="67" t="s">
        <v>20</v>
      </c>
      <c r="C5" s="68" t="s">
        <v>21</v>
      </c>
      <c r="D5" s="69"/>
      <c r="E5" s="70" t="s">
        <v>19</v>
      </c>
      <c r="F5" s="71">
        <f>'[1]Flying Bite MB'!L12</f>
        <v>5.15</v>
      </c>
      <c r="G5" s="72">
        <v>850</v>
      </c>
      <c r="H5" s="73">
        <f t="shared" si="0"/>
        <v>4377.5</v>
      </c>
      <c r="I5" s="65">
        <f>'Flying Bite MB'!L12</f>
        <v>4.8925000000000001</v>
      </c>
      <c r="J5" s="60">
        <f t="shared" si="1"/>
        <v>4158.625</v>
      </c>
      <c r="L5" s="8"/>
    </row>
    <row r="6" spans="1:12" ht="90.75">
      <c r="A6" s="66">
        <f t="shared" si="2"/>
        <v>4</v>
      </c>
      <c r="B6" s="61" t="s">
        <v>22</v>
      </c>
      <c r="C6" s="62" t="s">
        <v>23</v>
      </c>
      <c r="D6" s="62" t="s">
        <v>24</v>
      </c>
      <c r="E6" s="60" t="s">
        <v>19</v>
      </c>
      <c r="F6" s="63">
        <f>'[1]Flying Bite MB'!L13</f>
        <v>24</v>
      </c>
      <c r="G6" s="64">
        <v>2800</v>
      </c>
      <c r="H6" s="64">
        <f t="shared" si="0"/>
        <v>67200</v>
      </c>
      <c r="I6" s="65">
        <f>'Flying Bite MB'!L13</f>
        <v>23.400000000000002</v>
      </c>
      <c r="J6" s="60">
        <f t="shared" si="1"/>
        <v>65520.000000000007</v>
      </c>
    </row>
    <row r="7" spans="1:12" ht="30">
      <c r="A7" s="66">
        <f t="shared" si="2"/>
        <v>5</v>
      </c>
      <c r="B7" s="61" t="s">
        <v>25</v>
      </c>
      <c r="C7" s="62" t="s">
        <v>26</v>
      </c>
      <c r="D7" s="62" t="s">
        <v>27</v>
      </c>
      <c r="E7" s="60" t="s">
        <v>19</v>
      </c>
      <c r="F7" s="63">
        <f>'[1]Flying Bite MB'!L19</f>
        <v>2.2800000000000002</v>
      </c>
      <c r="G7" s="64">
        <v>650</v>
      </c>
      <c r="H7" s="64">
        <f t="shared" si="0"/>
        <v>1482.0000000000002</v>
      </c>
      <c r="I7" s="65">
        <f>'Flying Bite MB'!L19</f>
        <v>2.42</v>
      </c>
      <c r="J7" s="60">
        <f t="shared" si="1"/>
        <v>1573</v>
      </c>
    </row>
    <row r="8" spans="1:12" ht="30">
      <c r="A8" s="66">
        <f t="shared" si="2"/>
        <v>6</v>
      </c>
      <c r="B8" s="61" t="s">
        <v>28</v>
      </c>
      <c r="C8" s="74" t="s">
        <v>29</v>
      </c>
      <c r="D8" s="75" t="s">
        <v>30</v>
      </c>
      <c r="E8" s="76" t="s">
        <v>31</v>
      </c>
      <c r="F8" s="63">
        <f>'[1]Flying Bite MB'!L22</f>
        <v>0</v>
      </c>
      <c r="G8" s="77">
        <v>6500</v>
      </c>
      <c r="H8" s="64">
        <f t="shared" si="0"/>
        <v>0</v>
      </c>
      <c r="I8" s="60"/>
      <c r="J8" s="60">
        <f t="shared" si="1"/>
        <v>0</v>
      </c>
    </row>
    <row r="9" spans="1:12" ht="60">
      <c r="A9" s="66">
        <f t="shared" si="2"/>
        <v>7</v>
      </c>
      <c r="B9" s="78" t="s">
        <v>32</v>
      </c>
      <c r="C9" s="74" t="s">
        <v>33</v>
      </c>
      <c r="D9" s="75" t="s">
        <v>34</v>
      </c>
      <c r="E9" s="76" t="s">
        <v>31</v>
      </c>
      <c r="F9" s="63">
        <f>'[1]Flying Bite MB'!L23</f>
        <v>0</v>
      </c>
      <c r="G9" s="77">
        <v>28000</v>
      </c>
      <c r="H9" s="64">
        <f t="shared" si="0"/>
        <v>0</v>
      </c>
      <c r="I9" s="60"/>
      <c r="J9" s="60">
        <f t="shared" si="1"/>
        <v>0</v>
      </c>
    </row>
    <row r="10" spans="1:12" ht="60">
      <c r="A10" s="66">
        <f t="shared" si="2"/>
        <v>8</v>
      </c>
      <c r="B10" s="78" t="s">
        <v>35</v>
      </c>
      <c r="C10" s="75" t="s">
        <v>36</v>
      </c>
      <c r="D10" s="75" t="s">
        <v>37</v>
      </c>
      <c r="E10" s="76" t="s">
        <v>38</v>
      </c>
      <c r="F10" s="63">
        <f>'[1]Flying Bite MB'!L24</f>
        <v>1</v>
      </c>
      <c r="G10" s="77">
        <v>38000</v>
      </c>
      <c r="H10" s="64">
        <f t="shared" si="0"/>
        <v>38000</v>
      </c>
      <c r="I10" s="65">
        <f>'Flying Bite MB'!L24</f>
        <v>1</v>
      </c>
      <c r="J10" s="60">
        <f t="shared" si="1"/>
        <v>38000</v>
      </c>
    </row>
    <row r="11" spans="1:12" ht="45">
      <c r="A11" s="66">
        <f t="shared" si="2"/>
        <v>9</v>
      </c>
      <c r="B11" s="61" t="s">
        <v>39</v>
      </c>
      <c r="C11" s="75" t="s">
        <v>40</v>
      </c>
      <c r="D11" s="75" t="s">
        <v>37</v>
      </c>
      <c r="E11" s="60" t="s">
        <v>41</v>
      </c>
      <c r="F11" s="63">
        <f>'[1]Flying Bite MB'!L25</f>
        <v>0</v>
      </c>
      <c r="G11" s="64">
        <v>24000</v>
      </c>
      <c r="H11" s="64">
        <f t="shared" si="0"/>
        <v>0</v>
      </c>
      <c r="I11" s="60"/>
      <c r="J11" s="60">
        <f t="shared" si="1"/>
        <v>0</v>
      </c>
    </row>
    <row r="12" spans="1:12" ht="45.75">
      <c r="A12" s="66">
        <f t="shared" si="2"/>
        <v>10</v>
      </c>
      <c r="B12" s="78" t="s">
        <v>42</v>
      </c>
      <c r="C12" s="75" t="s">
        <v>43</v>
      </c>
      <c r="D12" s="75" t="s">
        <v>44</v>
      </c>
      <c r="E12" s="76" t="s">
        <v>38</v>
      </c>
      <c r="F12" s="63">
        <f>'[1]Flying Bite MB'!L26</f>
        <v>2</v>
      </c>
      <c r="G12" s="77">
        <v>2500</v>
      </c>
      <c r="H12" s="64">
        <f t="shared" si="0"/>
        <v>5000</v>
      </c>
      <c r="I12" s="65">
        <f>'Flying Bite MB'!L26</f>
        <v>2</v>
      </c>
      <c r="J12" s="60">
        <f t="shared" si="1"/>
        <v>5000</v>
      </c>
    </row>
    <row r="13" spans="1:12" ht="18">
      <c r="A13" s="66">
        <f t="shared" si="2"/>
        <v>11</v>
      </c>
      <c r="B13" s="61" t="s">
        <v>45</v>
      </c>
      <c r="C13" s="75" t="s">
        <v>46</v>
      </c>
      <c r="D13" s="75" t="s">
        <v>47</v>
      </c>
      <c r="E13" s="76" t="s">
        <v>38</v>
      </c>
      <c r="F13" s="63">
        <f>'[1]Flying Bite MB'!L27</f>
        <v>2</v>
      </c>
      <c r="G13" s="77">
        <v>650</v>
      </c>
      <c r="H13" s="64">
        <f t="shared" si="0"/>
        <v>1300</v>
      </c>
      <c r="I13" s="65">
        <f>'Flying Bite MB'!L27</f>
        <v>2</v>
      </c>
      <c r="J13" s="60">
        <f t="shared" si="1"/>
        <v>1300</v>
      </c>
    </row>
    <row r="14" spans="1:12" ht="60">
      <c r="A14" s="66">
        <f t="shared" si="2"/>
        <v>12</v>
      </c>
      <c r="B14" s="61" t="s">
        <v>48</v>
      </c>
      <c r="C14" s="79" t="s">
        <v>49</v>
      </c>
      <c r="D14" s="75" t="s">
        <v>50</v>
      </c>
      <c r="E14" s="60" t="s">
        <v>38</v>
      </c>
      <c r="F14" s="63">
        <f>'[1]Flying Bite MB'!L28</f>
        <v>1</v>
      </c>
      <c r="G14" s="64">
        <f>56*450</f>
        <v>25200</v>
      </c>
      <c r="H14" s="64">
        <f t="shared" si="0"/>
        <v>25200</v>
      </c>
      <c r="I14" s="65">
        <f>'Flying Bite MB'!L28</f>
        <v>1</v>
      </c>
      <c r="J14" s="60">
        <f t="shared" si="1"/>
        <v>25200</v>
      </c>
    </row>
    <row r="15" spans="1:12" ht="18">
      <c r="A15" s="66">
        <f t="shared" si="2"/>
        <v>13</v>
      </c>
      <c r="B15" s="61" t="s">
        <v>51</v>
      </c>
      <c r="C15" s="79" t="s">
        <v>52</v>
      </c>
      <c r="D15" s="75"/>
      <c r="E15" s="60" t="s">
        <v>38</v>
      </c>
      <c r="F15" s="63">
        <f>'[1]Flying Bite MB'!L29</f>
        <v>2</v>
      </c>
      <c r="G15" s="64">
        <v>3500</v>
      </c>
      <c r="H15" s="64">
        <f t="shared" si="0"/>
        <v>7000</v>
      </c>
      <c r="I15" s="60"/>
      <c r="J15" s="60">
        <f t="shared" si="1"/>
        <v>0</v>
      </c>
    </row>
    <row r="16" spans="1:12" ht="36">
      <c r="A16" s="66">
        <f t="shared" si="2"/>
        <v>14</v>
      </c>
      <c r="B16" s="67" t="s">
        <v>53</v>
      </c>
      <c r="C16" s="80" t="s">
        <v>54</v>
      </c>
      <c r="D16" s="69" t="s">
        <v>55</v>
      </c>
      <c r="E16" s="71" t="s">
        <v>31</v>
      </c>
      <c r="F16" s="71">
        <f>'[1]Flying Bite MB'!L30</f>
        <v>1</v>
      </c>
      <c r="G16" s="81">
        <v>15000</v>
      </c>
      <c r="H16" s="71">
        <f t="shared" si="0"/>
        <v>15000</v>
      </c>
      <c r="I16" s="60"/>
      <c r="J16" s="60">
        <f t="shared" si="1"/>
        <v>0</v>
      </c>
    </row>
    <row r="17" spans="1:10" ht="54">
      <c r="A17" s="66">
        <f t="shared" si="2"/>
        <v>15</v>
      </c>
      <c r="B17" s="67" t="s">
        <v>56</v>
      </c>
      <c r="C17" s="80" t="s">
        <v>57</v>
      </c>
      <c r="D17" s="69" t="s">
        <v>50</v>
      </c>
      <c r="E17" s="71" t="s">
        <v>58</v>
      </c>
      <c r="F17" s="71">
        <f>'[1]Flying Bite MB'!L31</f>
        <v>10</v>
      </c>
      <c r="G17" s="81">
        <v>850</v>
      </c>
      <c r="H17" s="73">
        <f t="shared" si="0"/>
        <v>8500</v>
      </c>
      <c r="I17" s="65">
        <f>'Flying Bite MB'!L31</f>
        <v>10</v>
      </c>
      <c r="J17" s="60">
        <f t="shared" si="1"/>
        <v>8500</v>
      </c>
    </row>
    <row r="18" spans="1:10" ht="30">
      <c r="A18" s="66">
        <f t="shared" si="2"/>
        <v>16</v>
      </c>
      <c r="B18" s="61" t="s">
        <v>59</v>
      </c>
      <c r="C18" s="75" t="s">
        <v>60</v>
      </c>
      <c r="D18" s="75" t="s">
        <v>61</v>
      </c>
      <c r="E18" s="60" t="s">
        <v>62</v>
      </c>
      <c r="F18" s="63">
        <f>'[1]Flying Bite MB'!L32</f>
        <v>97.30655999999999</v>
      </c>
      <c r="G18" s="64">
        <v>150</v>
      </c>
      <c r="H18" s="64">
        <f t="shared" si="0"/>
        <v>14595.983999999999</v>
      </c>
      <c r="I18" s="65">
        <f>'Flying Bite MB'!L32</f>
        <v>158.01551999999998</v>
      </c>
      <c r="J18" s="60">
        <f t="shared" si="1"/>
        <v>23702.327999999998</v>
      </c>
    </row>
    <row r="19" spans="1:10" ht="30">
      <c r="A19" s="66">
        <f t="shared" si="2"/>
        <v>17</v>
      </c>
      <c r="B19" s="61" t="s">
        <v>0</v>
      </c>
      <c r="C19" s="75" t="s">
        <v>63</v>
      </c>
      <c r="D19" s="75" t="s">
        <v>64</v>
      </c>
      <c r="E19" s="60" t="s">
        <v>38</v>
      </c>
      <c r="F19" s="63">
        <f>'[1]Flying Bite MB'!L38</f>
        <v>0</v>
      </c>
      <c r="G19" s="64">
        <v>12000</v>
      </c>
      <c r="H19" s="64">
        <f t="shared" si="0"/>
        <v>0</v>
      </c>
      <c r="I19" s="60"/>
      <c r="J19" s="60">
        <f t="shared" si="1"/>
        <v>0</v>
      </c>
    </row>
    <row r="20" spans="1:10" ht="45">
      <c r="A20" s="66">
        <f t="shared" si="2"/>
        <v>18</v>
      </c>
      <c r="B20" s="61" t="s">
        <v>65</v>
      </c>
      <c r="C20" s="75" t="s">
        <v>66</v>
      </c>
      <c r="D20" s="75" t="s">
        <v>64</v>
      </c>
      <c r="E20" s="60" t="s">
        <v>38</v>
      </c>
      <c r="F20" s="63">
        <f>'[1]Flying Bite MB'!L39</f>
        <v>0</v>
      </c>
      <c r="G20" s="64">
        <v>4500</v>
      </c>
      <c r="H20" s="64">
        <f t="shared" si="0"/>
        <v>0</v>
      </c>
      <c r="I20" s="60"/>
      <c r="J20" s="60">
        <f t="shared" si="1"/>
        <v>0</v>
      </c>
    </row>
    <row r="21" spans="1:10" ht="30">
      <c r="A21" s="66">
        <f t="shared" si="2"/>
        <v>19</v>
      </c>
      <c r="B21" s="61" t="s">
        <v>67</v>
      </c>
      <c r="C21" s="75" t="s">
        <v>68</v>
      </c>
      <c r="D21" s="75" t="s">
        <v>69</v>
      </c>
      <c r="E21" s="60" t="s">
        <v>70</v>
      </c>
      <c r="F21" s="63">
        <f>'[1]Flying Bite MB'!L40</f>
        <v>0</v>
      </c>
      <c r="G21" s="64">
        <v>25000</v>
      </c>
      <c r="H21" s="64">
        <f t="shared" si="0"/>
        <v>0</v>
      </c>
      <c r="I21" s="60"/>
      <c r="J21" s="60">
        <f t="shared" si="1"/>
        <v>0</v>
      </c>
    </row>
    <row r="22" spans="1:10" ht="18">
      <c r="A22" s="66">
        <f t="shared" si="2"/>
        <v>20</v>
      </c>
      <c r="B22" s="61" t="s">
        <v>71</v>
      </c>
      <c r="C22" s="75" t="s">
        <v>72</v>
      </c>
      <c r="D22" s="75"/>
      <c r="E22" s="60" t="s">
        <v>73</v>
      </c>
      <c r="F22" s="63">
        <f>'[1]Flying Bite MB'!L41</f>
        <v>1</v>
      </c>
      <c r="G22" s="64">
        <v>32000</v>
      </c>
      <c r="H22" s="64">
        <f t="shared" si="0"/>
        <v>32000</v>
      </c>
      <c r="I22" s="65">
        <f>'Flying Bite MB'!L41</f>
        <v>1</v>
      </c>
      <c r="J22" s="60">
        <f t="shared" si="1"/>
        <v>32000</v>
      </c>
    </row>
    <row r="23" spans="1:10" ht="18">
      <c r="A23" s="66">
        <f t="shared" si="2"/>
        <v>21</v>
      </c>
      <c r="B23" s="61" t="s">
        <v>74</v>
      </c>
      <c r="C23" s="75" t="s">
        <v>72</v>
      </c>
      <c r="D23" s="75"/>
      <c r="E23" s="60" t="s">
        <v>73</v>
      </c>
      <c r="F23" s="63">
        <f>'[1]Flying Bite MB'!L42</f>
        <v>1</v>
      </c>
      <c r="G23" s="64">
        <v>12500</v>
      </c>
      <c r="H23" s="64">
        <f t="shared" si="0"/>
        <v>12500</v>
      </c>
      <c r="I23" s="65">
        <f>'Flying Bite MB'!L42</f>
        <v>1</v>
      </c>
      <c r="J23" s="60">
        <f t="shared" si="1"/>
        <v>12500</v>
      </c>
    </row>
    <row r="24" spans="1:10" ht="18.75" thickBot="1">
      <c r="A24" s="94">
        <f t="shared" si="2"/>
        <v>22</v>
      </c>
      <c r="B24" s="82"/>
      <c r="C24" s="83" t="s">
        <v>75</v>
      </c>
      <c r="D24" s="84"/>
      <c r="E24" s="85"/>
      <c r="F24" s="86"/>
      <c r="G24" s="87"/>
      <c r="H24" s="87">
        <f t="shared" si="0"/>
        <v>0</v>
      </c>
      <c r="I24" s="95"/>
      <c r="J24" s="95"/>
    </row>
    <row r="25" spans="1:10" ht="15.75">
      <c r="A25" s="96" t="s">
        <v>76</v>
      </c>
      <c r="B25" s="97"/>
      <c r="C25" s="97"/>
      <c r="D25" s="97"/>
      <c r="E25" s="97"/>
      <c r="F25" s="97"/>
      <c r="G25" s="98"/>
      <c r="H25" s="99">
        <f>SUM(H3:H24)</f>
        <v>270505.484</v>
      </c>
      <c r="I25" s="100"/>
      <c r="J25" s="101">
        <f>SUM(J3:J24)</f>
        <v>255803.95300000001</v>
      </c>
    </row>
    <row r="26" spans="1:10" ht="15.75">
      <c r="A26" s="102"/>
      <c r="B26" s="42"/>
      <c r="C26" s="88" t="s">
        <v>124</v>
      </c>
      <c r="D26" s="89"/>
      <c r="E26" s="42"/>
      <c r="F26" s="4"/>
      <c r="G26" s="5"/>
      <c r="H26" s="5"/>
      <c r="I26" s="42"/>
      <c r="J26" s="103">
        <f>-J25*3.5/100</f>
        <v>-8953.138355000001</v>
      </c>
    </row>
    <row r="27" spans="1:10" ht="15.75">
      <c r="A27" s="104" t="s">
        <v>125</v>
      </c>
      <c r="B27" s="90"/>
      <c r="C27" s="90"/>
      <c r="D27" s="90"/>
      <c r="E27" s="90"/>
      <c r="F27" s="90"/>
      <c r="G27" s="90"/>
      <c r="H27" s="91"/>
      <c r="I27" s="92"/>
      <c r="J27" s="105">
        <f>+J25+J26</f>
        <v>246850.81464500001</v>
      </c>
    </row>
    <row r="28" spans="1:10">
      <c r="A28" s="106" t="s">
        <v>126</v>
      </c>
      <c r="B28" s="93"/>
      <c r="C28" s="93"/>
      <c r="D28" s="93"/>
      <c r="E28" s="93"/>
      <c r="F28" s="93"/>
      <c r="G28" s="93"/>
      <c r="H28" s="5"/>
      <c r="I28" s="42"/>
      <c r="J28" s="103">
        <f>+J27*0.18</f>
        <v>44433.146636099998</v>
      </c>
    </row>
    <row r="29" spans="1:10" ht="16.5" thickBot="1">
      <c r="A29" s="107" t="s">
        <v>127</v>
      </c>
      <c r="B29" s="108"/>
      <c r="C29" s="108"/>
      <c r="D29" s="108"/>
      <c r="E29" s="108"/>
      <c r="F29" s="108"/>
      <c r="G29" s="108"/>
      <c r="H29" s="108"/>
      <c r="I29" s="109"/>
      <c r="J29" s="110">
        <f>+J27+J28</f>
        <v>291283.9612811</v>
      </c>
    </row>
  </sheetData>
  <mergeCells count="7">
    <mergeCell ref="A28:G28"/>
    <mergeCell ref="A29:H29"/>
    <mergeCell ref="E1:H1"/>
    <mergeCell ref="I1:J1"/>
    <mergeCell ref="A1:D1"/>
    <mergeCell ref="A27:G27"/>
    <mergeCell ref="A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72BC-E25E-4B23-85BE-1A27DF121D98}">
  <dimension ref="A1:O46"/>
  <sheetViews>
    <sheetView tabSelected="1" zoomScale="85" zoomScaleNormal="85" workbookViewId="0">
      <selection activeCell="P3" sqref="P3"/>
    </sheetView>
  </sheetViews>
  <sheetFormatPr defaultColWidth="8.85546875" defaultRowHeight="15"/>
  <cols>
    <col min="1" max="1" width="5" style="6" bestFit="1" customWidth="1"/>
    <col min="2" max="2" width="26.7109375" style="17" bestFit="1" customWidth="1"/>
    <col min="3" max="3" width="58.7109375" style="11" bestFit="1" customWidth="1"/>
    <col min="4" max="4" width="15" style="34" bestFit="1" customWidth="1"/>
    <col min="5" max="5" width="12.28515625" style="11" bestFit="1" customWidth="1"/>
    <col min="6" max="6" width="5.5703125" style="11" bestFit="1" customWidth="1"/>
    <col min="7" max="7" width="8.7109375" style="35" bestFit="1" customWidth="1"/>
    <col min="8" max="8" width="8.140625" style="36" customWidth="1"/>
    <col min="9" max="9" width="8.5703125" style="35" bestFit="1" customWidth="1"/>
    <col min="10" max="10" width="9.5703125" style="36" bestFit="1" customWidth="1"/>
    <col min="11" max="11" width="7.28515625" style="36" bestFit="1" customWidth="1"/>
    <col min="12" max="12" width="19.28515625" style="36" customWidth="1"/>
    <col min="13" max="13" width="18.5703125" style="11" customWidth="1"/>
    <col min="14" max="14" width="8.85546875" style="11"/>
    <col min="15" max="15" width="2" style="11" bestFit="1" customWidth="1"/>
    <col min="16" max="16384" width="8.85546875" style="11"/>
  </cols>
  <sheetData>
    <row r="1" spans="1:12" ht="30">
      <c r="A1" s="1"/>
      <c r="B1" s="37" t="s">
        <v>0</v>
      </c>
      <c r="C1" s="38" t="s">
        <v>1</v>
      </c>
      <c r="D1" s="39" t="s">
        <v>2</v>
      </c>
      <c r="E1" s="40" t="s">
        <v>3</v>
      </c>
      <c r="F1" s="55" t="s">
        <v>77</v>
      </c>
      <c r="G1" s="56"/>
      <c r="H1" s="56"/>
      <c r="I1" s="56"/>
      <c r="J1" s="56"/>
      <c r="K1" s="57"/>
      <c r="L1" s="45" t="s">
        <v>122</v>
      </c>
    </row>
    <row r="2" spans="1:12" s="17" customFormat="1" ht="15.75">
      <c r="A2" s="41" t="s">
        <v>4</v>
      </c>
      <c r="B2" s="13" t="s">
        <v>5</v>
      </c>
      <c r="C2" s="12" t="s">
        <v>6</v>
      </c>
      <c r="D2" s="13" t="s">
        <v>7</v>
      </c>
      <c r="E2" s="12" t="s">
        <v>78</v>
      </c>
      <c r="F2" s="12" t="s">
        <v>8</v>
      </c>
      <c r="G2" s="14" t="s">
        <v>79</v>
      </c>
      <c r="H2" s="15" t="s">
        <v>80</v>
      </c>
      <c r="I2" s="14" t="s">
        <v>81</v>
      </c>
      <c r="J2" s="15" t="s">
        <v>82</v>
      </c>
      <c r="K2" s="15" t="s">
        <v>83</v>
      </c>
      <c r="L2" s="16" t="s">
        <v>121</v>
      </c>
    </row>
    <row r="3" spans="1:12" ht="114.75">
      <c r="A3" s="3">
        <v>1</v>
      </c>
      <c r="B3" s="19" t="s">
        <v>12</v>
      </c>
      <c r="C3" s="20" t="s">
        <v>84</v>
      </c>
      <c r="D3" s="20" t="s">
        <v>14</v>
      </c>
      <c r="E3" s="7"/>
      <c r="F3" s="21" t="s">
        <v>15</v>
      </c>
      <c r="G3" s="22"/>
      <c r="H3" s="21"/>
      <c r="I3" s="22"/>
      <c r="J3" s="21"/>
      <c r="K3" s="21">
        <f>SUM(J3:J9)</f>
        <v>170</v>
      </c>
      <c r="L3" s="23">
        <f>K3</f>
        <v>170</v>
      </c>
    </row>
    <row r="4" spans="1:12">
      <c r="A4" s="3"/>
      <c r="B4" s="19"/>
      <c r="C4" s="20" t="s">
        <v>85</v>
      </c>
      <c r="D4" s="20"/>
      <c r="E4" s="7"/>
      <c r="F4" s="21"/>
      <c r="G4" s="22"/>
      <c r="H4" s="21"/>
      <c r="I4" s="22"/>
      <c r="J4" s="21">
        <v>35</v>
      </c>
      <c r="K4" s="21"/>
      <c r="L4" s="24"/>
    </row>
    <row r="5" spans="1:12">
      <c r="A5" s="3"/>
      <c r="B5" s="19"/>
      <c r="C5" s="20" t="s">
        <v>86</v>
      </c>
      <c r="D5" s="20"/>
      <c r="E5" s="7"/>
      <c r="F5" s="21"/>
      <c r="G5" s="22"/>
      <c r="H5" s="21"/>
      <c r="I5" s="22"/>
      <c r="J5" s="21">
        <v>40</v>
      </c>
      <c r="K5" s="21"/>
      <c r="L5" s="24"/>
    </row>
    <row r="6" spans="1:12">
      <c r="A6" s="3"/>
      <c r="B6" s="19"/>
      <c r="C6" s="20" t="s">
        <v>87</v>
      </c>
      <c r="D6" s="20"/>
      <c r="E6" s="7"/>
      <c r="F6" s="21"/>
      <c r="G6" s="22"/>
      <c r="H6" s="21"/>
      <c r="I6" s="22"/>
      <c r="J6" s="21">
        <v>40</v>
      </c>
      <c r="K6" s="21"/>
      <c r="L6" s="24"/>
    </row>
    <row r="7" spans="1:12">
      <c r="A7" s="3"/>
      <c r="B7" s="19"/>
      <c r="C7" s="20" t="s">
        <v>88</v>
      </c>
      <c r="D7" s="20"/>
      <c r="E7" s="7"/>
      <c r="F7" s="21"/>
      <c r="G7" s="22"/>
      <c r="H7" s="21"/>
      <c r="I7" s="22"/>
      <c r="J7" s="21">
        <v>20</v>
      </c>
      <c r="K7" s="21"/>
      <c r="L7" s="24"/>
    </row>
    <row r="8" spans="1:12">
      <c r="A8" s="3"/>
      <c r="B8" s="19"/>
      <c r="C8" s="20" t="s">
        <v>89</v>
      </c>
      <c r="D8" s="20"/>
      <c r="E8" s="7"/>
      <c r="F8" s="21"/>
      <c r="G8" s="22"/>
      <c r="H8" s="21"/>
      <c r="I8" s="22"/>
      <c r="J8" s="21">
        <v>20</v>
      </c>
      <c r="K8" s="21"/>
      <c r="L8" s="24"/>
    </row>
    <row r="9" spans="1:12">
      <c r="A9" s="3"/>
      <c r="B9" s="19"/>
      <c r="C9" s="20" t="s">
        <v>90</v>
      </c>
      <c r="D9" s="20"/>
      <c r="E9" s="7"/>
      <c r="F9" s="21"/>
      <c r="G9" s="22"/>
      <c r="H9" s="21"/>
      <c r="I9" s="22"/>
      <c r="J9" s="21">
        <v>15</v>
      </c>
      <c r="K9" s="21"/>
      <c r="L9" s="24"/>
    </row>
    <row r="10" spans="1:12">
      <c r="A10" s="3"/>
      <c r="B10" s="19"/>
      <c r="C10" s="20"/>
      <c r="D10" s="20"/>
      <c r="E10" s="7"/>
      <c r="F10" s="21"/>
      <c r="G10" s="22"/>
      <c r="H10" s="21"/>
      <c r="I10" s="22"/>
      <c r="J10" s="21"/>
      <c r="K10" s="21"/>
      <c r="L10" s="24"/>
    </row>
    <row r="11" spans="1:12" ht="42.75">
      <c r="A11" s="3">
        <v>2</v>
      </c>
      <c r="B11" s="19" t="s">
        <v>16</v>
      </c>
      <c r="C11" s="7" t="s">
        <v>91</v>
      </c>
      <c r="D11" s="7" t="s">
        <v>92</v>
      </c>
      <c r="E11" s="7"/>
      <c r="F11" s="25" t="s">
        <v>19</v>
      </c>
      <c r="G11" s="22">
        <v>2</v>
      </c>
      <c r="H11" s="21">
        <v>2.5750000000000002</v>
      </c>
      <c r="I11" s="22"/>
      <c r="J11" s="21">
        <v>1</v>
      </c>
      <c r="K11" s="21">
        <f>G11*H11*J11</f>
        <v>5.15</v>
      </c>
      <c r="L11" s="23">
        <f>K11</f>
        <v>5.15</v>
      </c>
    </row>
    <row r="12" spans="1:12" ht="42.75">
      <c r="A12" s="3">
        <v>3</v>
      </c>
      <c r="B12" s="19" t="s">
        <v>20</v>
      </c>
      <c r="C12" s="7" t="s">
        <v>21</v>
      </c>
      <c r="D12" s="7"/>
      <c r="E12" s="7"/>
      <c r="F12" s="25" t="s">
        <v>19</v>
      </c>
      <c r="G12" s="22">
        <v>1.9</v>
      </c>
      <c r="H12" s="21">
        <v>2.5750000000000002</v>
      </c>
      <c r="I12" s="22"/>
      <c r="J12" s="21">
        <v>1</v>
      </c>
      <c r="K12" s="21">
        <f>G12*H12*J12</f>
        <v>4.8925000000000001</v>
      </c>
      <c r="L12" s="23">
        <f>K12</f>
        <v>4.8925000000000001</v>
      </c>
    </row>
    <row r="13" spans="1:12" ht="86.25">
      <c r="A13" s="3">
        <v>4</v>
      </c>
      <c r="B13" s="19" t="s">
        <v>22</v>
      </c>
      <c r="C13" s="20" t="s">
        <v>93</v>
      </c>
      <c r="D13" s="20" t="s">
        <v>24</v>
      </c>
      <c r="E13" s="7"/>
      <c r="F13" s="21" t="s">
        <v>19</v>
      </c>
      <c r="G13" s="22"/>
      <c r="H13" s="21"/>
      <c r="I13" s="22"/>
      <c r="J13" s="21"/>
      <c r="K13" s="21">
        <f>SUM(J14:J18)</f>
        <v>23.400000000000002</v>
      </c>
      <c r="L13" s="23">
        <f>K13</f>
        <v>23.400000000000002</v>
      </c>
    </row>
    <row r="14" spans="1:12">
      <c r="A14" s="3"/>
      <c r="B14" s="19"/>
      <c r="C14" s="20" t="s">
        <v>94</v>
      </c>
      <c r="D14" s="20"/>
      <c r="E14" s="7"/>
      <c r="F14" s="21"/>
      <c r="G14" s="22">
        <v>2</v>
      </c>
      <c r="H14" s="21">
        <f>2700/1000</f>
        <v>2.7</v>
      </c>
      <c r="I14" s="26">
        <v>2</v>
      </c>
      <c r="J14" s="21">
        <f t="shared" ref="J14:J18" si="0">G14*H14*I14</f>
        <v>10.8</v>
      </c>
      <c r="K14" s="21"/>
      <c r="L14" s="24"/>
    </row>
    <row r="15" spans="1:12">
      <c r="A15" s="3"/>
      <c r="B15" s="19"/>
      <c r="C15" s="20" t="s">
        <v>95</v>
      </c>
      <c r="D15" s="20"/>
      <c r="E15" s="7"/>
      <c r="F15" s="21"/>
      <c r="G15" s="22">
        <v>2</v>
      </c>
      <c r="H15" s="21">
        <v>0.6</v>
      </c>
      <c r="I15" s="26">
        <v>2</v>
      </c>
      <c r="J15" s="21">
        <f t="shared" si="0"/>
        <v>2.4</v>
      </c>
      <c r="K15" s="21"/>
      <c r="L15" s="24"/>
    </row>
    <row r="16" spans="1:12">
      <c r="A16" s="3"/>
      <c r="B16" s="19"/>
      <c r="C16" s="20" t="s">
        <v>96</v>
      </c>
      <c r="D16" s="20"/>
      <c r="E16" s="7"/>
      <c r="F16" s="21"/>
      <c r="G16" s="22">
        <v>2</v>
      </c>
      <c r="H16" s="21">
        <v>2.7</v>
      </c>
      <c r="I16" s="26">
        <v>1</v>
      </c>
      <c r="J16" s="21">
        <f t="shared" si="0"/>
        <v>5.4</v>
      </c>
      <c r="K16" s="21"/>
      <c r="L16" s="24"/>
    </row>
    <row r="17" spans="1:12">
      <c r="A17" s="3"/>
      <c r="B17" s="19"/>
      <c r="C17" s="20" t="s">
        <v>97</v>
      </c>
      <c r="D17" s="20"/>
      <c r="E17" s="7"/>
      <c r="F17" s="21"/>
      <c r="G17" s="22">
        <v>2</v>
      </c>
      <c r="H17" s="21">
        <v>0.4</v>
      </c>
      <c r="I17" s="26">
        <v>2</v>
      </c>
      <c r="J17" s="21">
        <f t="shared" si="0"/>
        <v>1.6</v>
      </c>
      <c r="K17" s="21"/>
      <c r="L17" s="24"/>
    </row>
    <row r="18" spans="1:12">
      <c r="A18" s="3"/>
      <c r="B18" s="19"/>
      <c r="C18" s="20" t="s">
        <v>98</v>
      </c>
      <c r="D18" s="20"/>
      <c r="E18" s="7"/>
      <c r="F18" s="21"/>
      <c r="G18" s="22">
        <v>2</v>
      </c>
      <c r="H18" s="21">
        <v>1.6</v>
      </c>
      <c r="I18" s="26">
        <v>1</v>
      </c>
      <c r="J18" s="21">
        <f t="shared" si="0"/>
        <v>3.2</v>
      </c>
      <c r="K18" s="21"/>
      <c r="L18" s="24"/>
    </row>
    <row r="19" spans="1:12" ht="28.5">
      <c r="A19" s="3">
        <v>5</v>
      </c>
      <c r="B19" s="19" t="s">
        <v>25</v>
      </c>
      <c r="C19" s="20" t="s">
        <v>26</v>
      </c>
      <c r="D19" s="20" t="s">
        <v>99</v>
      </c>
      <c r="E19" s="7"/>
      <c r="F19" s="21" t="s">
        <v>19</v>
      </c>
      <c r="G19" s="22"/>
      <c r="H19" s="21"/>
      <c r="I19" s="22"/>
      <c r="J19" s="21"/>
      <c r="K19" s="21">
        <f>SUM(J20:J22)</f>
        <v>2.42</v>
      </c>
      <c r="L19" s="23">
        <f>K19</f>
        <v>2.42</v>
      </c>
    </row>
    <row r="20" spans="1:12">
      <c r="A20" s="3"/>
      <c r="B20" s="19"/>
      <c r="C20" s="20" t="s">
        <v>100</v>
      </c>
      <c r="D20" s="20"/>
      <c r="E20" s="7"/>
      <c r="F20" s="21"/>
      <c r="G20" s="22">
        <v>2</v>
      </c>
      <c r="H20" s="21">
        <v>0.2</v>
      </c>
      <c r="I20" s="22">
        <v>2</v>
      </c>
      <c r="J20" s="21">
        <f>G20*H20*I20</f>
        <v>0.8</v>
      </c>
      <c r="K20" s="21"/>
      <c r="L20" s="24"/>
    </row>
    <row r="21" spans="1:12">
      <c r="A21" s="3"/>
      <c r="B21" s="19"/>
      <c r="C21" s="20" t="s">
        <v>101</v>
      </c>
      <c r="D21" s="20"/>
      <c r="E21" s="7"/>
      <c r="F21" s="21"/>
      <c r="G21" s="22">
        <v>0.2</v>
      </c>
      <c r="H21" s="21">
        <v>2.7</v>
      </c>
      <c r="I21" s="22">
        <v>3</v>
      </c>
      <c r="J21" s="21">
        <f t="shared" ref="J21" si="1">G21*H21*I21</f>
        <v>1.62</v>
      </c>
      <c r="K21" s="21"/>
      <c r="L21" s="24"/>
    </row>
    <row r="22" spans="1:12" ht="49.9" customHeight="1">
      <c r="A22" s="3">
        <v>6</v>
      </c>
      <c r="B22" s="19" t="s">
        <v>28</v>
      </c>
      <c r="C22" s="9" t="s">
        <v>29</v>
      </c>
      <c r="D22" s="7"/>
      <c r="E22" s="7"/>
      <c r="F22" s="25" t="s">
        <v>31</v>
      </c>
      <c r="G22" s="22">
        <v>0</v>
      </c>
      <c r="H22" s="21"/>
      <c r="I22" s="22"/>
      <c r="J22" s="21"/>
      <c r="K22" s="21">
        <v>0</v>
      </c>
      <c r="L22" s="23">
        <f>K22</f>
        <v>0</v>
      </c>
    </row>
    <row r="23" spans="1:12" ht="60">
      <c r="A23" s="3">
        <v>7</v>
      </c>
      <c r="B23" s="27" t="s">
        <v>32</v>
      </c>
      <c r="C23" s="9" t="s">
        <v>33</v>
      </c>
      <c r="D23" s="7"/>
      <c r="E23" s="7"/>
      <c r="F23" s="25" t="s">
        <v>31</v>
      </c>
      <c r="G23" s="22">
        <v>1</v>
      </c>
      <c r="H23" s="21">
        <v>0.05</v>
      </c>
      <c r="I23" s="22">
        <v>2.4</v>
      </c>
      <c r="J23" s="21"/>
      <c r="K23" s="21">
        <v>0</v>
      </c>
      <c r="L23" s="23">
        <f>K23</f>
        <v>0</v>
      </c>
    </row>
    <row r="24" spans="1:12" ht="57">
      <c r="A24" s="3">
        <v>8</v>
      </c>
      <c r="B24" s="27" t="s">
        <v>35</v>
      </c>
      <c r="C24" s="7" t="s">
        <v>102</v>
      </c>
      <c r="D24" s="7" t="s">
        <v>37</v>
      </c>
      <c r="E24" s="7" t="s">
        <v>116</v>
      </c>
      <c r="F24" s="25" t="s">
        <v>38</v>
      </c>
      <c r="G24" s="22"/>
      <c r="H24" s="21"/>
      <c r="I24" s="22"/>
      <c r="J24" s="21"/>
      <c r="K24" s="21">
        <v>1</v>
      </c>
      <c r="L24" s="23">
        <f t="shared" ref="L24:L42" si="2">K24</f>
        <v>1</v>
      </c>
    </row>
    <row r="25" spans="1:12" ht="45.6" customHeight="1">
      <c r="A25" s="3">
        <v>9</v>
      </c>
      <c r="B25" s="19" t="s">
        <v>103</v>
      </c>
      <c r="C25" s="7" t="s">
        <v>104</v>
      </c>
      <c r="D25" s="7" t="s">
        <v>37</v>
      </c>
      <c r="E25" s="7" t="s">
        <v>105</v>
      </c>
      <c r="F25" s="21" t="s">
        <v>41</v>
      </c>
      <c r="G25" s="22"/>
      <c r="H25" s="21"/>
      <c r="I25" s="22"/>
      <c r="J25" s="21"/>
      <c r="K25" s="21">
        <v>0</v>
      </c>
      <c r="L25" s="23">
        <f t="shared" si="2"/>
        <v>0</v>
      </c>
    </row>
    <row r="26" spans="1:12" ht="43.5">
      <c r="A26" s="3">
        <f t="shared" ref="A26:A42" si="3">A25+1</f>
        <v>10</v>
      </c>
      <c r="B26" s="27" t="s">
        <v>42</v>
      </c>
      <c r="C26" s="7" t="s">
        <v>106</v>
      </c>
      <c r="D26" s="7" t="s">
        <v>44</v>
      </c>
      <c r="E26" s="7"/>
      <c r="F26" s="25" t="s">
        <v>38</v>
      </c>
      <c r="G26" s="22"/>
      <c r="H26" s="21"/>
      <c r="I26" s="22"/>
      <c r="J26" s="21"/>
      <c r="K26" s="21">
        <v>2</v>
      </c>
      <c r="L26" s="23">
        <f t="shared" si="2"/>
        <v>2</v>
      </c>
    </row>
    <row r="27" spans="1:12">
      <c r="A27" s="3">
        <f t="shared" si="3"/>
        <v>11</v>
      </c>
      <c r="B27" s="19" t="s">
        <v>45</v>
      </c>
      <c r="C27" s="7" t="s">
        <v>46</v>
      </c>
      <c r="D27" s="7" t="s">
        <v>47</v>
      </c>
      <c r="E27" s="7" t="s">
        <v>107</v>
      </c>
      <c r="F27" s="25" t="s">
        <v>38</v>
      </c>
      <c r="G27" s="22"/>
      <c r="H27" s="21"/>
      <c r="I27" s="22"/>
      <c r="J27" s="21"/>
      <c r="K27" s="21">
        <v>2</v>
      </c>
      <c r="L27" s="23">
        <f t="shared" si="2"/>
        <v>2</v>
      </c>
    </row>
    <row r="28" spans="1:12" ht="57">
      <c r="A28" s="3">
        <f t="shared" si="3"/>
        <v>12</v>
      </c>
      <c r="B28" s="19" t="s">
        <v>48</v>
      </c>
      <c r="C28" s="28" t="s">
        <v>49</v>
      </c>
      <c r="D28" s="7" t="s">
        <v>50</v>
      </c>
      <c r="E28" s="7" t="s">
        <v>108</v>
      </c>
      <c r="F28" s="21" t="s">
        <v>38</v>
      </c>
      <c r="G28" s="22"/>
      <c r="H28" s="21"/>
      <c r="I28" s="22"/>
      <c r="J28" s="21"/>
      <c r="K28" s="21">
        <v>1</v>
      </c>
      <c r="L28" s="23">
        <f t="shared" si="2"/>
        <v>1</v>
      </c>
    </row>
    <row r="29" spans="1:12">
      <c r="A29" s="3">
        <f t="shared" si="3"/>
        <v>13</v>
      </c>
      <c r="B29" s="19" t="s">
        <v>51</v>
      </c>
      <c r="C29" s="28" t="s">
        <v>52</v>
      </c>
      <c r="D29" s="7"/>
      <c r="E29" s="7"/>
      <c r="F29" s="21" t="s">
        <v>38</v>
      </c>
      <c r="G29" s="22"/>
      <c r="H29" s="21"/>
      <c r="I29" s="22"/>
      <c r="J29" s="21"/>
      <c r="K29" s="21">
        <v>0</v>
      </c>
      <c r="L29" s="23">
        <f t="shared" si="2"/>
        <v>0</v>
      </c>
    </row>
    <row r="30" spans="1:12" ht="28.5">
      <c r="A30" s="18">
        <v>14</v>
      </c>
      <c r="B30" s="19" t="s">
        <v>53</v>
      </c>
      <c r="C30" s="28" t="s">
        <v>54</v>
      </c>
      <c r="D30" s="7" t="s">
        <v>55</v>
      </c>
      <c r="E30" s="7"/>
      <c r="F30" s="21" t="s">
        <v>31</v>
      </c>
      <c r="G30" s="22"/>
      <c r="H30" s="21"/>
      <c r="I30" s="22"/>
      <c r="J30" s="21"/>
      <c r="K30" s="21">
        <v>0</v>
      </c>
      <c r="L30" s="29">
        <f t="shared" si="2"/>
        <v>0</v>
      </c>
    </row>
    <row r="31" spans="1:12" ht="57">
      <c r="A31" s="18">
        <v>15</v>
      </c>
      <c r="B31" s="19" t="s">
        <v>56</v>
      </c>
      <c r="C31" s="28" t="s">
        <v>57</v>
      </c>
      <c r="D31" s="7" t="s">
        <v>50</v>
      </c>
      <c r="E31" s="7"/>
      <c r="F31" s="21" t="s">
        <v>58</v>
      </c>
      <c r="G31" s="22"/>
      <c r="H31" s="21"/>
      <c r="I31" s="22"/>
      <c r="J31" s="21"/>
      <c r="K31" s="21">
        <v>10</v>
      </c>
      <c r="L31" s="29">
        <f t="shared" si="2"/>
        <v>10</v>
      </c>
    </row>
    <row r="32" spans="1:12" ht="42.75">
      <c r="A32" s="3">
        <v>16</v>
      </c>
      <c r="B32" s="19" t="s">
        <v>59</v>
      </c>
      <c r="C32" s="7" t="s">
        <v>60</v>
      </c>
      <c r="D32" s="7" t="s">
        <v>61</v>
      </c>
      <c r="E32" s="7"/>
      <c r="F32" s="21" t="s">
        <v>62</v>
      </c>
      <c r="G32" s="22"/>
      <c r="H32" s="21"/>
      <c r="I32" s="22"/>
      <c r="J32" s="21"/>
      <c r="K32" s="21">
        <f>SUM(J33:J37)*10.764</f>
        <v>158.01551999999998</v>
      </c>
      <c r="L32" s="23">
        <f t="shared" si="2"/>
        <v>158.01551999999998</v>
      </c>
    </row>
    <row r="33" spans="1:15">
      <c r="A33" s="3"/>
      <c r="B33" s="19"/>
      <c r="C33" s="7" t="s">
        <v>97</v>
      </c>
      <c r="D33" s="7"/>
      <c r="E33" s="7"/>
      <c r="F33" s="21"/>
      <c r="G33" s="22">
        <v>2</v>
      </c>
      <c r="H33" s="21">
        <v>0.4</v>
      </c>
      <c r="I33" s="22">
        <v>1</v>
      </c>
      <c r="J33" s="21">
        <f>G33*H33*I33</f>
        <v>0.8</v>
      </c>
      <c r="K33" s="21"/>
      <c r="L33" s="24"/>
    </row>
    <row r="34" spans="1:15">
      <c r="A34" s="3"/>
      <c r="B34" s="19"/>
      <c r="C34" s="7" t="s">
        <v>109</v>
      </c>
      <c r="D34" s="7"/>
      <c r="E34" s="7"/>
      <c r="F34" s="21"/>
      <c r="G34" s="22">
        <v>2</v>
      </c>
      <c r="H34" s="21">
        <v>1</v>
      </c>
      <c r="I34" s="22">
        <v>1</v>
      </c>
      <c r="J34" s="21">
        <f t="shared" ref="J34:J37" si="4">G34*H34*I34</f>
        <v>2</v>
      </c>
      <c r="K34" s="21"/>
      <c r="L34" s="24"/>
    </row>
    <row r="35" spans="1:15">
      <c r="A35" s="3"/>
      <c r="B35" s="19"/>
      <c r="C35" s="7" t="s">
        <v>110</v>
      </c>
      <c r="D35" s="7"/>
      <c r="E35" s="7"/>
      <c r="F35" s="21"/>
      <c r="G35" s="22">
        <v>2</v>
      </c>
      <c r="H35" s="21">
        <v>2.7</v>
      </c>
      <c r="I35" s="22">
        <v>1</v>
      </c>
      <c r="J35" s="21">
        <f t="shared" si="4"/>
        <v>5.4</v>
      </c>
      <c r="K35" s="21"/>
      <c r="L35" s="24"/>
    </row>
    <row r="36" spans="1:15">
      <c r="A36" s="3"/>
      <c r="B36" s="19"/>
      <c r="C36" s="7" t="s">
        <v>111</v>
      </c>
      <c r="D36" s="7"/>
      <c r="E36" s="7"/>
      <c r="F36" s="21"/>
      <c r="G36" s="22">
        <v>2.7</v>
      </c>
      <c r="H36" s="21">
        <v>1.6</v>
      </c>
      <c r="I36" s="22">
        <v>1</v>
      </c>
      <c r="J36" s="21">
        <f t="shared" si="4"/>
        <v>4.32</v>
      </c>
      <c r="K36" s="21"/>
      <c r="L36" s="24"/>
    </row>
    <row r="37" spans="1:15">
      <c r="A37" s="3"/>
      <c r="B37" s="19"/>
      <c r="C37" s="7" t="s">
        <v>112</v>
      </c>
      <c r="D37" s="7"/>
      <c r="E37" s="7"/>
      <c r="F37" s="21"/>
      <c r="G37" s="22">
        <v>2.4</v>
      </c>
      <c r="H37" s="21">
        <v>0.9</v>
      </c>
      <c r="I37" s="22">
        <v>1</v>
      </c>
      <c r="J37" s="21">
        <f t="shared" si="4"/>
        <v>2.16</v>
      </c>
      <c r="K37" s="21"/>
      <c r="L37" s="24"/>
    </row>
    <row r="38" spans="1:15" ht="28.5">
      <c r="A38" s="3">
        <f>A32+1</f>
        <v>17</v>
      </c>
      <c r="B38" s="19" t="s">
        <v>117</v>
      </c>
      <c r="C38" s="7" t="s">
        <v>63</v>
      </c>
      <c r="D38" s="7" t="s">
        <v>64</v>
      </c>
      <c r="E38" s="7" t="s">
        <v>113</v>
      </c>
      <c r="F38" s="21" t="s">
        <v>38</v>
      </c>
      <c r="G38" s="22"/>
      <c r="H38" s="21"/>
      <c r="I38" s="22"/>
      <c r="J38" s="21"/>
      <c r="K38" s="21">
        <v>0</v>
      </c>
      <c r="L38" s="23">
        <f t="shared" si="2"/>
        <v>0</v>
      </c>
    </row>
    <row r="39" spans="1:15" ht="39.6" customHeight="1">
      <c r="A39" s="3">
        <v>18</v>
      </c>
      <c r="B39" s="19" t="s">
        <v>65</v>
      </c>
      <c r="C39" s="7" t="s">
        <v>66</v>
      </c>
      <c r="D39" s="7" t="s">
        <v>64</v>
      </c>
      <c r="E39" s="7" t="s">
        <v>114</v>
      </c>
      <c r="F39" s="21" t="s">
        <v>38</v>
      </c>
      <c r="G39" s="22"/>
      <c r="H39" s="21"/>
      <c r="I39" s="22"/>
      <c r="J39" s="21"/>
      <c r="K39" s="21">
        <v>0</v>
      </c>
      <c r="L39" s="23">
        <f t="shared" si="2"/>
        <v>0</v>
      </c>
    </row>
    <row r="40" spans="1:15" ht="30">
      <c r="A40" s="3">
        <v>19</v>
      </c>
      <c r="B40" s="19" t="s">
        <v>67</v>
      </c>
      <c r="C40" s="7" t="s">
        <v>118</v>
      </c>
      <c r="D40" s="7" t="s">
        <v>69</v>
      </c>
      <c r="E40" s="7"/>
      <c r="F40" s="21" t="s">
        <v>70</v>
      </c>
      <c r="G40" s="22"/>
      <c r="H40" s="21"/>
      <c r="I40" s="22"/>
      <c r="J40" s="21"/>
      <c r="K40" s="21">
        <v>0</v>
      </c>
      <c r="L40" s="23">
        <f t="shared" si="2"/>
        <v>0</v>
      </c>
    </row>
    <row r="41" spans="1:15">
      <c r="A41" s="3">
        <f t="shared" si="3"/>
        <v>20</v>
      </c>
      <c r="B41" s="19" t="s">
        <v>71</v>
      </c>
      <c r="C41" s="7" t="s">
        <v>72</v>
      </c>
      <c r="D41" s="7"/>
      <c r="E41" s="7"/>
      <c r="F41" s="21" t="s">
        <v>73</v>
      </c>
      <c r="G41" s="22"/>
      <c r="H41" s="21"/>
      <c r="I41" s="22"/>
      <c r="J41" s="21"/>
      <c r="K41" s="21">
        <v>1</v>
      </c>
      <c r="L41" s="23">
        <f t="shared" si="2"/>
        <v>1</v>
      </c>
    </row>
    <row r="42" spans="1:15">
      <c r="A42" s="3">
        <f t="shared" si="3"/>
        <v>21</v>
      </c>
      <c r="B42" s="19" t="s">
        <v>74</v>
      </c>
      <c r="C42" s="7" t="s">
        <v>72</v>
      </c>
      <c r="D42" s="7"/>
      <c r="E42" s="7"/>
      <c r="F42" s="21" t="s">
        <v>73</v>
      </c>
      <c r="G42" s="22"/>
      <c r="H42" s="21"/>
      <c r="I42" s="22"/>
      <c r="J42" s="21"/>
      <c r="K42" s="21">
        <v>1</v>
      </c>
      <c r="L42" s="23">
        <f t="shared" si="2"/>
        <v>1</v>
      </c>
    </row>
    <row r="43" spans="1:15" ht="18">
      <c r="A43" s="3">
        <v>22</v>
      </c>
      <c r="B43" s="19"/>
      <c r="C43" s="30" t="s">
        <v>75</v>
      </c>
      <c r="D43" s="7"/>
      <c r="E43" s="7"/>
      <c r="F43" s="21"/>
      <c r="G43" s="22"/>
      <c r="H43" s="21"/>
      <c r="I43" s="22"/>
      <c r="J43" s="21"/>
      <c r="K43" s="21"/>
      <c r="L43" s="24"/>
    </row>
    <row r="44" spans="1:15">
      <c r="A44" s="42"/>
      <c r="B44" s="58"/>
      <c r="C44" s="32"/>
      <c r="D44" s="33"/>
      <c r="E44" s="32"/>
      <c r="F44" s="32"/>
      <c r="G44" s="58"/>
      <c r="H44" s="58"/>
      <c r="I44" s="58"/>
      <c r="J44" s="58"/>
      <c r="K44" s="24"/>
      <c r="L44" s="24"/>
    </row>
    <row r="45" spans="1:15">
      <c r="A45" s="42"/>
      <c r="B45" s="58"/>
      <c r="C45" s="32"/>
      <c r="D45" s="33"/>
      <c r="E45" s="32"/>
      <c r="F45" s="32"/>
      <c r="G45" s="58"/>
      <c r="H45" s="58"/>
      <c r="I45" s="58"/>
      <c r="J45" s="58"/>
      <c r="K45" s="24"/>
      <c r="L45" s="24"/>
    </row>
    <row r="46" spans="1:15">
      <c r="A46" s="42"/>
      <c r="B46" s="31"/>
      <c r="C46" s="32"/>
      <c r="D46" s="33"/>
      <c r="E46" s="32"/>
      <c r="F46" s="32"/>
      <c r="G46" s="59" t="s">
        <v>115</v>
      </c>
      <c r="H46" s="59"/>
      <c r="I46" s="59"/>
      <c r="J46" s="59"/>
      <c r="K46" s="24"/>
      <c r="L46" s="24"/>
      <c r="O46" s="11">
        <v>2</v>
      </c>
    </row>
  </sheetData>
  <mergeCells count="4">
    <mergeCell ref="F1:K1"/>
    <mergeCell ref="B44:B45"/>
    <mergeCell ref="G44:J45"/>
    <mergeCell ref="G46:J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F9695-6E8A-4CAD-B7CB-0118F35DB844}"/>
</file>

<file path=customXml/itemProps2.xml><?xml version="1.0" encoding="utf-8"?>
<ds:datastoreItem xmlns:ds="http://schemas.openxmlformats.org/officeDocument/2006/customXml" ds:itemID="{26B3DA8C-9C1C-4C15-A955-1FDA042BC8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Flying Bite</vt:lpstr>
      <vt:lpstr>Flying Bite 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 COST</dc:creator>
  <cp:lastModifiedBy>uSER</cp:lastModifiedBy>
  <dcterms:created xsi:type="dcterms:W3CDTF">2024-09-23T05:45:37Z</dcterms:created>
  <dcterms:modified xsi:type="dcterms:W3CDTF">2024-09-24T07:44:29Z</dcterms:modified>
</cp:coreProperties>
</file>