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xl/externalLinks/externalLink2.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E:\FDT Acc\DESKTOP 106\TFS\AJ kitchen\RA 2\Seperate Abstract\Excel\"/>
    </mc:Choice>
  </mc:AlternateContent>
  <xr:revisionPtr revIDLastSave="0" documentId="13_ncr:1_{FB545743-F850-470D-A601-12602EF0D8E1}" xr6:coauthVersionLast="36" xr6:coauthVersionMax="36" xr10:uidLastSave="{00000000-0000-0000-0000-000000000000}"/>
  <bookViews>
    <workbookView xWindow="0" yWindow="0" windowWidth="22260" windowHeight="12645" xr2:uid="{00000000-000D-0000-FFFF-FFFF00000000}"/>
  </bookViews>
  <sheets>
    <sheet name="Summery " sheetId="3" r:id="rId1"/>
    <sheet name="Counter BOQ " sheetId="1" r:id="rId2"/>
    <sheet name="JMR " sheetId="2" r:id="rId3"/>
  </sheets>
  <externalReferences>
    <externalReference r:id="rId4"/>
    <externalReference r:id="rId5"/>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 i="3" l="1"/>
  <c r="G3" i="3"/>
  <c r="F3" i="3"/>
  <c r="E3" i="3"/>
  <c r="D3" i="3"/>
  <c r="C3" i="3"/>
  <c r="G4" i="3" l="1"/>
  <c r="C4" i="3"/>
  <c r="C5" i="3"/>
  <c r="C6" i="3" s="1"/>
  <c r="F4" i="3"/>
  <c r="D4" i="3"/>
  <c r="E4" i="3"/>
  <c r="A5" i="2"/>
  <c r="L6" i="1"/>
  <c r="M6" i="1" s="1"/>
  <c r="K6" i="1"/>
  <c r="I6" i="1"/>
  <c r="J6" i="1" s="1"/>
  <c r="G6" i="1"/>
  <c r="G4" i="1" s="1"/>
  <c r="L5" i="1"/>
  <c r="L4" i="1" s="1"/>
  <c r="K5" i="1"/>
  <c r="M5" i="1" s="1"/>
  <c r="J5" i="1"/>
  <c r="I5" i="1"/>
  <c r="G5" i="1"/>
  <c r="A5" i="1"/>
  <c r="D5" i="3" l="1"/>
  <c r="D6" i="3" s="1"/>
  <c r="E5" i="3"/>
  <c r="E6" i="3" s="1"/>
  <c r="G5" i="3"/>
  <c r="G6" i="3" s="1"/>
  <c r="F5" i="3"/>
  <c r="F6" i="3" s="1"/>
  <c r="M4" i="1"/>
  <c r="K4" i="1"/>
</calcChain>
</file>

<file path=xl/sharedStrings.xml><?xml version="1.0" encoding="utf-8"?>
<sst xmlns="http://schemas.openxmlformats.org/spreadsheetml/2006/main" count="53" uniqueCount="31">
  <si>
    <t xml:space="preserve">BILL OF QUANTITY- COUNTER </t>
  </si>
  <si>
    <t>NO.</t>
  </si>
  <si>
    <t>Pictures</t>
  </si>
  <si>
    <t>ITEM DESCRIPTION</t>
  </si>
  <si>
    <t>UNIT</t>
  </si>
  <si>
    <t>QTY</t>
  </si>
  <si>
    <t xml:space="preserve">RATE </t>
  </si>
  <si>
    <t xml:space="preserve">AMOUNT </t>
  </si>
  <si>
    <t xml:space="preserve">RA-01 </t>
  </si>
  <si>
    <t xml:space="preserve">RA-02 </t>
  </si>
  <si>
    <t xml:space="preserve">Cumm </t>
  </si>
  <si>
    <t xml:space="preserve">QTY </t>
  </si>
  <si>
    <t>JOINERY</t>
  </si>
  <si>
    <r>
      <t>Supply &amp; installation of "</t>
    </r>
    <r>
      <rPr>
        <b/>
        <sz val="10"/>
        <rFont val="Century Gothic"/>
        <family val="2"/>
      </rPr>
      <t xml:space="preserve">FOH counter and high seating counter" </t>
    </r>
    <r>
      <rPr>
        <sz val="10"/>
        <rFont val="Century Gothic"/>
        <family val="2"/>
      </rPr>
      <t>made up of 18mm thick MR-MDF structured,</t>
    </r>
    <r>
      <rPr>
        <b/>
        <sz val="10"/>
        <rFont val="Century Gothic"/>
        <family val="2"/>
      </rPr>
      <t xml:space="preserve"> </t>
    </r>
    <r>
      <rPr>
        <sz val="10"/>
        <rFont val="Century Gothic"/>
        <family val="2"/>
      </rPr>
      <t xml:space="preserve">with Corian material finish on top; and sides finished by stucco paint of approved colour with black metal strips and cove lighting,
20mm wide black metal strips placed on top of charcoal panel/leather finish laminate with 20mm spacing,
12mm thick corian skirting,
30mm dia 75mm high from centre guard rail finished with powder coated gold colour,
18mm THK MR MDF swing door finish with oak wood veneer,
18mm THK MR MDF partition wall 1400mm high finished with oak wood veneer,
All inner sides of the counter are to be finished with white laminate,
and all necessary support, fittings, and accessories as per approved drawings and renders.
Space/provisions are to be provided to accommodate the equipment inside the counter as shown in the drawings and renders.
</t>
    </r>
    <r>
      <rPr>
        <i/>
        <sz val="8"/>
        <rFont val="Century Gothic"/>
        <family val="2"/>
      </rPr>
      <t xml:space="preserve">Note: Actual countertop material sample shall be submitted by the contractor
and, required provision for electrical socket as per power layout. </t>
    </r>
    <r>
      <rPr>
        <i/>
        <sz val="8"/>
        <color rgb="FFFF0000"/>
        <rFont val="Century Gothic"/>
        <family val="2"/>
      </rPr>
      <t>The contractor shall refer to the counter details for complete detailings, dimensions &amp; materials etc.</t>
    </r>
  </si>
  <si>
    <t>Nos</t>
  </si>
  <si>
    <r>
      <t xml:space="preserve">Supply and installation of </t>
    </r>
    <r>
      <rPr>
        <sz val="10"/>
        <color rgb="FFFF0000"/>
        <rFont val="Century Gothic"/>
        <family val="2"/>
      </rPr>
      <t>"FOH Back counter"</t>
    </r>
    <r>
      <rPr>
        <sz val="10"/>
        <color theme="1"/>
        <rFont val="Century Gothic"/>
        <family val="2"/>
      </rPr>
      <t xml:space="preserve"> made up of SS metal structure (Kitchen equipment vendor makes SS metal frame structure), Top finished with Corian material of approved design and the sides cladding &amp; doors by 18mm thick MR-MDF finished with oak wood veneer.                                   </t>
    </r>
    <r>
      <rPr>
        <sz val="10"/>
        <color rgb="FFFF0000"/>
        <rFont val="Century Gothic"/>
        <family val="2"/>
      </rPr>
      <t>(Pls refer to the updated drawings 01-AJI-AA-DD-1.0_R1)</t>
    </r>
  </si>
  <si>
    <t xml:space="preserve">AJ KITCHEN - Bill Summary </t>
  </si>
  <si>
    <t xml:space="preserve">S.N </t>
  </si>
  <si>
    <t xml:space="preserve">Item </t>
  </si>
  <si>
    <t xml:space="preserve">PO Value </t>
  </si>
  <si>
    <t xml:space="preserve">RA-01 Value </t>
  </si>
  <si>
    <t xml:space="preserve">RA-02 Value </t>
  </si>
  <si>
    <t xml:space="preserve">Cumulative </t>
  </si>
  <si>
    <t xml:space="preserve">Varition ( In Amt ) </t>
  </si>
  <si>
    <t>% Billing</t>
  </si>
  <si>
    <t xml:space="preserve">Po No. </t>
  </si>
  <si>
    <t xml:space="preserve">Counter </t>
  </si>
  <si>
    <t>Semolina/PO/23-24/000696</t>
  </si>
  <si>
    <t xml:space="preserve">SUB TOTAL </t>
  </si>
  <si>
    <t xml:space="preserve">GST -18% </t>
  </si>
  <si>
    <t xml:space="preserve">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</si>
</sst>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_(* \(#,##0.00\);_(* &quot;-&quot;??_);_(@_)"/>
  </numFmts>
  <fonts count="14" x14ac:knownFonts="1">
    <font>
      <sz val="11"/>
      <color theme="1"/>
      <name val="Calibri"/>
      <family val="2"/>
      <scheme val="minor"/>
    </font>
    <font>
      <sz val="10"/>
      <name val="Arial"/>
      <family val="2"/>
    </font>
    <font>
      <b/>
      <sz val="15"/>
      <color theme="1"/>
      <name val="Century Gothic"/>
      <family val="2"/>
    </font>
    <font>
      <sz val="10"/>
      <name val="Century Gothic"/>
      <family val="2"/>
    </font>
    <font>
      <sz val="12"/>
      <name val="Times New Roman"/>
      <family val="1"/>
    </font>
    <font>
      <b/>
      <sz val="10"/>
      <color theme="1"/>
      <name val="Century Gothic"/>
      <family val="2"/>
    </font>
    <font>
      <b/>
      <sz val="10"/>
      <name val="Century Gothic"/>
      <family val="2"/>
    </font>
    <font>
      <i/>
      <sz val="8"/>
      <name val="Century Gothic"/>
      <family val="2"/>
    </font>
    <font>
      <i/>
      <sz val="8"/>
      <color rgb="FFFF0000"/>
      <name val="Century Gothic"/>
      <family val="2"/>
    </font>
    <font>
      <sz val="10"/>
      <color theme="1"/>
      <name val="Century Gothic"/>
      <family val="2"/>
    </font>
    <font>
      <sz val="10"/>
      <color rgb="FFFF0000"/>
      <name val="Century Gothic"/>
      <family val="2"/>
    </font>
    <font>
      <sz val="11"/>
      <color theme="1"/>
      <name val="Calibri"/>
      <family val="2"/>
      <scheme val="minor"/>
    </font>
    <font>
      <b/>
      <sz val="11"/>
      <name val="Calibri"/>
      <family val="2"/>
    </font>
    <font>
      <sz val="11"/>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1" fillId="0" borderId="0"/>
    <xf numFmtId="0" fontId="4" fillId="0" borderId="0"/>
    <xf numFmtId="164" fontId="4" fillId="0" borderId="0" applyFont="0" applyFill="0" applyBorder="0" applyAlignment="0" applyProtection="0"/>
    <xf numFmtId="43" fontId="11" fillId="0" borderId="0" applyFont="0" applyFill="0" applyBorder="0" applyAlignment="0" applyProtection="0"/>
  </cellStyleXfs>
  <cellXfs count="40">
    <xf numFmtId="0" fontId="0" fillId="0" borderId="0" xfId="0"/>
    <xf numFmtId="0" fontId="2" fillId="0" borderId="1" xfId="1" applyFont="1" applyBorder="1" applyAlignment="1">
      <alignment horizontal="center" vertical="center"/>
    </xf>
    <xf numFmtId="0" fontId="3" fillId="0" borderId="0" xfId="1" applyFont="1" applyAlignment="1">
      <alignment vertical="center"/>
    </xf>
    <xf numFmtId="0" fontId="6" fillId="0" borderId="2" xfId="1" applyFont="1" applyBorder="1" applyAlignment="1">
      <alignment vertical="center"/>
    </xf>
    <xf numFmtId="2" fontId="3" fillId="3" borderId="2" xfId="1" applyNumberFormat="1" applyFont="1" applyFill="1" applyBorder="1" applyAlignment="1">
      <alignment horizontal="center" vertical="center"/>
    </xf>
    <xf numFmtId="0" fontId="5" fillId="3" borderId="2" xfId="1" applyFont="1" applyFill="1" applyBorder="1" applyAlignment="1">
      <alignment vertical="center"/>
    </xf>
    <xf numFmtId="3" fontId="3" fillId="3" borderId="2" xfId="1" applyNumberFormat="1" applyFont="1" applyFill="1" applyBorder="1" applyAlignment="1">
      <alignment horizontal="center" vertical="center"/>
    </xf>
    <xf numFmtId="0" fontId="3" fillId="3" borderId="2" xfId="3" applyNumberFormat="1" applyFont="1" applyFill="1" applyBorder="1" applyAlignment="1" applyProtection="1">
      <alignment horizontal="center" vertical="center"/>
    </xf>
    <xf numFmtId="0" fontId="3" fillId="0" borderId="2" xfId="1" applyFont="1" applyBorder="1" applyAlignment="1">
      <alignment vertical="center"/>
    </xf>
    <xf numFmtId="0" fontId="6" fillId="4" borderId="2" xfId="1" applyFont="1" applyFill="1" applyBorder="1" applyAlignment="1">
      <alignment vertical="center"/>
    </xf>
    <xf numFmtId="2" fontId="3" fillId="0" borderId="2" xfId="1" applyNumberFormat="1" applyFont="1" applyBorder="1" applyAlignment="1">
      <alignment horizontal="center" vertical="center"/>
    </xf>
    <xf numFmtId="0" fontId="3" fillId="0" borderId="2" xfId="1" quotePrefix="1" applyFont="1" applyBorder="1" applyAlignment="1">
      <alignment horizontal="left" vertical="top" wrapText="1"/>
    </xf>
    <xf numFmtId="3" fontId="3" fillId="0" borderId="2" xfId="1" applyNumberFormat="1" applyFont="1" applyBorder="1" applyAlignment="1">
      <alignment horizontal="center" vertical="center"/>
    </xf>
    <xf numFmtId="0" fontId="3" fillId="0" borderId="2" xfId="3" applyNumberFormat="1" applyFont="1" applyFill="1" applyBorder="1" applyAlignment="1" applyProtection="1">
      <alignment horizontal="center" vertical="center"/>
    </xf>
    <xf numFmtId="0" fontId="9" fillId="5" borderId="2" xfId="1" applyFont="1" applyFill="1" applyBorder="1" applyAlignment="1">
      <alignment horizontal="center" vertical="center"/>
    </xf>
    <xf numFmtId="0" fontId="9" fillId="5" borderId="2" xfId="1" applyFont="1" applyFill="1" applyBorder="1" applyAlignment="1">
      <alignment horizontal="left" vertical="center" wrapText="1"/>
    </xf>
    <xf numFmtId="2" fontId="9" fillId="0" borderId="0" xfId="1" applyNumberFormat="1" applyFont="1" applyAlignment="1">
      <alignment horizontal="center" vertical="center"/>
    </xf>
    <xf numFmtId="0" fontId="9" fillId="0" borderId="0" xfId="1" applyFont="1" applyAlignment="1">
      <alignment vertical="center"/>
    </xf>
    <xf numFmtId="3" fontId="9" fillId="0" borderId="0" xfId="1" applyNumberFormat="1" applyFont="1" applyAlignment="1">
      <alignment horizontal="center" vertical="center"/>
    </xf>
    <xf numFmtId="0" fontId="9" fillId="0" borderId="0" xfId="3" applyNumberFormat="1" applyFont="1" applyFill="1" applyBorder="1" applyAlignment="1" applyProtection="1">
      <alignment horizontal="center" vertical="center"/>
    </xf>
    <xf numFmtId="0" fontId="5" fillId="2" borderId="2" xfId="3" applyNumberFormat="1" applyFont="1" applyFill="1" applyBorder="1" applyAlignment="1" applyProtection="1">
      <alignment horizontal="center" vertical="center" wrapText="1"/>
    </xf>
    <xf numFmtId="0" fontId="2" fillId="0" borderId="1" xfId="1" applyFont="1" applyBorder="1" applyAlignment="1">
      <alignment horizontal="center" vertical="center"/>
    </xf>
    <xf numFmtId="2" fontId="5" fillId="2" borderId="2" xfId="2" applyNumberFormat="1" applyFont="1" applyFill="1" applyBorder="1" applyAlignment="1">
      <alignment horizontal="center" vertical="center"/>
    </xf>
    <xf numFmtId="0" fontId="5" fillId="2" borderId="2" xfId="2" applyFont="1" applyFill="1" applyBorder="1" applyAlignment="1">
      <alignment horizontal="center" vertical="center"/>
    </xf>
    <xf numFmtId="0" fontId="12" fillId="6" borderId="3" xfId="0" applyFont="1" applyFill="1" applyBorder="1" applyAlignment="1">
      <alignment horizontal="center"/>
    </xf>
    <xf numFmtId="0" fontId="12" fillId="6" borderId="1" xfId="0" applyFont="1" applyFill="1" applyBorder="1" applyAlignment="1">
      <alignment horizontal="center"/>
    </xf>
    <xf numFmtId="0" fontId="12" fillId="4" borderId="2"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0" fillId="0" borderId="2" xfId="0" applyBorder="1" applyAlignment="1">
      <alignment horizontal="center"/>
    </xf>
    <xf numFmtId="0" fontId="13" fillId="0" borderId="2" xfId="0" applyFont="1" applyBorder="1" applyAlignment="1">
      <alignment horizontal="center" vertical="center"/>
    </xf>
    <xf numFmtId="2" fontId="0" fillId="0" borderId="2" xfId="0" applyNumberFormat="1" applyBorder="1" applyAlignment="1">
      <alignment horizontal="center"/>
    </xf>
    <xf numFmtId="2" fontId="0" fillId="0" borderId="4" xfId="0" applyNumberFormat="1" applyBorder="1" applyAlignment="1">
      <alignment horizontal="center" vertical="center"/>
    </xf>
    <xf numFmtId="0" fontId="0" fillId="4" borderId="0" xfId="0" applyFill="1"/>
    <xf numFmtId="43" fontId="0" fillId="0" borderId="0" xfId="4" applyFont="1"/>
    <xf numFmtId="0" fontId="0" fillId="7" borderId="2" xfId="0" applyFill="1" applyBorder="1" applyAlignment="1">
      <alignment horizontal="center"/>
    </xf>
    <xf numFmtId="0" fontId="12" fillId="7" borderId="2" xfId="0" applyFont="1" applyFill="1" applyBorder="1" applyAlignment="1">
      <alignment horizontal="center" vertical="center"/>
    </xf>
    <xf numFmtId="2" fontId="12" fillId="7" borderId="2" xfId="0" applyNumberFormat="1" applyFont="1" applyFill="1" applyBorder="1" applyAlignment="1">
      <alignment horizontal="center" vertical="center"/>
    </xf>
    <xf numFmtId="2" fontId="0" fillId="0" borderId="2" xfId="0" applyNumberFormat="1" applyBorder="1" applyAlignment="1">
      <alignment horizontal="center" vertical="center"/>
    </xf>
    <xf numFmtId="2" fontId="12" fillId="7" borderId="4" xfId="0" applyNumberFormat="1" applyFont="1" applyFill="1" applyBorder="1" applyAlignment="1">
      <alignment horizontal="center" vertical="center"/>
    </xf>
  </cellXfs>
  <cellStyles count="5">
    <cellStyle name="Comma" xfId="4" builtinId="3"/>
    <cellStyle name="Comma 2 2" xfId="3" xr:uid="{F75B680D-0954-4B96-95A9-D32F48E4A5F4}"/>
    <cellStyle name="Normal" xfId="0" builtinId="0"/>
    <cellStyle name="Normal 2 2" xfId="2" xr:uid="{81F7CFDC-5796-4B55-9B46-F37FA7056502}"/>
    <cellStyle name="Normal_Prelims" xfId="1" xr:uid="{47A2FD08-6352-41F7-8B86-94C5CF536D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289560</xdr:colOff>
      <xdr:row>4</xdr:row>
      <xdr:rowOff>205740</xdr:rowOff>
    </xdr:from>
    <xdr:to>
      <xdr:col>1</xdr:col>
      <xdr:colOff>4232159</xdr:colOff>
      <xdr:row>4</xdr:row>
      <xdr:rowOff>2933700</xdr:rowOff>
    </xdr:to>
    <xdr:pic>
      <xdr:nvPicPr>
        <xdr:cNvPr id="3" name="Picture 2">
          <a:extLst>
            <a:ext uri="{FF2B5EF4-FFF2-40B4-BE49-F238E27FC236}">
              <a16:creationId xmlns:a16="http://schemas.microsoft.com/office/drawing/2014/main" id="{588EE9F8-87BA-44A2-9884-7FD722D936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 y="958215"/>
          <a:ext cx="3942599" cy="2727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289560</xdr:colOff>
      <xdr:row>4</xdr:row>
      <xdr:rowOff>205740</xdr:rowOff>
    </xdr:from>
    <xdr:to>
      <xdr:col>1</xdr:col>
      <xdr:colOff>4815840</xdr:colOff>
      <xdr:row>4</xdr:row>
      <xdr:rowOff>3337560</xdr:rowOff>
    </xdr:to>
    <xdr:pic>
      <xdr:nvPicPr>
        <xdr:cNvPr id="2" name="Picture 1">
          <a:extLst>
            <a:ext uri="{FF2B5EF4-FFF2-40B4-BE49-F238E27FC236}">
              <a16:creationId xmlns:a16="http://schemas.microsoft.com/office/drawing/2014/main" id="{D51252AF-445B-49B5-A910-F9615E94E2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 y="1424940"/>
          <a:ext cx="4526280" cy="31318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DT%20-Working\TFS\AHM\AJ%20Kitch%20-%20Ahmdabad%20Airport\BIILING\RA-02\AJ%20Kitchen%20_RA-02_JMR_FD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DT%20Acc/DESKTOP%20106/TFS/AJ%20kitchen/RA%202/AJ_AHM_RA_02_FDT_Working_270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il &amp; Interior "/>
      <sheetName val="Electrical Work "/>
      <sheetName val="Plumbing Work "/>
      <sheetName val="HVAC "/>
      <sheetName val="GAS "/>
      <sheetName val="Music System "/>
      <sheetName val="CCTV System "/>
      <sheetName val="Signage "/>
      <sheetName val="Counter "/>
      <sheetName val="Furniture "/>
      <sheetName val="Plants "/>
      <sheetName val="FAS "/>
      <sheetName val="Fire Fighting System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F5">
            <v>1</v>
          </cell>
        </row>
        <row r="6">
          <cell r="F6">
            <v>1</v>
          </cell>
        </row>
      </sheetData>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Civil &amp; Interior "/>
      <sheetName val="Electrical Work "/>
      <sheetName val="Plumbing Work "/>
      <sheetName val="HVAC "/>
      <sheetName val="GAS "/>
      <sheetName val="Music System "/>
      <sheetName val="CCTV System "/>
      <sheetName val="Signage "/>
      <sheetName val="Counter "/>
      <sheetName val="Furniture "/>
      <sheetName val="Plants "/>
    </sheetNames>
    <sheetDataSet>
      <sheetData sheetId="0"/>
      <sheetData sheetId="1"/>
      <sheetData sheetId="2"/>
      <sheetData sheetId="3"/>
      <sheetData sheetId="4"/>
      <sheetData sheetId="5"/>
      <sheetData sheetId="6"/>
      <sheetData sheetId="7"/>
      <sheetData sheetId="8"/>
      <sheetData sheetId="9">
        <row r="4">
          <cell r="G4">
            <v>711737</v>
          </cell>
          <cell r="K4">
            <v>0</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AAF50-2377-4673-BF9E-C883FA1B2F06}">
  <dimension ref="A1:I6"/>
  <sheetViews>
    <sheetView tabSelected="1" workbookViewId="0">
      <selection activeCell="F25" sqref="F25"/>
    </sheetView>
  </sheetViews>
  <sheetFormatPr defaultRowHeight="15" x14ac:dyDescent="0.25"/>
  <cols>
    <col min="1" max="1" width="4.7109375" customWidth="1"/>
    <col min="2" max="3" width="14.28515625" customWidth="1"/>
    <col min="4" max="4" width="15" customWidth="1"/>
    <col min="5" max="5" width="18.140625" customWidth="1"/>
    <col min="6" max="6" width="19.7109375" customWidth="1"/>
    <col min="7" max="7" width="17.7109375" customWidth="1"/>
    <col min="9" max="9" width="25.7109375" bestFit="1" customWidth="1"/>
  </cols>
  <sheetData>
    <row r="1" spans="1:9" x14ac:dyDescent="0.25">
      <c r="A1" s="24" t="s">
        <v>16</v>
      </c>
      <c r="B1" s="25"/>
      <c r="C1" s="25"/>
      <c r="D1" s="25"/>
      <c r="E1" s="25"/>
      <c r="F1" s="25"/>
      <c r="G1" s="25"/>
    </row>
    <row r="2" spans="1:9" x14ac:dyDescent="0.25">
      <c r="A2" s="26" t="s">
        <v>17</v>
      </c>
      <c r="B2" s="26" t="s">
        <v>18</v>
      </c>
      <c r="C2" s="26" t="s">
        <v>19</v>
      </c>
      <c r="D2" s="26" t="s">
        <v>20</v>
      </c>
      <c r="E2" s="27" t="s">
        <v>21</v>
      </c>
      <c r="F2" s="26" t="s">
        <v>22</v>
      </c>
      <c r="G2" s="26" t="s">
        <v>23</v>
      </c>
      <c r="H2" s="28" t="s">
        <v>24</v>
      </c>
      <c r="I2" s="28" t="s">
        <v>25</v>
      </c>
    </row>
    <row r="3" spans="1:9" x14ac:dyDescent="0.25">
      <c r="A3" s="29">
        <v>1</v>
      </c>
      <c r="B3" s="30" t="s">
        <v>26</v>
      </c>
      <c r="C3" s="31">
        <f>'[2]Counter '!G4</f>
        <v>711737</v>
      </c>
      <c r="D3" s="31">
        <f>'[2]Counter '!K4</f>
        <v>0</v>
      </c>
      <c r="E3" s="32">
        <f>+'Counter BOQ '!L4</f>
        <v>711737</v>
      </c>
      <c r="F3" s="31">
        <f>D3+E3</f>
        <v>711737</v>
      </c>
      <c r="G3" s="31">
        <f>C3-F3</f>
        <v>0</v>
      </c>
      <c r="H3" s="34">
        <f>+E3*100/C3</f>
        <v>100</v>
      </c>
      <c r="I3" s="33" t="s">
        <v>27</v>
      </c>
    </row>
    <row r="4" spans="1:9" x14ac:dyDescent="0.25">
      <c r="A4" s="35"/>
      <c r="B4" s="36" t="s">
        <v>28</v>
      </c>
      <c r="C4" s="37">
        <f>SUM(C3:C3)</f>
        <v>711737</v>
      </c>
      <c r="D4" s="37">
        <f>SUM(D3:D3)</f>
        <v>0</v>
      </c>
      <c r="E4" s="37">
        <f>SUM(E3:E3)</f>
        <v>711737</v>
      </c>
      <c r="F4" s="37">
        <f>SUM(F3:F3)</f>
        <v>711737</v>
      </c>
      <c r="G4" s="37">
        <f>SUM(G3:G3)</f>
        <v>0</v>
      </c>
    </row>
    <row r="5" spans="1:9" x14ac:dyDescent="0.25">
      <c r="A5" s="29"/>
      <c r="B5" s="30" t="s">
        <v>29</v>
      </c>
      <c r="C5" s="38">
        <f>C4*0.18</f>
        <v>128112.65999999999</v>
      </c>
      <c r="D5" s="38">
        <f>D4*0.18</f>
        <v>0</v>
      </c>
      <c r="E5" s="32">
        <f t="shared" ref="E5:G5" si="0">E4*0.18</f>
        <v>128112.65999999999</v>
      </c>
      <c r="F5" s="38">
        <f t="shared" si="0"/>
        <v>128112.65999999999</v>
      </c>
      <c r="G5" s="38">
        <f t="shared" si="0"/>
        <v>0</v>
      </c>
    </row>
    <row r="6" spans="1:9" x14ac:dyDescent="0.25">
      <c r="A6" s="35"/>
      <c r="B6" s="36" t="s">
        <v>30</v>
      </c>
      <c r="C6" s="37">
        <f>C4+C5</f>
        <v>839849.66</v>
      </c>
      <c r="D6" s="37">
        <f>D4+D5</f>
        <v>0</v>
      </c>
      <c r="E6" s="39">
        <f t="shared" ref="E6:G6" si="1">E4+E5</f>
        <v>839849.66</v>
      </c>
      <c r="F6" s="37">
        <f t="shared" si="1"/>
        <v>839849.66</v>
      </c>
      <c r="G6" s="37">
        <f t="shared" si="1"/>
        <v>0</v>
      </c>
    </row>
  </sheetData>
  <mergeCells count="1">
    <mergeCell ref="A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
  <sheetViews>
    <sheetView workbookViewId="0">
      <selection activeCell="B9" sqref="B9"/>
    </sheetView>
  </sheetViews>
  <sheetFormatPr defaultColWidth="9.140625" defaultRowHeight="13.5" x14ac:dyDescent="0.25"/>
  <cols>
    <col min="1" max="1" width="5.7109375" style="16" customWidth="1"/>
    <col min="2" max="2" width="72.42578125" style="16" customWidth="1"/>
    <col min="3" max="3" width="69.85546875" style="17" customWidth="1"/>
    <col min="4" max="4" width="5.5703125" style="18" customWidth="1"/>
    <col min="5" max="5" width="7.85546875" style="19" customWidth="1"/>
    <col min="6" max="6" width="9.42578125" style="2" bestFit="1" customWidth="1"/>
    <col min="7" max="7" width="11.7109375" style="2" customWidth="1"/>
    <col min="8" max="10" width="9.140625" style="2"/>
    <col min="11" max="11" width="11.7109375" style="2" customWidth="1"/>
    <col min="12" max="12" width="10.7109375" style="2" customWidth="1"/>
    <col min="13" max="13" width="13.42578125" style="2" customWidth="1"/>
    <col min="14" max="16384" width="9.140625" style="2"/>
  </cols>
  <sheetData>
    <row r="1" spans="1:13" ht="18.75" x14ac:dyDescent="0.25">
      <c r="A1" s="21" t="s">
        <v>0</v>
      </c>
      <c r="B1" s="21"/>
      <c r="C1" s="21"/>
      <c r="D1" s="1"/>
      <c r="E1" s="1"/>
    </row>
    <row r="2" spans="1:13" x14ac:dyDescent="0.25">
      <c r="A2" s="22" t="s">
        <v>1</v>
      </c>
      <c r="B2" s="22" t="s">
        <v>2</v>
      </c>
      <c r="C2" s="23" t="s">
        <v>3</v>
      </c>
      <c r="D2" s="23" t="s">
        <v>4</v>
      </c>
      <c r="E2" s="20" t="s">
        <v>5</v>
      </c>
      <c r="F2" s="20" t="s">
        <v>6</v>
      </c>
      <c r="G2" s="20" t="s">
        <v>7</v>
      </c>
      <c r="H2" s="3" t="s">
        <v>8</v>
      </c>
      <c r="I2" s="3" t="s">
        <v>9</v>
      </c>
      <c r="J2" s="3" t="s">
        <v>10</v>
      </c>
      <c r="K2" s="3" t="s">
        <v>8</v>
      </c>
      <c r="L2" s="3" t="s">
        <v>9</v>
      </c>
      <c r="M2" s="3" t="s">
        <v>10</v>
      </c>
    </row>
    <row r="3" spans="1:13" x14ac:dyDescent="0.25">
      <c r="A3" s="22"/>
      <c r="B3" s="22"/>
      <c r="C3" s="23"/>
      <c r="D3" s="23"/>
      <c r="E3" s="20"/>
      <c r="F3" s="20"/>
      <c r="G3" s="20"/>
      <c r="H3" s="3" t="s">
        <v>11</v>
      </c>
      <c r="I3" s="3" t="s">
        <v>11</v>
      </c>
      <c r="J3" s="3" t="s">
        <v>11</v>
      </c>
      <c r="K3" s="3" t="s">
        <v>7</v>
      </c>
      <c r="L3" s="3" t="s">
        <v>7</v>
      </c>
      <c r="M3" s="3" t="s">
        <v>7</v>
      </c>
    </row>
    <row r="4" spans="1:13" x14ac:dyDescent="0.25">
      <c r="A4" s="4">
        <v>3</v>
      </c>
      <c r="B4" s="4"/>
      <c r="C4" s="5" t="s">
        <v>12</v>
      </c>
      <c r="D4" s="6"/>
      <c r="E4" s="7"/>
      <c r="F4" s="8"/>
      <c r="G4" s="9">
        <f>SUM(G5+G6)</f>
        <v>711737</v>
      </c>
      <c r="H4" s="8"/>
      <c r="I4" s="8"/>
      <c r="J4" s="8"/>
      <c r="K4" s="9">
        <f>SUM(K5+K6)</f>
        <v>0</v>
      </c>
      <c r="L4" s="9">
        <f t="shared" ref="L4:M4" si="0">SUM(L5+L6)</f>
        <v>711737</v>
      </c>
      <c r="M4" s="9">
        <f t="shared" si="0"/>
        <v>711737</v>
      </c>
    </row>
    <row r="5" spans="1:13" ht="280.5" x14ac:dyDescent="0.25">
      <c r="A5" s="10">
        <f>A4+0.01</f>
        <v>3.01</v>
      </c>
      <c r="B5" s="10"/>
      <c r="C5" s="11" t="s">
        <v>13</v>
      </c>
      <c r="D5" s="12" t="s">
        <v>14</v>
      </c>
      <c r="E5" s="13">
        <v>1</v>
      </c>
      <c r="F5" s="8">
        <v>562369</v>
      </c>
      <c r="G5" s="8">
        <f>E5*F5</f>
        <v>562369</v>
      </c>
      <c r="H5" s="8">
        <v>0</v>
      </c>
      <c r="I5" s="8">
        <f>'[1]Counter '!$F$5</f>
        <v>1</v>
      </c>
      <c r="J5" s="8">
        <f>H5+I5</f>
        <v>1</v>
      </c>
      <c r="K5" s="8">
        <f>F5*H5</f>
        <v>0</v>
      </c>
      <c r="L5" s="8">
        <f>F5*I5</f>
        <v>562369</v>
      </c>
      <c r="M5" s="8">
        <f>K5+L5</f>
        <v>562369</v>
      </c>
    </row>
    <row r="6" spans="1:13" ht="81" x14ac:dyDescent="0.25">
      <c r="A6" s="14">
        <v>3.02</v>
      </c>
      <c r="B6" s="14"/>
      <c r="C6" s="15" t="s">
        <v>15</v>
      </c>
      <c r="D6" s="12" t="s">
        <v>14</v>
      </c>
      <c r="E6" s="13">
        <v>1</v>
      </c>
      <c r="F6" s="8">
        <v>149368</v>
      </c>
      <c r="G6" s="8">
        <f>E6*F6</f>
        <v>149368</v>
      </c>
      <c r="H6" s="8">
        <v>0</v>
      </c>
      <c r="I6" s="8">
        <f>'[1]Counter '!$F$6</f>
        <v>1</v>
      </c>
      <c r="J6" s="8">
        <f>H6+I6</f>
        <v>1</v>
      </c>
      <c r="K6" s="8">
        <f>F6*H6</f>
        <v>0</v>
      </c>
      <c r="L6" s="8">
        <f>F6*I6</f>
        <v>149368</v>
      </c>
      <c r="M6" s="8">
        <f>K6+L6</f>
        <v>149368</v>
      </c>
    </row>
  </sheetData>
  <mergeCells count="8">
    <mergeCell ref="F2:F3"/>
    <mergeCell ref="G2:G3"/>
    <mergeCell ref="A1:C1"/>
    <mergeCell ref="A2:A3"/>
    <mergeCell ref="B2:B3"/>
    <mergeCell ref="C2:C3"/>
    <mergeCell ref="D2:D3"/>
    <mergeCell ref="E2:E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6DF6D-8262-4C30-80E1-D815DEF1B950}">
  <dimension ref="A1:F6"/>
  <sheetViews>
    <sheetView workbookViewId="0">
      <selection activeCell="I5" sqref="I5"/>
    </sheetView>
  </sheetViews>
  <sheetFormatPr defaultColWidth="9.140625" defaultRowHeight="13.5" x14ac:dyDescent="0.25"/>
  <cols>
    <col min="1" max="1" width="5.7109375" style="16" customWidth="1"/>
    <col min="2" max="2" width="72.42578125" style="16" customWidth="1"/>
    <col min="3" max="3" width="69.85546875" style="17" customWidth="1"/>
    <col min="4" max="4" width="5.5703125" style="18" customWidth="1"/>
    <col min="5" max="5" width="7.85546875" style="19" customWidth="1"/>
    <col min="6" max="16384" width="9.140625" style="2"/>
  </cols>
  <sheetData>
    <row r="1" spans="1:6" ht="18.75" x14ac:dyDescent="0.25">
      <c r="A1" s="21" t="s">
        <v>0</v>
      </c>
      <c r="B1" s="21"/>
      <c r="C1" s="21"/>
      <c r="D1" s="1"/>
      <c r="E1" s="1"/>
    </row>
    <row r="2" spans="1:6" x14ac:dyDescent="0.25">
      <c r="A2" s="22" t="s">
        <v>1</v>
      </c>
      <c r="B2" s="22" t="s">
        <v>2</v>
      </c>
      <c r="C2" s="23" t="s">
        <v>3</v>
      </c>
      <c r="D2" s="23" t="s">
        <v>4</v>
      </c>
      <c r="E2" s="20" t="s">
        <v>5</v>
      </c>
      <c r="F2" s="3" t="s">
        <v>9</v>
      </c>
    </row>
    <row r="3" spans="1:6" x14ac:dyDescent="0.25">
      <c r="A3" s="22"/>
      <c r="B3" s="22"/>
      <c r="C3" s="23"/>
      <c r="D3" s="23"/>
      <c r="E3" s="20"/>
      <c r="F3" s="3" t="s">
        <v>11</v>
      </c>
    </row>
    <row r="4" spans="1:6" x14ac:dyDescent="0.25">
      <c r="A4" s="4">
        <v>3</v>
      </c>
      <c r="B4" s="4"/>
      <c r="C4" s="5" t="s">
        <v>12</v>
      </c>
      <c r="D4" s="6"/>
      <c r="E4" s="7"/>
      <c r="F4" s="8"/>
    </row>
    <row r="5" spans="1:6" ht="280.5" x14ac:dyDescent="0.25">
      <c r="A5" s="10">
        <f>A4+0.01</f>
        <v>3.01</v>
      </c>
      <c r="B5" s="10"/>
      <c r="C5" s="11" t="s">
        <v>13</v>
      </c>
      <c r="D5" s="12" t="s">
        <v>14</v>
      </c>
      <c r="E5" s="13">
        <v>1</v>
      </c>
      <c r="F5" s="8">
        <v>1</v>
      </c>
    </row>
    <row r="6" spans="1:6" ht="81" x14ac:dyDescent="0.25">
      <c r="A6" s="14">
        <v>3.02</v>
      </c>
      <c r="B6" s="14"/>
      <c r="C6" s="15" t="s">
        <v>15</v>
      </c>
      <c r="D6" s="12" t="s">
        <v>14</v>
      </c>
      <c r="E6" s="13">
        <v>1</v>
      </c>
      <c r="F6" s="8">
        <v>1</v>
      </c>
    </row>
  </sheetData>
  <mergeCells count="6">
    <mergeCell ref="A1:C1"/>
    <mergeCell ref="A2:A3"/>
    <mergeCell ref="B2:B3"/>
    <mergeCell ref="C2:C3"/>
    <mergeCell ref="D2:D3"/>
    <mergeCell ref="E2:E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10F425-0611-4EFA-85F9-862FE01C5B98}"/>
</file>

<file path=customXml/itemProps2.xml><?xml version="1.0" encoding="utf-8"?>
<ds:datastoreItem xmlns:ds="http://schemas.openxmlformats.org/officeDocument/2006/customXml" ds:itemID="{1CEA30FA-8FE1-4099-BFE8-A7F8767C8B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Summery </vt:lpstr>
      <vt:lpstr>Counter BOQ </vt:lpstr>
      <vt:lpstr>JMR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2015-06-05T18:17:20Z</dcterms:created>
  <dcterms:modified xsi:type="dcterms:W3CDTF">2024-05-09T06:38:51Z</dcterms:modified>
</cp:coreProperties>
</file>