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E:\FDT Acc\DESKTOP 106\TFS\AJ kitchen\RA 2\Seperate Abstract\Excel\"/>
    </mc:Choice>
  </mc:AlternateContent>
  <xr:revisionPtr revIDLastSave="0" documentId="13_ncr:1_{F1572667-DE46-4C55-9519-6E0D22060459}" xr6:coauthVersionLast="36" xr6:coauthVersionMax="36" xr10:uidLastSave="{00000000-0000-0000-0000-000000000000}"/>
  <bookViews>
    <workbookView xWindow="0" yWindow="0" windowWidth="22260" windowHeight="12645" xr2:uid="{00000000-000D-0000-FFFF-FFFF00000000}"/>
  </bookViews>
  <sheets>
    <sheet name="Summery " sheetId="3" r:id="rId1"/>
    <sheet name="BOQ - C&amp;I ABS " sheetId="1" r:id="rId2"/>
    <sheet name="Electrical " sheetId="4" r:id="rId3"/>
    <sheet name="Plumbing " sheetId="6" r:id="rId4"/>
    <sheet name="Music " sheetId="8" r:id="rId5"/>
    <sheet name="CC TV" sheetId="10" r:id="rId6"/>
    <sheet name="JMR C&amp;I" sheetId="2" r:id="rId7"/>
    <sheet name="JMR Electrical " sheetId="5" r:id="rId8"/>
    <sheet name="JMR CCTV" sheetId="11" r:id="rId9"/>
    <sheet name="JMR Plumbing " sheetId="7" r:id="rId10"/>
    <sheet name="JMR Music" sheetId="9" r:id="rId11"/>
  </sheets>
  <externalReferences>
    <externalReference r:id="rId12"/>
    <externalReference r:id="rId13"/>
    <externalReference r:id="rId14"/>
    <externalReference r:id="rId1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3" l="1"/>
  <c r="F10" i="3"/>
  <c r="E10" i="3"/>
  <c r="D10" i="3"/>
  <c r="C10" i="3"/>
  <c r="G9" i="3"/>
  <c r="F9" i="3"/>
  <c r="E9" i="3"/>
  <c r="D9" i="3"/>
  <c r="C9" i="3"/>
  <c r="D5" i="3" l="1"/>
  <c r="D3" i="3"/>
  <c r="K5" i="4"/>
  <c r="I5" i="4"/>
  <c r="J12" i="10" l="1"/>
  <c r="H12" i="10"/>
  <c r="K12" i="10" s="1"/>
  <c r="F12" i="10"/>
  <c r="J11" i="10"/>
  <c r="H11" i="10"/>
  <c r="I11" i="10" s="1"/>
  <c r="F11" i="10"/>
  <c r="J10" i="10"/>
  <c r="I10" i="10"/>
  <c r="H10" i="10"/>
  <c r="K10" i="10" s="1"/>
  <c r="F10" i="10"/>
  <c r="J9" i="10"/>
  <c r="H9" i="10"/>
  <c r="K9" i="10" s="1"/>
  <c r="L9" i="10" s="1"/>
  <c r="F9" i="10"/>
  <c r="J8" i="10"/>
  <c r="I8" i="10"/>
  <c r="H8" i="10"/>
  <c r="K8" i="10" s="1"/>
  <c r="F8" i="10"/>
  <c r="K7" i="10"/>
  <c r="L7" i="10" s="1"/>
  <c r="J7" i="10"/>
  <c r="H7" i="10"/>
  <c r="I7" i="10" s="1"/>
  <c r="F7" i="10"/>
  <c r="J6" i="10"/>
  <c r="H6" i="10"/>
  <c r="K6" i="10" s="1"/>
  <c r="F6" i="10"/>
  <c r="J5" i="10"/>
  <c r="H5" i="10"/>
  <c r="K5" i="10" s="1"/>
  <c r="F5" i="10"/>
  <c r="J4" i="10"/>
  <c r="H4" i="10"/>
  <c r="K4" i="10" s="1"/>
  <c r="F4" i="10"/>
  <c r="F3" i="10" s="1"/>
  <c r="J6" i="8"/>
  <c r="H6" i="8"/>
  <c r="K6" i="8" s="1"/>
  <c r="L6" i="8" s="1"/>
  <c r="F6" i="8"/>
  <c r="J5" i="8"/>
  <c r="H5" i="8"/>
  <c r="I5" i="8" s="1"/>
  <c r="F5" i="8"/>
  <c r="J4" i="8"/>
  <c r="J3" i="8" s="1"/>
  <c r="H4" i="8"/>
  <c r="I4" i="8" s="1"/>
  <c r="F4" i="8"/>
  <c r="F3" i="8"/>
  <c r="D7" i="3"/>
  <c r="C7" i="3"/>
  <c r="D6" i="3"/>
  <c r="C6" i="3"/>
  <c r="C5" i="3"/>
  <c r="C4" i="3"/>
  <c r="C3" i="3"/>
  <c r="K11" i="10" l="1"/>
  <c r="L11" i="10" s="1"/>
  <c r="I4" i="10"/>
  <c r="I6" i="10"/>
  <c r="L5" i="8"/>
  <c r="L4" i="10"/>
  <c r="L6" i="10"/>
  <c r="K5" i="8"/>
  <c r="L8" i="10"/>
  <c r="L10" i="10"/>
  <c r="C8" i="3"/>
  <c r="K3" i="10"/>
  <c r="L5" i="10"/>
  <c r="L12" i="10"/>
  <c r="I9" i="10"/>
  <c r="I5" i="10"/>
  <c r="I12" i="10"/>
  <c r="J3" i="10"/>
  <c r="K4" i="8"/>
  <c r="I6" i="8"/>
  <c r="G28" i="7"/>
  <c r="G25" i="7"/>
  <c r="G24" i="7"/>
  <c r="G22" i="7"/>
  <c r="G21" i="7"/>
  <c r="G17" i="7"/>
  <c r="G16" i="7"/>
  <c r="H16" i="7" s="1"/>
  <c r="G15" i="7"/>
  <c r="G14" i="7"/>
  <c r="G12" i="7"/>
  <c r="G5" i="7"/>
  <c r="I5" i="7" s="1"/>
  <c r="K28" i="6"/>
  <c r="G28" i="6"/>
  <c r="J28" i="6" s="1"/>
  <c r="L28" i="6" s="1"/>
  <c r="F28" i="6"/>
  <c r="K25" i="6"/>
  <c r="G25" i="6"/>
  <c r="J25" i="6" s="1"/>
  <c r="L25" i="6" s="1"/>
  <c r="F25" i="6"/>
  <c r="K24" i="6"/>
  <c r="J24" i="6"/>
  <c r="L24" i="6" s="1"/>
  <c r="I24" i="6"/>
  <c r="G24" i="6"/>
  <c r="F24" i="6"/>
  <c r="K23" i="6"/>
  <c r="L23" i="6" s="1"/>
  <c r="I23" i="6"/>
  <c r="F23" i="6"/>
  <c r="K22" i="6"/>
  <c r="G22" i="6"/>
  <c r="J22" i="6" s="1"/>
  <c r="L22" i="6" s="1"/>
  <c r="F22" i="6"/>
  <c r="K21" i="6"/>
  <c r="J21" i="6"/>
  <c r="L21" i="6" s="1"/>
  <c r="I21" i="6"/>
  <c r="G21" i="6"/>
  <c r="F21" i="6"/>
  <c r="K20" i="6"/>
  <c r="L20" i="6" s="1"/>
  <c r="I20" i="6"/>
  <c r="F20" i="6"/>
  <c r="K17" i="6"/>
  <c r="G17" i="6"/>
  <c r="J17" i="6" s="1"/>
  <c r="L17" i="6" s="1"/>
  <c r="F17" i="6"/>
  <c r="H16" i="6"/>
  <c r="K16" i="6" s="1"/>
  <c r="F16" i="6"/>
  <c r="K15" i="6"/>
  <c r="G15" i="6"/>
  <c r="J15" i="6" s="1"/>
  <c r="L15" i="6" s="1"/>
  <c r="F15" i="6"/>
  <c r="K14" i="6"/>
  <c r="G14" i="6"/>
  <c r="J14" i="6" s="1"/>
  <c r="L14" i="6" s="1"/>
  <c r="F14" i="6"/>
  <c r="K12" i="6"/>
  <c r="J12" i="6"/>
  <c r="L12" i="6" s="1"/>
  <c r="I12" i="6"/>
  <c r="G12" i="6"/>
  <c r="F12" i="6"/>
  <c r="K10" i="6"/>
  <c r="L10" i="6" s="1"/>
  <c r="I10" i="6"/>
  <c r="F10" i="6"/>
  <c r="L9" i="6"/>
  <c r="K9" i="6"/>
  <c r="I9" i="6"/>
  <c r="F9" i="6"/>
  <c r="K7" i="6"/>
  <c r="L7" i="6" s="1"/>
  <c r="I7" i="6"/>
  <c r="F7" i="6"/>
  <c r="L6" i="6"/>
  <c r="K6" i="6"/>
  <c r="I6" i="6"/>
  <c r="F6" i="6"/>
  <c r="K5" i="6"/>
  <c r="J5" i="6"/>
  <c r="L5" i="6" s="1"/>
  <c r="I5" i="6"/>
  <c r="F5" i="6"/>
  <c r="F3" i="6" s="1"/>
  <c r="I115" i="5"/>
  <c r="J115" i="5" s="1"/>
  <c r="F114" i="5"/>
  <c r="H114" i="5" s="1"/>
  <c r="I114" i="5" s="1"/>
  <c r="J114" i="5" s="1"/>
  <c r="I113" i="5"/>
  <c r="J113" i="5" s="1"/>
  <c r="H113" i="5"/>
  <c r="I110" i="5"/>
  <c r="J110" i="5" s="1"/>
  <c r="J109" i="5"/>
  <c r="I109" i="5"/>
  <c r="J108" i="5"/>
  <c r="I108" i="5"/>
  <c r="J106" i="5"/>
  <c r="I106" i="5"/>
  <c r="I105" i="5"/>
  <c r="J105" i="5" s="1"/>
  <c r="H103" i="5"/>
  <c r="I103" i="5" s="1"/>
  <c r="J103" i="5" s="1"/>
  <c r="I102" i="5"/>
  <c r="J102" i="5" s="1"/>
  <c r="H102" i="5"/>
  <c r="I99" i="5"/>
  <c r="J99" i="5" s="1"/>
  <c r="J98" i="5"/>
  <c r="I98" i="5"/>
  <c r="J97" i="5"/>
  <c r="I97" i="5"/>
  <c r="J96" i="5"/>
  <c r="I96" i="5"/>
  <c r="I95" i="5"/>
  <c r="K95" i="5" s="1"/>
  <c r="K94" i="5"/>
  <c r="I94" i="5"/>
  <c r="J93" i="5"/>
  <c r="I93" i="5"/>
  <c r="J92" i="5"/>
  <c r="I92" i="5"/>
  <c r="I91" i="5"/>
  <c r="J91" i="5" s="1"/>
  <c r="J90" i="5"/>
  <c r="I90" i="5"/>
  <c r="J86" i="5"/>
  <c r="I86" i="5"/>
  <c r="J85" i="5"/>
  <c r="I85" i="5"/>
  <c r="I84" i="5"/>
  <c r="J84" i="5" s="1"/>
  <c r="J83" i="5"/>
  <c r="I83" i="5"/>
  <c r="J82" i="5"/>
  <c r="I82" i="5"/>
  <c r="J80" i="5"/>
  <c r="I80" i="5"/>
  <c r="H78" i="5"/>
  <c r="I78" i="5" s="1"/>
  <c r="J78" i="5" s="1"/>
  <c r="I74" i="5"/>
  <c r="K74" i="5" s="1"/>
  <c r="I73" i="5"/>
  <c r="K73" i="5" s="1"/>
  <c r="I71" i="5"/>
  <c r="I70" i="5"/>
  <c r="I68" i="5"/>
  <c r="I67" i="5"/>
  <c r="I65" i="5"/>
  <c r="I64" i="5"/>
  <c r="I62" i="5"/>
  <c r="I58" i="5"/>
  <c r="I56" i="5"/>
  <c r="I55" i="5"/>
  <c r="I49" i="5"/>
  <c r="J49" i="5" s="1"/>
  <c r="H49" i="5"/>
  <c r="H46" i="5"/>
  <c r="I46" i="5" s="1"/>
  <c r="J46" i="5" s="1"/>
  <c r="H45" i="5"/>
  <c r="I45" i="5" s="1"/>
  <c r="J45" i="5" s="1"/>
  <c r="H44" i="5"/>
  <c r="I44" i="5" s="1"/>
  <c r="J44" i="5" s="1"/>
  <c r="I43" i="5"/>
  <c r="J43" i="5" s="1"/>
  <c r="H43" i="5"/>
  <c r="H40" i="5"/>
  <c r="I40" i="5" s="1"/>
  <c r="J40" i="5" s="1"/>
  <c r="I39" i="5"/>
  <c r="J39" i="5" s="1"/>
  <c r="H39" i="5"/>
  <c r="I32" i="5"/>
  <c r="I27" i="5"/>
  <c r="I22" i="5"/>
  <c r="I19" i="5"/>
  <c r="J19" i="5" s="1"/>
  <c r="I17" i="5"/>
  <c r="J17" i="5" s="1"/>
  <c r="I16" i="5"/>
  <c r="J16" i="5" s="1"/>
  <c r="I15" i="5"/>
  <c r="J15" i="5" s="1"/>
  <c r="I14" i="5"/>
  <c r="J14" i="5" s="1"/>
  <c r="I5" i="5"/>
  <c r="K122" i="4"/>
  <c r="L122" i="4" s="1"/>
  <c r="I122" i="4"/>
  <c r="F122" i="4"/>
  <c r="K120" i="4"/>
  <c r="L120" i="4" s="1"/>
  <c r="I120" i="4"/>
  <c r="F120" i="4"/>
  <c r="K118" i="4"/>
  <c r="L118" i="4" s="1"/>
  <c r="I118" i="4"/>
  <c r="F118" i="4"/>
  <c r="K117" i="4"/>
  <c r="L117" i="4" s="1"/>
  <c r="I117" i="4"/>
  <c r="F117" i="4"/>
  <c r="H116" i="4"/>
  <c r="K116" i="4" s="1"/>
  <c r="L116" i="4" s="1"/>
  <c r="F116" i="4"/>
  <c r="K115" i="4"/>
  <c r="L115" i="4" s="1"/>
  <c r="I115" i="4"/>
  <c r="H115" i="4"/>
  <c r="F115" i="4"/>
  <c r="H114" i="4"/>
  <c r="I114" i="4" s="1"/>
  <c r="F114" i="4"/>
  <c r="H111" i="4"/>
  <c r="K111" i="4" s="1"/>
  <c r="L111" i="4" s="1"/>
  <c r="F111" i="4"/>
  <c r="H110" i="4"/>
  <c r="I110" i="4" s="1"/>
  <c r="F110" i="4"/>
  <c r="H109" i="4"/>
  <c r="K109" i="4" s="1"/>
  <c r="L109" i="4" s="1"/>
  <c r="F109" i="4"/>
  <c r="H107" i="4"/>
  <c r="I107" i="4" s="1"/>
  <c r="F107" i="4"/>
  <c r="H106" i="4"/>
  <c r="K106" i="4" s="1"/>
  <c r="L106" i="4" s="1"/>
  <c r="F106" i="4"/>
  <c r="K104" i="4"/>
  <c r="L104" i="4" s="1"/>
  <c r="I104" i="4"/>
  <c r="F104" i="4"/>
  <c r="H103" i="4"/>
  <c r="K103" i="4" s="1"/>
  <c r="L103" i="4" s="1"/>
  <c r="F103" i="4"/>
  <c r="K102" i="4"/>
  <c r="L102" i="4" s="1"/>
  <c r="I102" i="4"/>
  <c r="H102" i="4"/>
  <c r="F102" i="4"/>
  <c r="K99" i="4"/>
  <c r="L99" i="4" s="1"/>
  <c r="H99" i="4"/>
  <c r="I99" i="4" s="1"/>
  <c r="F99" i="4"/>
  <c r="H98" i="4"/>
  <c r="K98" i="4" s="1"/>
  <c r="L98" i="4" s="1"/>
  <c r="F98" i="4"/>
  <c r="H97" i="4"/>
  <c r="K97" i="4" s="1"/>
  <c r="L97" i="4" s="1"/>
  <c r="F97" i="4"/>
  <c r="K96" i="4"/>
  <c r="L96" i="4" s="1"/>
  <c r="I96" i="4"/>
  <c r="H96" i="4"/>
  <c r="F96" i="4"/>
  <c r="H95" i="4"/>
  <c r="K95" i="4" s="1"/>
  <c r="L95" i="4" s="1"/>
  <c r="F95" i="4"/>
  <c r="H94" i="4"/>
  <c r="K94" i="4" s="1"/>
  <c r="L94" i="4" s="1"/>
  <c r="F94" i="4"/>
  <c r="H93" i="4"/>
  <c r="K93" i="4" s="1"/>
  <c r="L93" i="4" s="1"/>
  <c r="F93" i="4"/>
  <c r="H92" i="4"/>
  <c r="K92" i="4" s="1"/>
  <c r="L92" i="4" s="1"/>
  <c r="F92" i="4"/>
  <c r="K91" i="4"/>
  <c r="L91" i="4" s="1"/>
  <c r="H91" i="4"/>
  <c r="I91" i="4" s="1"/>
  <c r="F91" i="4"/>
  <c r="H90" i="4"/>
  <c r="K90" i="4" s="1"/>
  <c r="L90" i="4" s="1"/>
  <c r="F90" i="4"/>
  <c r="H86" i="4"/>
  <c r="K86" i="4" s="1"/>
  <c r="L86" i="4" s="1"/>
  <c r="F86" i="4"/>
  <c r="K85" i="4"/>
  <c r="L85" i="4" s="1"/>
  <c r="I85" i="4"/>
  <c r="H85" i="4"/>
  <c r="F85" i="4"/>
  <c r="H84" i="4"/>
  <c r="K84" i="4" s="1"/>
  <c r="L84" i="4" s="1"/>
  <c r="F84" i="4"/>
  <c r="H83" i="4"/>
  <c r="K83" i="4" s="1"/>
  <c r="L83" i="4" s="1"/>
  <c r="F83" i="4"/>
  <c r="H82" i="4"/>
  <c r="I82" i="4" s="1"/>
  <c r="F82" i="4"/>
  <c r="H80" i="4"/>
  <c r="K80" i="4" s="1"/>
  <c r="L80" i="4" s="1"/>
  <c r="F80" i="4"/>
  <c r="H78" i="4"/>
  <c r="I78" i="4" s="1"/>
  <c r="F78" i="4"/>
  <c r="L76" i="4"/>
  <c r="K76" i="4"/>
  <c r="I76" i="4"/>
  <c r="F76" i="4"/>
  <c r="L74" i="4"/>
  <c r="K74" i="4"/>
  <c r="J74" i="4"/>
  <c r="I74" i="4"/>
  <c r="F74" i="4"/>
  <c r="K73" i="4"/>
  <c r="J73" i="4"/>
  <c r="L73" i="4" s="1"/>
  <c r="I73" i="4"/>
  <c r="F73" i="4"/>
  <c r="K71" i="4"/>
  <c r="G71" i="4"/>
  <c r="J71" i="4" s="1"/>
  <c r="L71" i="4" s="1"/>
  <c r="F71" i="4"/>
  <c r="K70" i="4"/>
  <c r="G70" i="4"/>
  <c r="J70" i="4" s="1"/>
  <c r="L70" i="4" s="1"/>
  <c r="F70" i="4"/>
  <c r="K68" i="4"/>
  <c r="J68" i="4"/>
  <c r="L68" i="4" s="1"/>
  <c r="G68" i="4"/>
  <c r="I68" i="4" s="1"/>
  <c r="F68" i="4"/>
  <c r="K67" i="4"/>
  <c r="G67" i="4"/>
  <c r="I67" i="4" s="1"/>
  <c r="F67" i="4"/>
  <c r="K65" i="4"/>
  <c r="G65" i="4"/>
  <c r="J65" i="4" s="1"/>
  <c r="L65" i="4" s="1"/>
  <c r="F65" i="4"/>
  <c r="K64" i="4"/>
  <c r="G64" i="4"/>
  <c r="J64" i="4" s="1"/>
  <c r="L64" i="4" s="1"/>
  <c r="F64" i="4"/>
  <c r="K62" i="4"/>
  <c r="J62" i="4"/>
  <c r="L62" i="4" s="1"/>
  <c r="G62" i="4"/>
  <c r="I62" i="4" s="1"/>
  <c r="F62" i="4"/>
  <c r="L59" i="4"/>
  <c r="K59" i="4"/>
  <c r="I59" i="4"/>
  <c r="F59" i="4"/>
  <c r="K58" i="4"/>
  <c r="G58" i="4"/>
  <c r="I58" i="4" s="1"/>
  <c r="F58" i="4"/>
  <c r="K56" i="4"/>
  <c r="J56" i="4"/>
  <c r="L56" i="4" s="1"/>
  <c r="G56" i="4"/>
  <c r="I56" i="4" s="1"/>
  <c r="F56" i="4"/>
  <c r="K55" i="4"/>
  <c r="G55" i="4"/>
  <c r="I55" i="4" s="1"/>
  <c r="F55" i="4"/>
  <c r="K49" i="4"/>
  <c r="L49" i="4" s="1"/>
  <c r="I49" i="4"/>
  <c r="H49" i="4"/>
  <c r="F49" i="4"/>
  <c r="K48" i="4"/>
  <c r="L48" i="4" s="1"/>
  <c r="I48" i="4"/>
  <c r="F48" i="4"/>
  <c r="K47" i="4"/>
  <c r="L47" i="4" s="1"/>
  <c r="I47" i="4"/>
  <c r="F47" i="4"/>
  <c r="H46" i="4"/>
  <c r="I46" i="4" s="1"/>
  <c r="F46" i="4"/>
  <c r="H45" i="4"/>
  <c r="K45" i="4" s="1"/>
  <c r="L45" i="4" s="1"/>
  <c r="F45" i="4"/>
  <c r="H44" i="4"/>
  <c r="K44" i="4" s="1"/>
  <c r="L44" i="4" s="1"/>
  <c r="F44" i="4"/>
  <c r="K43" i="4"/>
  <c r="L43" i="4" s="1"/>
  <c r="H43" i="4"/>
  <c r="I43" i="4" s="1"/>
  <c r="F43" i="4"/>
  <c r="K42" i="4"/>
  <c r="L42" i="4" s="1"/>
  <c r="I42" i="4"/>
  <c r="F42" i="4"/>
  <c r="K41" i="4"/>
  <c r="L41" i="4" s="1"/>
  <c r="I41" i="4"/>
  <c r="F41" i="4"/>
  <c r="H40" i="4"/>
  <c r="K40" i="4" s="1"/>
  <c r="L40" i="4" s="1"/>
  <c r="F40" i="4"/>
  <c r="H39" i="4"/>
  <c r="K39" i="4" s="1"/>
  <c r="L39" i="4" s="1"/>
  <c r="F39" i="4"/>
  <c r="K32" i="4"/>
  <c r="J32" i="4"/>
  <c r="L32" i="4" s="1"/>
  <c r="I32" i="4"/>
  <c r="G32" i="4"/>
  <c r="F32" i="4"/>
  <c r="K27" i="4"/>
  <c r="G27" i="4"/>
  <c r="I27" i="4" s="1"/>
  <c r="F27" i="4"/>
  <c r="K22" i="4"/>
  <c r="J22" i="4"/>
  <c r="L22" i="4" s="1"/>
  <c r="I22" i="4"/>
  <c r="G22" i="4"/>
  <c r="F22" i="4"/>
  <c r="H19" i="4"/>
  <c r="I19" i="4" s="1"/>
  <c r="F19" i="4"/>
  <c r="H17" i="4"/>
  <c r="I17" i="4" s="1"/>
  <c r="F17" i="4"/>
  <c r="H16" i="4"/>
  <c r="K16" i="4" s="1"/>
  <c r="L16" i="4" s="1"/>
  <c r="F16" i="4"/>
  <c r="H15" i="4"/>
  <c r="K15" i="4" s="1"/>
  <c r="L15" i="4" s="1"/>
  <c r="F15" i="4"/>
  <c r="H14" i="4"/>
  <c r="K14" i="4" s="1"/>
  <c r="F14" i="4"/>
  <c r="F3" i="4" s="1"/>
  <c r="F5" i="4"/>
  <c r="K19" i="4" l="1"/>
  <c r="L19" i="4" s="1"/>
  <c r="K78" i="4"/>
  <c r="L78" i="4" s="1"/>
  <c r="I92" i="4"/>
  <c r="K107" i="4"/>
  <c r="L107" i="4" s="1"/>
  <c r="K3" i="8"/>
  <c r="I15" i="4"/>
  <c r="L16" i="6"/>
  <c r="K3" i="6"/>
  <c r="E5" i="3" s="1"/>
  <c r="K46" i="4"/>
  <c r="L46" i="4" s="1"/>
  <c r="I80" i="4"/>
  <c r="I109" i="4"/>
  <c r="K114" i="4"/>
  <c r="L114" i="4" s="1"/>
  <c r="L3" i="10"/>
  <c r="L4" i="8"/>
  <c r="L3" i="8" s="1"/>
  <c r="L3" i="6"/>
  <c r="I28" i="6"/>
  <c r="I16" i="6"/>
  <c r="J3" i="6"/>
  <c r="I14" i="6"/>
  <c r="I17" i="6"/>
  <c r="I22" i="6"/>
  <c r="I25" i="6"/>
  <c r="I15" i="6"/>
  <c r="L14" i="4"/>
  <c r="K110" i="4"/>
  <c r="L110" i="4" s="1"/>
  <c r="I93" i="4"/>
  <c r="I103" i="4"/>
  <c r="I45" i="4"/>
  <c r="J55" i="4"/>
  <c r="L55" i="4" s="1"/>
  <c r="J67" i="4"/>
  <c r="L67" i="4" s="1"/>
  <c r="K82" i="4"/>
  <c r="L82" i="4" s="1"/>
  <c r="I90" i="4"/>
  <c r="I98" i="4"/>
  <c r="I106" i="4"/>
  <c r="I14" i="4"/>
  <c r="K17" i="4"/>
  <c r="L17" i="4" s="1"/>
  <c r="J27" i="4"/>
  <c r="I40" i="4"/>
  <c r="I65" i="4"/>
  <c r="I71" i="4"/>
  <c r="I84" i="4"/>
  <c r="I95" i="4"/>
  <c r="I44" i="4"/>
  <c r="I64" i="4"/>
  <c r="I70" i="4"/>
  <c r="I86" i="4"/>
  <c r="I97" i="4"/>
  <c r="I116" i="4"/>
  <c r="I16" i="4"/>
  <c r="J58" i="4"/>
  <c r="L58" i="4" s="1"/>
  <c r="I83" i="4"/>
  <c r="I94" i="4"/>
  <c r="I111" i="4"/>
  <c r="I39" i="4"/>
  <c r="L61" i="2"/>
  <c r="M61" i="2" s="1"/>
  <c r="L60" i="2"/>
  <c r="M60" i="2" s="1"/>
  <c r="L59" i="2"/>
  <c r="M59" i="2" s="1"/>
  <c r="L58" i="2"/>
  <c r="M58" i="2" s="1"/>
  <c r="K56" i="2"/>
  <c r="K55" i="2"/>
  <c r="K54" i="2"/>
  <c r="K53" i="2"/>
  <c r="K52" i="2"/>
  <c r="K51" i="2"/>
  <c r="L51" i="2" s="1"/>
  <c r="N51" i="2" s="1"/>
  <c r="M50" i="2"/>
  <c r="L50" i="2"/>
  <c r="L49" i="2"/>
  <c r="K49" i="2"/>
  <c r="M49" i="2" s="1"/>
  <c r="M48" i="2"/>
  <c r="L48" i="2"/>
  <c r="M47" i="2"/>
  <c r="K47" i="2"/>
  <c r="L47" i="2" s="1"/>
  <c r="K45" i="2"/>
  <c r="K44" i="2"/>
  <c r="K43" i="2"/>
  <c r="K42" i="2"/>
  <c r="K41" i="2"/>
  <c r="K40" i="2" s="1"/>
  <c r="M40" i="2" s="1"/>
  <c r="E40" i="2"/>
  <c r="L40" i="2" s="1"/>
  <c r="K38" i="2"/>
  <c r="K37" i="2"/>
  <c r="K36" i="2"/>
  <c r="K35" i="2"/>
  <c r="K34" i="2"/>
  <c r="K33" i="2"/>
  <c r="K32" i="2"/>
  <c r="K31" i="2"/>
  <c r="K30" i="2"/>
  <c r="K29" i="2"/>
  <c r="K28" i="2"/>
  <c r="K27" i="2"/>
  <c r="K26" i="2"/>
  <c r="K21" i="2" s="1"/>
  <c r="L21" i="2" s="1"/>
  <c r="N21" i="2" s="1"/>
  <c r="K25" i="2"/>
  <c r="K24" i="2"/>
  <c r="K23" i="2"/>
  <c r="K22" i="2"/>
  <c r="M20" i="2"/>
  <c r="L20" i="2"/>
  <c r="E19" i="2"/>
  <c r="L19" i="2" s="1"/>
  <c r="N19" i="2" s="1"/>
  <c r="F18" i="2"/>
  <c r="K18" i="2" s="1"/>
  <c r="L18" i="2" s="1"/>
  <c r="M18" i="2" s="1"/>
  <c r="L17" i="2"/>
  <c r="M17" i="2" s="1"/>
  <c r="L16" i="2"/>
  <c r="M16" i="2" s="1"/>
  <c r="K16" i="2"/>
  <c r="E15" i="2"/>
  <c r="L15" i="2" s="1"/>
  <c r="M14" i="2"/>
  <c r="L14" i="2"/>
  <c r="E13" i="2"/>
  <c r="L13" i="2" s="1"/>
  <c r="E12" i="2"/>
  <c r="L12" i="2" s="1"/>
  <c r="N12" i="2" s="1"/>
  <c r="K10" i="2"/>
  <c r="K9" i="2"/>
  <c r="K5" i="2" s="1"/>
  <c r="K8" i="2"/>
  <c r="K7" i="2"/>
  <c r="K6" i="2"/>
  <c r="E5" i="2"/>
  <c r="M5" i="2" s="1"/>
  <c r="E4" i="2"/>
  <c r="L4" i="2" s="1"/>
  <c r="E3" i="2"/>
  <c r="L3" i="2" s="1"/>
  <c r="F5" i="3" l="1"/>
  <c r="G5" i="3" s="1"/>
  <c r="H5" i="3"/>
  <c r="L27" i="4"/>
  <c r="J3" i="4"/>
  <c r="K3" i="4"/>
  <c r="L3" i="4"/>
  <c r="L5" i="2"/>
  <c r="N5" i="2" s="1"/>
  <c r="H26" i="1" l="1"/>
  <c r="K26" i="1" s="1"/>
  <c r="L26" i="1" s="1"/>
  <c r="F26" i="1"/>
  <c r="H25" i="1"/>
  <c r="I25" i="1" s="1"/>
  <c r="F25" i="1"/>
  <c r="H24" i="1"/>
  <c r="I24" i="1" s="1"/>
  <c r="F24" i="1"/>
  <c r="H23" i="1"/>
  <c r="I23" i="1" s="1"/>
  <c r="F23" i="1"/>
  <c r="H22" i="1"/>
  <c r="K22" i="1" s="1"/>
  <c r="L22" i="1" s="1"/>
  <c r="F22" i="1"/>
  <c r="H21" i="1"/>
  <c r="K21" i="1" s="1"/>
  <c r="L21" i="1" s="1"/>
  <c r="F21" i="1"/>
  <c r="H20" i="1"/>
  <c r="K20" i="1" s="1"/>
  <c r="L20" i="1" s="1"/>
  <c r="F20" i="1"/>
  <c r="H19" i="1"/>
  <c r="K19" i="1" s="1"/>
  <c r="L19" i="1" s="1"/>
  <c r="F19" i="1"/>
  <c r="H18" i="1"/>
  <c r="K18" i="1" s="1"/>
  <c r="L18" i="1" s="1"/>
  <c r="F18" i="1"/>
  <c r="H17" i="1"/>
  <c r="G17" i="1"/>
  <c r="J17" i="1" s="1"/>
  <c r="F17" i="1"/>
  <c r="H16" i="1"/>
  <c r="I16" i="1" s="1"/>
  <c r="F16" i="1"/>
  <c r="H15" i="1"/>
  <c r="K15" i="1" s="1"/>
  <c r="L15" i="1" s="1"/>
  <c r="F15" i="1"/>
  <c r="K14" i="1"/>
  <c r="J14" i="1"/>
  <c r="I14" i="1"/>
  <c r="F14" i="1"/>
  <c r="H13" i="1"/>
  <c r="K13" i="1" s="1"/>
  <c r="L13" i="1" s="1"/>
  <c r="F13" i="1"/>
  <c r="H12" i="1"/>
  <c r="K12" i="1" s="1"/>
  <c r="L12" i="1" s="1"/>
  <c r="F12" i="1"/>
  <c r="H11" i="1"/>
  <c r="I11" i="1" s="1"/>
  <c r="F11" i="1"/>
  <c r="K10" i="1"/>
  <c r="G10" i="1"/>
  <c r="J10" i="1" s="1"/>
  <c r="F10" i="1"/>
  <c r="J9" i="1"/>
  <c r="H9" i="1"/>
  <c r="K9" i="1" s="1"/>
  <c r="F9" i="1"/>
  <c r="K8" i="1"/>
  <c r="G8" i="1"/>
  <c r="I8" i="1" s="1"/>
  <c r="F8" i="1"/>
  <c r="K7" i="1"/>
  <c r="J7" i="1"/>
  <c r="I7" i="1"/>
  <c r="F7" i="1"/>
  <c r="H6" i="1"/>
  <c r="K6" i="1" s="1"/>
  <c r="G6" i="1"/>
  <c r="F6" i="1"/>
  <c r="K5" i="1"/>
  <c r="J5" i="1"/>
  <c r="I5" i="1"/>
  <c r="F5" i="1"/>
  <c r="K4" i="1"/>
  <c r="G4" i="1"/>
  <c r="J4" i="1" s="1"/>
  <c r="L4" i="1" s="1"/>
  <c r="F4" i="1"/>
  <c r="I6" i="1" l="1"/>
  <c r="K17" i="1"/>
  <c r="L17" i="1" s="1"/>
  <c r="I17" i="1"/>
  <c r="L5" i="1"/>
  <c r="I20" i="1"/>
  <c r="L9" i="1"/>
  <c r="L10" i="1"/>
  <c r="K23" i="1"/>
  <c r="L23" i="1" s="1"/>
  <c r="L14" i="1"/>
  <c r="J8" i="1"/>
  <c r="L8" i="1" s="1"/>
  <c r="F3" i="1"/>
  <c r="L7" i="1"/>
  <c r="I4" i="1"/>
  <c r="K11" i="1"/>
  <c r="L11" i="1" s="1"/>
  <c r="K25" i="1"/>
  <c r="L25" i="1" s="1"/>
  <c r="I22" i="1"/>
  <c r="I10" i="1"/>
  <c r="K16" i="1"/>
  <c r="L16" i="1" s="1"/>
  <c r="J6" i="1"/>
  <c r="L6" i="1" s="1"/>
  <c r="I9" i="1"/>
  <c r="I15" i="1"/>
  <c r="I21" i="1"/>
  <c r="K24" i="1"/>
  <c r="L24" i="1" s="1"/>
  <c r="I12" i="1"/>
  <c r="I18" i="1"/>
  <c r="I26" i="1"/>
  <c r="I13" i="1"/>
  <c r="I19" i="1"/>
  <c r="L3" i="1" l="1"/>
  <c r="J3" i="1"/>
  <c r="K3" i="1"/>
  <c r="E3" i="3" s="1"/>
  <c r="F3" i="3" l="1"/>
  <c r="G3" i="3" s="1"/>
  <c r="H3" i="3"/>
  <c r="E7" i="3"/>
  <c r="E6" i="3"/>
  <c r="F7" i="3" l="1"/>
  <c r="G7" i="3" s="1"/>
  <c r="H7" i="3"/>
  <c r="H6" i="3"/>
  <c r="F6" i="3"/>
  <c r="G6" i="3" s="1"/>
  <c r="E4" i="3"/>
  <c r="H4" i="3" l="1"/>
  <c r="E8" i="3"/>
  <c r="D4" i="3"/>
  <c r="F4" i="3" l="1"/>
  <c r="D8" i="3"/>
  <c r="G4" i="3" l="1"/>
  <c r="G8" i="3" s="1"/>
  <c r="F8" i="3"/>
</calcChain>
</file>

<file path=xl/sharedStrings.xml><?xml version="1.0" encoding="utf-8"?>
<sst xmlns="http://schemas.openxmlformats.org/spreadsheetml/2006/main" count="1469" uniqueCount="341">
  <si>
    <t xml:space="preserve">BOQ - Civil &amp; Interior Work </t>
  </si>
  <si>
    <t xml:space="preserve">PO </t>
  </si>
  <si>
    <t xml:space="preserve">RA-01 </t>
  </si>
  <si>
    <t xml:space="preserve">RA-02 </t>
  </si>
  <si>
    <t xml:space="preserve">Cumlutive </t>
  </si>
  <si>
    <t xml:space="preserve">S.N </t>
  </si>
  <si>
    <t>ItemName</t>
  </si>
  <si>
    <t>UOM</t>
  </si>
  <si>
    <t>Quantity</t>
  </si>
  <si>
    <t xml:space="preserve">Rate </t>
  </si>
  <si>
    <t xml:space="preserve">Amount </t>
  </si>
  <si>
    <t xml:space="preserve">Qty </t>
  </si>
  <si>
    <t>Supply and installation of fire rated calcium silicate board Partition Wall with the necessory supports, fittings and fixtures (excluding final finishes).
Purposed height of kitchen partition wall is 4925mm and pot wash room is 3000mm, it may be change as per site conditions.
Note  Framing and double side board to be installed. Final Finishies price to be quoted in wall finishes section.</t>
  </si>
  <si>
    <t>SQM</t>
  </si>
  <si>
    <t>Supply and installation of fire rated calcium silicate board cladding on the existing walls in the Kitchen   pot wash area to pass the MEP services   to receive the final finishes with the necessory supports, fittings and fixtures (excluding final finishes).
Purposed height is 3000mm, it may be change as per site conditions.
Note  Framing and single side board to be installed on existing wall. Final Finishies price to be quoted in wall finishes section.</t>
  </si>
  <si>
    <t>Supply and installation of fire rated Gypsum board cladding on the existing walls to pass the MEP services   to receive the final finishes with the necessory supports, fittings and fixtures in the FOH   dining area walls. (excluding final finishes).
Purposed height is 3150mm, it may be change as per site conditions.
Note  Framing and single side board to be installed on existing wall. Final Finishies price to be quoted in wall finishes section.</t>
  </si>
  <si>
    <t>160mm thick concrete floor screeding to raise the floor to accomodate the drainage pipes and floor gratings   to receive floor finish in the Kitchen   FOH counter areas; all in accordance with drawings   site conditions.
Note  Total height of floor to be raised including floor finishes is 200mm in the kitchen   FOH counter area only</t>
  </si>
  <si>
    <t>Wet Areas  2 Layers of 4mm thick SBS Bituminous membrane with 24-hour water ponding test including the sealing of Cores in the slab walls (inspected and approved from airports team).</t>
  </si>
  <si>
    <t>Supply and installation of self levelling with all necessary items; all in accordance with drawings.</t>
  </si>
  <si>
    <t>Supply and installation of anti-skid 600 x 600 mm white floor tile in the kitchen   Pot wash area as per the drawings and renders.
Note  Material to be approved by Clients team.</t>
  </si>
  <si>
    <t>Supply and installation of Stone Plastic Composite (SPC) flooring in the FOH dining area area; colour   design as per drawings   render.
Note  material to be approved by Clients Team</t>
  </si>
  <si>
    <t>Supply and installation of anti skid 300 x 300 mm designer floor tile in the FOH area; colour   design as per drawings   render.
Note  material to be approved by Clients Team</t>
  </si>
  <si>
    <t>supply   installation of 100mm wooden skirting matching wall color as per the renders   drawings.
Note  material to be approved by Clients Team</t>
  </si>
  <si>
    <t>RM</t>
  </si>
  <si>
    <t>Supply   installation of 300x300 mm White wall tile in the kitchen   Pot wash area as per drawings and renders.
Note  material to be approved by Clients Team. Considered Ceiling height in kitchen is 2800mm</t>
  </si>
  <si>
    <t>Allow sum for the supply and Installation of SS corner beeding on the corners of kitchen wall tiles.</t>
  </si>
  <si>
    <t>LS</t>
  </si>
  <si>
    <t>Supply   Painiting of matt finish paint of approved color on the walls of dining   FOH area as per the drawings   renders
Note  Material to be approved by clients Team</t>
  </si>
  <si>
    <t>Supply   installation of WOODEN MOULDING STRIP finished with paint of approved colour on the walls of Dining   FOH area as per drawings and renders.
Note  Material to be approved by clients Team</t>
  </si>
  <si>
    <t>Supply   installation of Wooden moulding strip finished with approved colour on the front elevation as per drawings and renders.
Note  Material to be approved by clients Team</t>
  </si>
  <si>
    <t xml:space="preserve">Hood - Hot Cooking line   2400 L x 1000 W x 400 H mm </t>
  </si>
  <si>
    <t>Supply   Installation of 600x600 mm metal tile ceiling in the Kitchen   Pot wash area with necessary support, fixtures   accessories as per drawings   renders
Note  Material to be approved by Clients Team.</t>
  </si>
  <si>
    <t>Supply and Installation of Metal 3x3cm mesh ceiling with fire rated hanging flowers in the FOH   Dining areas including the final finishes with necessary support, fixtures   accessories as per drawings   renders.
Note  Material to be approved by Clients Team.
This ceiling will be Mesh type so that flower can be hanged.</t>
  </si>
  <si>
    <t>Supply and Installation of fire rated Gypsum false ceiling with cove (for cove lights provision) in the the FOH   dining area with paint in White color finishes with necessary support, fixtures   accessories as per drawings   renders, refer to RCP layout.
Including access panel door as per the MEP services and Cutting   finishing for the AC grill diffuser and lights.
Note  Material to be approved by Clients Team.
Running meter of cove has included in total quantity (32.45m)</t>
  </si>
  <si>
    <t>Supply and painting with matt finish paint on the slab   walls of void ceiling area of FOH   dinning, including paints on all MEP services   metal ceiling parts.
Note  color to be selected approved by Clients Team.</t>
  </si>
  <si>
    <t>Supply and installation of heavy duty single leaf both side swing fire rated wooden door (KITCHEN DOOR FLUSHED TO WALL INVISIBLE TYPE
FINISHED WITH SAME WALL COLOUR) with the door frame for kitchen, including all the fittings   accessories as per the drawings and renders.
Groove to be provided as per drawing and render.
Dim  2200H x 900W mm
Note  Door frame should not be visible from Customer dining area.</t>
  </si>
  <si>
    <t>Nos</t>
  </si>
  <si>
    <t>Allow sum for the closing of wall opening using foams.</t>
  </si>
  <si>
    <t>Allow sum for the Kitchen equipment equipment unloading and shifting till outlet</t>
  </si>
  <si>
    <t xml:space="preserve">JMR  </t>
  </si>
  <si>
    <t xml:space="preserve">Total Qty </t>
  </si>
  <si>
    <t xml:space="preserve">Balance Qty </t>
  </si>
  <si>
    <t xml:space="preserve">Length </t>
  </si>
  <si>
    <t xml:space="preserve">Width </t>
  </si>
  <si>
    <t xml:space="preserve">Height </t>
  </si>
  <si>
    <t xml:space="preserve">Nos </t>
  </si>
  <si>
    <t xml:space="preserve">Approved </t>
  </si>
  <si>
    <t xml:space="preserve">To be Bill After PO </t>
  </si>
  <si>
    <t xml:space="preserve">Partition above ceiling </t>
  </si>
  <si>
    <t xml:space="preserve">LHS Wall </t>
  </si>
  <si>
    <t xml:space="preserve">Less duct area </t>
  </si>
  <si>
    <t xml:space="preserve">Front wall Entrance </t>
  </si>
  <si>
    <t xml:space="preserve">Planter corner area </t>
  </si>
  <si>
    <t xml:space="preserve">Bulkhead </t>
  </si>
  <si>
    <t xml:space="preserve">LHS </t>
  </si>
  <si>
    <t xml:space="preserve">Front wall </t>
  </si>
  <si>
    <t xml:space="preserve">DB box </t>
  </si>
  <si>
    <t xml:space="preserve">RHS Wall </t>
  </si>
  <si>
    <t xml:space="preserve">Counter gate </t>
  </si>
  <si>
    <t xml:space="preserve">Heart Logo Wall </t>
  </si>
  <si>
    <t xml:space="preserve">Near Planter wall </t>
  </si>
  <si>
    <t xml:space="preserve">Ceiling paint part -1 </t>
  </si>
  <si>
    <t xml:space="preserve">part -2 </t>
  </si>
  <si>
    <t xml:space="preserve">Part -3 </t>
  </si>
  <si>
    <t xml:space="preserve">Part -4 </t>
  </si>
  <si>
    <t xml:space="preserve">Planter Paint </t>
  </si>
  <si>
    <t xml:space="preserve">Cove Paint </t>
  </si>
  <si>
    <t xml:space="preserve">Counter Paint </t>
  </si>
  <si>
    <t xml:space="preserve">DB Inside </t>
  </si>
  <si>
    <t xml:space="preserve">Door Moulding </t>
  </si>
  <si>
    <t>Near Opening Gate</t>
  </si>
  <si>
    <t xml:space="preserve">Ceiling </t>
  </si>
  <si>
    <t xml:space="preserve">AJ KITCHEN - Bill Summary </t>
  </si>
  <si>
    <t xml:space="preserve">Item </t>
  </si>
  <si>
    <t xml:space="preserve">PO Value </t>
  </si>
  <si>
    <t xml:space="preserve">RA-01 Value </t>
  </si>
  <si>
    <t xml:space="preserve">RA-02 Value </t>
  </si>
  <si>
    <t xml:space="preserve">Cumulative </t>
  </si>
  <si>
    <t xml:space="preserve">Varition ( In Amt ) </t>
  </si>
  <si>
    <t>% Billing</t>
  </si>
  <si>
    <t xml:space="preserve">Po No. </t>
  </si>
  <si>
    <t xml:space="preserve">Civil </t>
  </si>
  <si>
    <t>Semolina/PO/23-24/000456</t>
  </si>
  <si>
    <t xml:space="preserve">Electrical </t>
  </si>
  <si>
    <t xml:space="preserve">Plumbing </t>
  </si>
  <si>
    <t xml:space="preserve">BOQ - Electrical Work </t>
  </si>
  <si>
    <t>PO</t>
  </si>
  <si>
    <t>RA-02</t>
  </si>
  <si>
    <t xml:space="preserve">Cumm. </t>
  </si>
  <si>
    <t xml:space="preserve">I </t>
  </si>
  <si>
    <t>PANEL   SWITCHGEAR</t>
  </si>
  <si>
    <t/>
  </si>
  <si>
    <t>1</t>
  </si>
  <si>
    <t xml:space="preserve">Supply, installation, testing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 T Legrand </t>
  </si>
  <si>
    <t>a</t>
  </si>
  <si>
    <t xml:space="preserve">Providing   installing MAIN LT PANEL  as per SLD   Spec. </t>
  </si>
  <si>
    <t>Set</t>
  </si>
  <si>
    <t>125 Amps 4 pole, 25kA MCCB as a Incomer with overload, short circuit   Earth Fault protection, Energy manager with RS485 port for BMS connectivity   4A with SP MCB  with 100 5A-3 Nos., 15VA, CL-1 CT s for metering   of AE make and phase indicating lamps Vaishno make with SPMCB</t>
  </si>
  <si>
    <t xml:space="preserve">Busbar chamber - 1 set, 4 pole 125A Tinned AL. Busbar  with necessary </t>
  </si>
  <si>
    <t xml:space="preserve">OUTGOINGS   </t>
  </si>
  <si>
    <t>i.</t>
  </si>
  <si>
    <t>32A 4P MCB – 1 Nos.</t>
  </si>
  <si>
    <t>ii.</t>
  </si>
  <si>
    <t>40A 4P MCB – 2 Nos.</t>
  </si>
  <si>
    <t>iii.</t>
  </si>
  <si>
    <t>63A 4P MCB – 3 Nos.</t>
  </si>
  <si>
    <t>iv.</t>
  </si>
  <si>
    <t>80A 4P MCCB 16kA TM Based O C, S C release.</t>
  </si>
  <si>
    <t>2</t>
  </si>
  <si>
    <t>Supply, installation, testing   commissioning of Switchgears.(Standard Product)</t>
  </si>
  <si>
    <t>b</t>
  </si>
  <si>
    <t>Supply,Installation,Testing and Commissioning of 32 Amps,4Pole MCB for HVAC Outdoor  Isolation all complete with mounting accessories.</t>
  </si>
  <si>
    <t>Nos.</t>
  </si>
  <si>
    <t>c</t>
  </si>
  <si>
    <t>Supply,Installation,Testing and Commissioning of 40 Amps, DP, MCB for UPS INVERTER Isolation all complete with mounting accessories for UPS.</t>
  </si>
  <si>
    <t>p</t>
  </si>
  <si>
    <t>20A Rey roll socket complete with 32 amps DPMCB with 3 pin metal clad socket  -  Legrand make Model No. 6078 41</t>
  </si>
  <si>
    <t>9</t>
  </si>
  <si>
    <t>q</t>
  </si>
  <si>
    <t>5 15A Rey roll socket complete with 15 amps SPMCB with 3 pin metal clad socket  -  Legrand make Model No. 6078 41</t>
  </si>
  <si>
    <t>5</t>
  </si>
  <si>
    <t xml:space="preserve">II </t>
  </si>
  <si>
    <t>INVERTER   UPS</t>
  </si>
  <si>
    <t>Supply, Installation, testing and commissioning of 6 KVA UPS  System Single Phase I C   Single Phase O G complete with 30 Minutes Battery Back-up the required accessories as specified in the drawings   the specifications.</t>
  </si>
  <si>
    <t xml:space="preserve">III </t>
  </si>
  <si>
    <t>DISTRIBUTION BOARDS</t>
  </si>
  <si>
    <t xml:space="preserve">Supply, installation, testing   commissioning of Distribution Boards surface   flush mounted with Double door containing MCB ELMCB as incomer and SPMCB as outgoing. All MCBs are of 10KA breaking capacity and ELMCBs RCCB should be of 30mA 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 L T </t>
  </si>
  <si>
    <t>Lighting Distribution Board - LPDB</t>
  </si>
  <si>
    <t>8 WAY TPN DB</t>
  </si>
  <si>
    <t>I C- 1 # 32A FP MCB , 10KA</t>
  </si>
  <si>
    <t>SUB I C - 3 # 25A DP RCCB 30mA per phase</t>
  </si>
  <si>
    <t xml:space="preserve">O G - 18 # 10A SP MCB </t>
  </si>
  <si>
    <t>3</t>
  </si>
  <si>
    <t>Kitchen Power DB - (KPDB-1)</t>
  </si>
  <si>
    <t xml:space="preserve">12 WAY TPN DB </t>
  </si>
  <si>
    <t xml:space="preserve">I C- 1 #80 A FP MCB </t>
  </si>
  <si>
    <t>SUB I C- 3#63 DP ELCB 100mA per ph</t>
  </si>
  <si>
    <t xml:space="preserve">O G - 30 # 16 20A SP MCB </t>
  </si>
  <si>
    <t>4</t>
  </si>
  <si>
    <t>EMERGENCY LIGHTING DB (ELDB)</t>
  </si>
  <si>
    <t>12 way SPN DB</t>
  </si>
  <si>
    <t xml:space="preserve">Incomer  40A DP RCBO 30mA </t>
  </si>
  <si>
    <t>Outgoings  10 16 SP MCB,   D  Type – 8 Nos</t>
  </si>
  <si>
    <t>TOTAL FOR DISTRIBUTION BOARDS</t>
  </si>
  <si>
    <t xml:space="preserve">IV   </t>
  </si>
  <si>
    <t>CABLES   ACCESSORIES</t>
  </si>
  <si>
    <t>Supply   installation of following LT XLPE FRLS cables (FINOLEX RR KABLE POLYCAB) rated for 600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 to the specific Panel DB at both ends.</t>
  </si>
  <si>
    <t xml:space="preserve">3.5C x 35 Sq. mm A2XFY </t>
  </si>
  <si>
    <t>Mtr.</t>
  </si>
  <si>
    <t>100</t>
  </si>
  <si>
    <t>10</t>
  </si>
  <si>
    <t xml:space="preserve">4C x 16 Sq. mm A2XFY </t>
  </si>
  <si>
    <t>20</t>
  </si>
  <si>
    <t>14</t>
  </si>
  <si>
    <t>4C x 6 Sq. mm 2XFY Cable ( Cu )</t>
  </si>
  <si>
    <t>15</t>
  </si>
  <si>
    <t>4C x 4 Sq. mm 2XFY Cable ( Cu )</t>
  </si>
  <si>
    <t>17</t>
  </si>
  <si>
    <t>3C x 6sq. mm YWY cable ( Cu )</t>
  </si>
  <si>
    <t>18</t>
  </si>
  <si>
    <t>3C x 4sq. mm YWY cable ( Cu )</t>
  </si>
  <si>
    <t>40</t>
  </si>
  <si>
    <t>12</t>
  </si>
  <si>
    <t>V</t>
  </si>
  <si>
    <t>WIRING   ACCESSORIES</t>
  </si>
  <si>
    <t xml:space="preserve">Notes  </t>
  </si>
  <si>
    <t>1) Rates for point wiring shall include supply   installation of Wires   wiring acccessories such as  angle holders ceiling roses as required. conduits, conduit accessories such as junction boxes, Ts, elbows etc,Switches, sockets    fixtures shall not be included in the point wiring rates. These will be counted    paid  separately.</t>
  </si>
  <si>
    <t xml:space="preserve">Supply, installation, testing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</si>
  <si>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 secondaryto be derived by Contractor, fromthe drawing provided AND+ -1MtrMeasured Radially</t>
  </si>
  <si>
    <t>a)</t>
  </si>
  <si>
    <t>Primary Light points controlled by MCB (3R x 2.5 sqmm wire)</t>
  </si>
  <si>
    <t>8</t>
  </si>
  <si>
    <t>b)</t>
  </si>
  <si>
    <t>Secondary Light points looped in the same circuit. (3R x 2.5 sqmm wire)</t>
  </si>
  <si>
    <t>25</t>
  </si>
  <si>
    <t>Supply, installation, testing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switch board and accessories shall be included.</t>
  </si>
  <si>
    <t>Primary Light points controlled by Switch (3R x 2.5 sqmm wire)</t>
  </si>
  <si>
    <t>c)</t>
  </si>
  <si>
    <t>DB to SB   SB to SB circuit wiring   For Switch Operated Primary point @ SB to SB loop point.  
Wiring for switch board controlled by MCB already installed in DB by using  3 X 2.5 sq. mm flexible LSZH copper wires in 25mm GI conduits as per IS 9537 part-3  or surface mounted.</t>
  </si>
  <si>
    <t>Mtrs</t>
  </si>
  <si>
    <t>Supply, installation, testing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</si>
  <si>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t>Providing point wiring for Raw Power points 1no. 6 16A switch socket outlet on Skirting level to be looped from the nearest point using 2 x 4.0 sq. mm copper conductor wires and minimum 4.0 sq. mm copper conductor PVC insulated green colour earth wire as per approval of Architect   Consultant.  (Cost of FRLS PVC Conduit   Floor Raceway  and switch sockets are considered elsewhere).  ( Wires shall be LSZH type )
Note  Average primary   secondary point length to be derived by Contractor, from the drawing   site provided AND + - 1 Mtr Measured Radially.</t>
  </si>
  <si>
    <t>Primary Point</t>
  </si>
  <si>
    <t>Secondary points</t>
  </si>
  <si>
    <t>6</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</si>
  <si>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Consultant.  (Cost of Conduit   Floor Raceway  and switch sockets are considered elsewhere).  ( Wires shall be FRLS type )
Note  Average primary   secondary point length to be derived by Contractor, from the drawing   site provided AND + - 1 Mtr Measured Radially.</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</si>
  <si>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</si>
  <si>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2R x 2.5Sqmm + 1R x 2.5Sqmm Cu. Wires</t>
  </si>
  <si>
    <t>120</t>
  </si>
  <si>
    <t>3R x 4Sqmm Cu. Wires</t>
  </si>
  <si>
    <t>228</t>
  </si>
  <si>
    <t>Supply   installation of 25 mm dia. GI conduit with pull box   junction box   all accessories for Kitchen   Bar Power wiring as per the requirement</t>
  </si>
  <si>
    <t xml:space="preserve">a </t>
  </si>
  <si>
    <t xml:space="preserve"> - do - but  conduit pipe shall be Rigid type.</t>
  </si>
  <si>
    <t>225</t>
  </si>
  <si>
    <t xml:space="preserve">b </t>
  </si>
  <si>
    <t xml:space="preserve"> - do - but flexible conduit pipe</t>
  </si>
  <si>
    <t>11</t>
  </si>
  <si>
    <t>Supply and installation of Perforated Cable Tray (ASIAN)out of 14 gauge GI sheet complete with necessary fixing arrangement with Anchor Fastener and all other accessories as per the final approval of the Consultant Architect</t>
  </si>
  <si>
    <t xml:space="preserve">150 x 50 x 2mm </t>
  </si>
  <si>
    <t>Supply and installation of GI trunking (SV POWER ASIAN) with 2 mm thickness   properties clamps for suspension at appropriate intervals   as per the route approved by Architect Consultant. (For DATA CONTROL WIRING LIGHTING   POWER CIRCUITS   KITCHEN)</t>
  </si>
  <si>
    <t>e</t>
  </si>
  <si>
    <t xml:space="preserve">50 x 50 x 2mm </t>
  </si>
  <si>
    <t xml:space="preserve">Supply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 Consultant. The junction boxes shall be protected from the entry of unwanted material till the completion of the project   the SS plates shall be installed after the final polishing of flooring. </t>
  </si>
  <si>
    <t>d</t>
  </si>
  <si>
    <t>suitable for 150 x 150 x 50  mm</t>
  </si>
  <si>
    <t xml:space="preserve">Supply, installation, testing   commissioning of flush mounted plate type switch and switch + sockets with hot dipped GI box complete as per the final approval of Architect Consultant </t>
  </si>
  <si>
    <t xml:space="preserve">6A one way plate type switch </t>
  </si>
  <si>
    <t xml:space="preserve">c  </t>
  </si>
  <si>
    <t>6A 5pin switch socket outlet for CCTV   Charging point</t>
  </si>
  <si>
    <t>h</t>
  </si>
  <si>
    <t>1 nos. 6 16A socket controlled by1nos 6 16A switch</t>
  </si>
  <si>
    <t>30</t>
  </si>
  <si>
    <t>l</t>
  </si>
  <si>
    <t xml:space="preserve">I phase, 2 Nos x 5 15 amp, bakelite socket   switch, housed in Fabricated SS Panel suitable for hanging arrangement for Kitchen equipments. (having Two outlet   6 modular plate) </t>
  </si>
  <si>
    <t xml:space="preserve">Supply, installation of temporary lighting   power arrangement for construction purpose of with industrial type switch   sockets MCB s ELCB s   lighting fittings as required to finish the work for interior contractor   necessary electrical protections throughout the site for construction work till the handover of site. Contractor shall maintain the saftey rules   regulations as per Airport Security Department. The material shall be taken back by the contractor. </t>
  </si>
  <si>
    <t>Job</t>
  </si>
  <si>
    <t>TOTAL FOR WIRING   ACCESSORIES</t>
  </si>
  <si>
    <t>VI</t>
  </si>
  <si>
    <t>LIGHTING FITTINGS</t>
  </si>
  <si>
    <t>Installation, testing   commissioning of the following concealed   surface mounted or suspended light fixtures AS PER FINAL APPROVAL FROM ARCHITECT CLIENT CONSULTANT with lamps, ballast   all necessary mounting   supporting accessories. No additional cost shall be paid for supporting.</t>
  </si>
  <si>
    <t>600x600mm PANEL LIGHT</t>
  </si>
  <si>
    <t>SURFACE LIGHT</t>
  </si>
  <si>
    <t>PENDANT LIGHT-1</t>
  </si>
  <si>
    <t>PENDANT LIGHT-2</t>
  </si>
  <si>
    <t>COB LIGHT</t>
  </si>
  <si>
    <t>DECORATIVE WALL LIGHT</t>
  </si>
  <si>
    <t>7</t>
  </si>
  <si>
    <t>LED STRIP LIGHT</t>
  </si>
  <si>
    <t>HOOD LIGHT</t>
  </si>
  <si>
    <t>600x600mm PANEL LIGHT (Emg)</t>
  </si>
  <si>
    <t>PENDANT LIGHT-1 (Emg)</t>
  </si>
  <si>
    <t>VII</t>
  </si>
  <si>
    <t>EARTHING</t>
  </si>
  <si>
    <t>Supply and Installation of  Maintenance Free Chemical earthing using Electrode of Size approx. 38 mm dia +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Server racks.)</t>
  </si>
  <si>
    <t>Supply   erection of G.I. strip of 25 x 3 mm used  for earthing on wall, cable trays with necessary clamps fixed on wall painted with bituminous paint in an approved manner.</t>
  </si>
  <si>
    <t>60</t>
  </si>
  <si>
    <t>1 no. 4 sq. mm YY cable in 25mm GI conduit for earthing FOR NETWORK RACK</t>
  </si>
  <si>
    <t>45</t>
  </si>
  <si>
    <t xml:space="preserve">Supplying   erecting bare copper conductor of 8 swg for earthing purpose </t>
  </si>
  <si>
    <t>VIII</t>
  </si>
  <si>
    <t>MISCELLANEOUS</t>
  </si>
  <si>
    <t xml:space="preserve">Supply   Installation of 6A 3 pin plug top </t>
  </si>
  <si>
    <t xml:space="preserve">Supply   Installation of 16A 3 pin plug top </t>
  </si>
  <si>
    <t>Supply   laying of Rubber Mats, CPRI tested conforming to standards like BS 921, ASTM-D 178    IEC 479 for different operatng voltage ratings as below.</t>
  </si>
  <si>
    <t>Supply of  2M x 1M Rubber mat suitable for operatng voltage upto 1.1 KV</t>
  </si>
  <si>
    <t>Supply   fixing of approved shock treatment chart written in English and in local  Language. The chart shall be framed in Teakwood and covered with glass.</t>
  </si>
  <si>
    <t>Supply   fixing of the best quality LT Danger Boards(415V) for  of approved  shape and size as specified  by the   local electrical  authorities written in English, and  local  Language</t>
  </si>
  <si>
    <t>SITC of Emergency Exit signage (battery operated) approval by client   architect   consultant. Make  Prolite or Equivalent</t>
  </si>
  <si>
    <t>A</t>
  </si>
  <si>
    <t>DATA AND TELEPHONE SYSTEM</t>
  </si>
  <si>
    <t xml:space="preserve">Supply   Installation of 25mm.dia. GI conduit with pull box  junction box   all accessories for DATA  VOICE WIFI wiring as per the requirement. </t>
  </si>
  <si>
    <t xml:space="preserve">Providing DATA wiring inside 25mm dia GI conduit from  each Data outlet to ICT CP Point by using Indoor Type CAT6A,  </t>
  </si>
  <si>
    <t>200</t>
  </si>
  <si>
    <t xml:space="preserve">Supply   Installation of Internet Jack Unit RJ-45 suitable for CAT6A </t>
  </si>
  <si>
    <t xml:space="preserve">Supply   Installation of make Cat 6A, UTP Patch Cords, with snagless boots, color matched, Blue, 3 Feet </t>
  </si>
  <si>
    <t xml:space="preserve">Supply   Installation of make Cat 6A, UTP Patch Cords, with snagless boots, color matched, Blue, 7 Feet </t>
  </si>
  <si>
    <t>Supply   laying indoors multi-pair 0.5mm dia copper PVC insulated and sheathed, armoured  telephone cables on walls, ceiling, cable trays, trunking complete with clamps, cable markers etc. from MDF to the various tag blocks as specified</t>
  </si>
  <si>
    <t xml:space="preserve"> 10 pair cable armoured</t>
  </si>
  <si>
    <t>Supply   installation of telephone tag block with KRONE terminal connectors, G.I.J.B as specified   com-plete with all interconnections and jumper connections bet-ween the two tag blocks on all floors as shown on drgs.</t>
  </si>
  <si>
    <t xml:space="preserve"> 20 pair tel. tag block</t>
  </si>
  <si>
    <t xml:space="preserve">PO QTY </t>
  </si>
  <si>
    <t xml:space="preserve">Measurement Sheet </t>
  </si>
  <si>
    <t xml:space="preserve">Total Approved </t>
  </si>
  <si>
    <t xml:space="preserve">RA-2 </t>
  </si>
  <si>
    <t xml:space="preserve">Need additional PO </t>
  </si>
  <si>
    <t xml:space="preserve">BOQ - Plumbing Work </t>
  </si>
  <si>
    <t>WATER SUPPLY  PIPING</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</si>
  <si>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</si>
  <si>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1.1</t>
  </si>
  <si>
    <t>20 mm Dia</t>
  </si>
  <si>
    <t>R.mt</t>
  </si>
  <si>
    <t>1.2</t>
  </si>
  <si>
    <t>25 mm Dia</t>
  </si>
  <si>
    <t>1.3</t>
  </si>
  <si>
    <t>32mm Dia</t>
  </si>
  <si>
    <t>Providing     Fixing  of gun metal  heavy   Ball Valves-PN-16 (approved makes as covered in specification) screwed type for water system of the following diameters.  Valve shall have with unions.</t>
  </si>
  <si>
    <t>2.2</t>
  </si>
  <si>
    <t xml:space="preserve">25mm Dia </t>
  </si>
  <si>
    <t>2.3</t>
  </si>
  <si>
    <t>Providing ,fixing, testing and commissioning capstan make Water Meter including providing   fixing matching Isolation valves ,strainer, non-return valve,complete with all necessary fittings etc  screwed  type(15Kgs Sq.cm). Valve shall have with union.</t>
  </si>
  <si>
    <t>3.1</t>
  </si>
  <si>
    <t xml:space="preserve">25 mm Dia incoming line </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</si>
  <si>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</si>
  <si>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 </t>
  </si>
  <si>
    <t>4.1</t>
  </si>
  <si>
    <t>20 L Capacity-</t>
  </si>
  <si>
    <t>SITC of ACO grease trap -model Lipumobil S -Capacity -32 lit ( 0.5 LPS)  with all required accessories ( Optional if not part of kitchen consultant Scope)</t>
  </si>
  <si>
    <t>SITC of SANICOM2 – Heavy Duty Duplex Drain Pump  with all required accessories</t>
  </si>
  <si>
    <t>RO PACKAGE PLANT-Supply , installations, testing and comminissioning of Package RO plant 100 Lit Hr including required  pressure pumps  panel  pressurised tank if any , all assesories, valves and membrance cleaning system, ultra-violet sterilizer, internal piping, presure gages etc (System shall be Auto fill stop and Auto empty start mechanisam)</t>
  </si>
  <si>
    <t>No</t>
  </si>
  <si>
    <t>B</t>
  </si>
  <si>
    <t xml:space="preserve">DRAINAGE </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</si>
  <si>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Waste, Vent -Internal  and vertical shaft  ).</t>
  </si>
  <si>
    <t>40mm Dia</t>
  </si>
  <si>
    <t xml:space="preserve">50mm Dia </t>
  </si>
  <si>
    <t>1.4</t>
  </si>
  <si>
    <t>75mm Dia</t>
  </si>
  <si>
    <t>1.5</t>
  </si>
  <si>
    <t>100 mm Dia</t>
  </si>
  <si>
    <t>Supply, Install  PVC Floor Trap  for the following pipes including making all approved quality Solvent cement  joints with material   labour etc.  all complete as per direction of the engineer-in-charge.</t>
  </si>
  <si>
    <t>Supply, Install  PVC Multi Floor Trap  for the following pipes including making all approved quality Solvent cement  joints with material   labour etc.  all complete as per direction of the engineer-in-charge.</t>
  </si>
  <si>
    <t>D</t>
  </si>
  <si>
    <t>S.S. GRATING</t>
  </si>
  <si>
    <t>Only installations  testing and commissioning of S.S.Gratings</t>
  </si>
  <si>
    <t>Making chamber in brick work including internal tiling etc for  S.S Grating size, 350mm x 350mm,  in 16 swg 25mm x25mm Square Pipe around the  Frame and   20mmX 20mm Square pipe in center of frame with SS perforated tray (304 SWR). Complete as per architectural detail drawing   Site Engineer s instruction.</t>
  </si>
  <si>
    <t xml:space="preserve">JMR </t>
  </si>
  <si>
    <t xml:space="preserve">Need Additional PO </t>
  </si>
  <si>
    <t xml:space="preserve">Music </t>
  </si>
  <si>
    <t xml:space="preserve">CCTV System </t>
  </si>
  <si>
    <t xml:space="preserve">BOQ - Music System </t>
  </si>
  <si>
    <t xml:space="preserve">Cumm </t>
  </si>
  <si>
    <t>PA MUSIC SYSTEM EQUIPMENTS SUPPLY</t>
  </si>
  <si>
    <t>Supply   Installation of JBL make Loudspeaker (6 watt) CEILING SPKR to match with Airport PA System</t>
  </si>
  <si>
    <t>Supply   Laying of 2x2.5 Sq.mm FRLS Speaker Cable. The cost of conduit shall be paid separately.</t>
  </si>
  <si>
    <t>75</t>
  </si>
  <si>
    <t>Supply   Laying of 25mm dia. GI Conduit</t>
  </si>
  <si>
    <t xml:space="preserve">BOQ - CCTV System </t>
  </si>
  <si>
    <t>Cumm</t>
  </si>
  <si>
    <t>II</t>
  </si>
  <si>
    <t>CCTV SURVIELLIANCE SYSTEM</t>
  </si>
  <si>
    <t xml:space="preserve">Supply, Istallation, Testing   Commissioning of 5MP HD Dome Camera Model No. DS-2CE76HOTITMFS </t>
  </si>
  <si>
    <t>Supply   Installation of 230 12V -20A DC Power Supply Unit for Camera Make  MRE ACOORD</t>
  </si>
  <si>
    <t>8-Channel Embedded DVR, Real Time Recording @ CIF Resolution for all Channels or D1 Resolution on 1st Channel and rest at Real Time @ CIF , Support English OSD, 1 SATA slot available, 230VAC    TCP IP Connectivity. (Honeywell Make, HDDVR1008 Model)</t>
  </si>
  <si>
    <t>8 TB Hard Disk (15 Days)</t>
  </si>
  <si>
    <t>No.</t>
  </si>
  <si>
    <t>Supply   Instllation of Power connector</t>
  </si>
  <si>
    <t>Supply   Installation of co-axial connector</t>
  </si>
  <si>
    <t>Supply   laying of 2C x 1.5 sq. mm non-FRLS flexible PVC insulated cable with GI conduit FOR POWER SUPPLY</t>
  </si>
  <si>
    <t>Mtr</t>
  </si>
  <si>
    <t>50</t>
  </si>
  <si>
    <t xml:space="preserve">Supply   laying of RT-3 Co-axial   Power FRLS Cable </t>
  </si>
  <si>
    <t>125</t>
  </si>
  <si>
    <t xml:space="preserve">Attached </t>
  </si>
  <si>
    <t xml:space="preserve">attached </t>
  </si>
  <si>
    <t>Ok</t>
  </si>
  <si>
    <t>Attached</t>
  </si>
  <si>
    <t xml:space="preserve">JMR Status </t>
  </si>
  <si>
    <t xml:space="preserve">Total </t>
  </si>
  <si>
    <t>GST @ 18%</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</si>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</sst>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0000_ ;_ * \-#,##0.0000_ ;_ * &quot;-&quot;??_ ;_ @_ "/>
  </numFmts>
  <fonts count="7" x14ac:knownFonts="1">
    <font>
      <sz val="11"/>
      <color theme="1"/>
      <name val="Calibri"/>
      <family val="2"/>
      <scheme val="minor"/>
    </font>
    <font>
      <sz val="11"/>
      <color theme="1"/>
      <name val="Calibri"/>
      <family val="2"/>
      <scheme val="minor"/>
    </font>
    <font>
      <sz val="11"/>
      <name val="Calibri"/>
      <family val="2"/>
    </font>
    <font>
      <b/>
      <sz val="11"/>
      <name val="Cambria"/>
      <family val="1"/>
    </font>
    <font>
      <sz val="11"/>
      <name val="Cambria"/>
      <family val="1"/>
    </font>
    <font>
      <b/>
      <sz val="11"/>
      <name val="Calibri"/>
      <family val="2"/>
    </font>
    <font>
      <b/>
      <sz val="11"/>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auto="1"/>
      </left>
      <right style="medium">
        <color auto="1"/>
      </right>
      <top style="medium">
        <color auto="1"/>
      </top>
      <bottom style="medium">
        <color auto="1"/>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1" fillId="0" borderId="0"/>
  </cellStyleXfs>
  <cellXfs count="98">
    <xf numFmtId="0" fontId="0" fillId="0" borderId="0" xfId="0"/>
    <xf numFmtId="0" fontId="3" fillId="4" borderId="3" xfId="2" applyFont="1" applyFill="1" applyBorder="1" applyAlignment="1">
      <alignment horizontal="center" vertical="center"/>
    </xf>
    <xf numFmtId="0" fontId="4" fillId="0" borderId="0" xfId="2" applyFont="1"/>
    <xf numFmtId="0" fontId="4" fillId="0" borderId="3" xfId="2" applyFont="1" applyBorder="1" applyAlignment="1">
      <alignment horizontal="center" vertical="center"/>
    </xf>
    <xf numFmtId="0" fontId="4" fillId="0" borderId="3" xfId="2" applyFont="1" applyBorder="1" applyAlignment="1">
      <alignment vertical="center" wrapText="1"/>
    </xf>
    <xf numFmtId="0" fontId="4" fillId="0" borderId="3" xfId="2" applyFont="1" applyBorder="1" applyAlignment="1">
      <alignment vertical="center"/>
    </xf>
    <xf numFmtId="43" fontId="4" fillId="0" borderId="3" xfId="2" applyNumberFormat="1" applyFont="1" applyBorder="1" applyAlignment="1">
      <alignment horizontal="center" vertical="center"/>
    </xf>
    <xf numFmtId="43" fontId="4" fillId="0" borderId="3" xfId="2" applyNumberFormat="1" applyFont="1" applyBorder="1"/>
    <xf numFmtId="43" fontId="4" fillId="5" borderId="3" xfId="2" applyNumberFormat="1" applyFont="1" applyFill="1" applyBorder="1" applyAlignment="1">
      <alignment horizontal="center" vertical="center"/>
    </xf>
    <xf numFmtId="0" fontId="4" fillId="5" borderId="3" xfId="2" applyFont="1" applyFill="1" applyBorder="1" applyAlignment="1">
      <alignment horizontal="center" vertical="center"/>
    </xf>
    <xf numFmtId="0" fontId="4" fillId="6" borderId="3" xfId="2" applyFont="1" applyFill="1" applyBorder="1" applyAlignment="1">
      <alignment horizontal="center" vertical="center"/>
    </xf>
    <xf numFmtId="0" fontId="4" fillId="6" borderId="3" xfId="2" applyFont="1" applyFill="1" applyBorder="1" applyAlignment="1">
      <alignment vertical="center" wrapText="1"/>
    </xf>
    <xf numFmtId="0" fontId="4" fillId="6" borderId="3" xfId="2" applyFont="1" applyFill="1" applyBorder="1" applyAlignment="1">
      <alignment vertical="center"/>
    </xf>
    <xf numFmtId="43" fontId="4" fillId="6" borderId="3" xfId="2" applyNumberFormat="1" applyFont="1" applyFill="1" applyBorder="1" applyAlignment="1">
      <alignment horizontal="center" vertical="center"/>
    </xf>
    <xf numFmtId="43" fontId="4" fillId="6" borderId="3" xfId="2" applyNumberFormat="1" applyFont="1" applyFill="1" applyBorder="1"/>
    <xf numFmtId="0" fontId="4" fillId="0" borderId="0" xfId="2" applyFont="1" applyAlignment="1">
      <alignment horizontal="center"/>
    </xf>
    <xf numFmtId="0" fontId="4" fillId="0" borderId="0" xfId="2" applyFont="1" applyAlignment="1">
      <alignment horizontal="center" vertical="center"/>
    </xf>
    <xf numFmtId="0" fontId="3" fillId="7" borderId="2" xfId="2" applyFont="1" applyFill="1" applyBorder="1" applyAlignment="1">
      <alignment horizontal="center"/>
    </xf>
    <xf numFmtId="0" fontId="3" fillId="7" borderId="3" xfId="2" applyFont="1" applyFill="1" applyBorder="1" applyAlignment="1">
      <alignment horizontal="center"/>
    </xf>
    <xf numFmtId="0" fontId="3" fillId="7" borderId="3" xfId="2" applyFont="1" applyFill="1" applyBorder="1" applyAlignment="1">
      <alignment horizontal="center" vertical="center"/>
    </xf>
    <xf numFmtId="0" fontId="3" fillId="4" borderId="4" xfId="2" applyFont="1" applyFill="1" applyBorder="1" applyAlignment="1">
      <alignment horizontal="center" vertical="center"/>
    </xf>
    <xf numFmtId="0" fontId="3" fillId="7" borderId="4" xfId="2" applyFont="1" applyFill="1" applyBorder="1" applyAlignment="1">
      <alignment horizontal="center" vertical="center"/>
    </xf>
    <xf numFmtId="0" fontId="4" fillId="0" borderId="4" xfId="2" applyFont="1" applyBorder="1" applyAlignment="1">
      <alignment horizontal="center" vertical="center"/>
    </xf>
    <xf numFmtId="43" fontId="4" fillId="0" borderId="4" xfId="2" applyNumberFormat="1" applyFont="1" applyBorder="1" applyAlignment="1">
      <alignment horizontal="center" vertical="center"/>
    </xf>
    <xf numFmtId="0" fontId="4" fillId="0" borderId="3" xfId="2" applyFont="1" applyBorder="1"/>
    <xf numFmtId="43" fontId="3" fillId="0" borderId="3" xfId="2" applyNumberFormat="1" applyFont="1" applyBorder="1" applyAlignment="1">
      <alignment horizontal="center" vertical="center"/>
    </xf>
    <xf numFmtId="43" fontId="4" fillId="0" borderId="3" xfId="2" applyNumberFormat="1" applyFont="1" applyBorder="1" applyAlignment="1">
      <alignment vertical="center"/>
    </xf>
    <xf numFmtId="43" fontId="4" fillId="2" borderId="3" xfId="2"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3" xfId="0" applyBorder="1" applyAlignment="1">
      <alignment horizontal="center"/>
    </xf>
    <xf numFmtId="0" fontId="2" fillId="0" borderId="3" xfId="0" applyFont="1" applyBorder="1" applyAlignment="1">
      <alignment horizontal="center" vertical="center"/>
    </xf>
    <xf numFmtId="164" fontId="0" fillId="0" borderId="0" xfId="1" applyNumberFormat="1" applyFont="1"/>
    <xf numFmtId="0" fontId="2" fillId="2" borderId="0" xfId="0" applyFont="1" applyFill="1"/>
    <xf numFmtId="43" fontId="0" fillId="0" borderId="0" xfId="1" applyFont="1"/>
    <xf numFmtId="0" fontId="0" fillId="2" borderId="0" xfId="0" applyFill="1"/>
    <xf numFmtId="0" fontId="3" fillId="8" borderId="3" xfId="2" applyFont="1" applyFill="1" applyBorder="1" applyAlignment="1">
      <alignment horizontal="center" vertical="center"/>
    </xf>
    <xf numFmtId="0" fontId="3" fillId="4" borderId="3" xfId="2" applyFont="1" applyFill="1" applyBorder="1" applyAlignment="1">
      <alignment horizontal="center"/>
    </xf>
    <xf numFmtId="0" fontId="3" fillId="4" borderId="4" xfId="2" applyFont="1" applyFill="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5" borderId="3" xfId="2" applyFont="1" applyFill="1" applyBorder="1" applyAlignment="1">
      <alignment horizontal="center"/>
    </xf>
    <xf numFmtId="0" fontId="4" fillId="6" borderId="3" xfId="2" applyFont="1" applyFill="1" applyBorder="1" applyAlignment="1">
      <alignment horizontal="center"/>
    </xf>
    <xf numFmtId="0" fontId="4" fillId="6" borderId="4" xfId="2" applyFont="1" applyFill="1" applyBorder="1" applyAlignment="1">
      <alignment horizontal="center"/>
    </xf>
    <xf numFmtId="0" fontId="4" fillId="6" borderId="3" xfId="2" applyFont="1" applyFill="1" applyBorder="1"/>
    <xf numFmtId="0" fontId="4" fillId="6" borderId="0" xfId="2" applyFont="1" applyFill="1" applyAlignment="1">
      <alignment horizontal="center" vertical="center"/>
    </xf>
    <xf numFmtId="0" fontId="4" fillId="0" borderId="8" xfId="0" applyFont="1" applyBorder="1"/>
    <xf numFmtId="0" fontId="4" fillId="0" borderId="3" xfId="2" applyFont="1" applyBorder="1" applyAlignment="1">
      <alignment horizontal="left" vertical="center"/>
    </xf>
    <xf numFmtId="0" fontId="3" fillId="7" borderId="2" xfId="2" applyFont="1" applyFill="1" applyBorder="1" applyAlignment="1">
      <alignment horizontal="center"/>
    </xf>
    <xf numFmtId="0" fontId="4" fillId="7" borderId="3" xfId="2" applyFont="1" applyFill="1" applyBorder="1"/>
    <xf numFmtId="0" fontId="4" fillId="0" borderId="4" xfId="2" applyFont="1" applyBorder="1"/>
    <xf numFmtId="0" fontId="3" fillId="2" borderId="3" xfId="2" applyFont="1" applyFill="1" applyBorder="1" applyAlignment="1">
      <alignment horizont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4" fillId="0" borderId="3" xfId="2" applyFont="1" applyBorder="1" applyAlignment="1">
      <alignment horizontal="left" vertical="center" wrapText="1"/>
    </xf>
    <xf numFmtId="0" fontId="4" fillId="6" borderId="3" xfId="2" applyFont="1" applyFill="1" applyBorder="1" applyAlignment="1">
      <alignment horizontal="left" vertical="center" wrapText="1"/>
    </xf>
    <xf numFmtId="0" fontId="4" fillId="6" borderId="0" xfId="2" applyFont="1" applyFill="1"/>
    <xf numFmtId="0" fontId="3" fillId="7" borderId="3" xfId="0" applyFont="1" applyFill="1" applyBorder="1" applyAlignment="1">
      <alignment horizontal="center" vertical="center"/>
    </xf>
    <xf numFmtId="0" fontId="3" fillId="7" borderId="3" xfId="2" applyFont="1" applyFill="1" applyBorder="1"/>
    <xf numFmtId="0" fontId="4" fillId="0" borderId="4" xfId="2" applyFont="1" applyBorder="1" applyAlignment="1">
      <alignment vertical="center"/>
    </xf>
    <xf numFmtId="0" fontId="4" fillId="8" borderId="3" xfId="0" applyFont="1" applyFill="1" applyBorder="1" applyAlignment="1">
      <alignment horizontal="center" vertical="center"/>
    </xf>
    <xf numFmtId="0" fontId="4" fillId="8" borderId="3" xfId="2" applyFont="1" applyFill="1" applyBorder="1" applyAlignment="1">
      <alignment horizontal="center" vertical="center"/>
    </xf>
    <xf numFmtId="0" fontId="4" fillId="8" borderId="3" xfId="2" applyFont="1" applyFill="1" applyBorder="1"/>
    <xf numFmtId="0" fontId="3" fillId="8" borderId="3" xfId="2" applyFont="1" applyFill="1" applyBorder="1" applyAlignment="1">
      <alignment vertical="center"/>
    </xf>
    <xf numFmtId="0" fontId="4" fillId="8" borderId="4" xfId="0" applyFont="1" applyFill="1" applyBorder="1" applyAlignment="1">
      <alignment horizontal="center" vertical="center"/>
    </xf>
    <xf numFmtId="0" fontId="4" fillId="2" borderId="4" xfId="2" applyFont="1" applyFill="1" applyBorder="1" applyAlignment="1">
      <alignment vertical="center"/>
    </xf>
    <xf numFmtId="0" fontId="4" fillId="5" borderId="3" xfId="2" applyFont="1" applyFill="1" applyBorder="1" applyAlignment="1">
      <alignment vertical="center"/>
    </xf>
    <xf numFmtId="0" fontId="3" fillId="7" borderId="2" xfId="2" applyFont="1" applyFill="1" applyBorder="1" applyAlignment="1">
      <alignment horizontal="center" vertical="center"/>
    </xf>
    <xf numFmtId="0" fontId="4" fillId="8" borderId="2" xfId="2" applyFont="1" applyFill="1" applyBorder="1" applyAlignment="1">
      <alignment horizontal="center"/>
    </xf>
    <xf numFmtId="0" fontId="3" fillId="8" borderId="4" xfId="2" applyFont="1" applyFill="1" applyBorder="1" applyAlignment="1">
      <alignment horizontal="center" vertical="center"/>
    </xf>
    <xf numFmtId="0" fontId="4" fillId="2" borderId="3" xfId="2" applyFont="1" applyFill="1" applyBorder="1" applyAlignment="1">
      <alignment vertical="center"/>
    </xf>
    <xf numFmtId="0" fontId="5" fillId="4" borderId="1" xfId="0" applyFont="1" applyFill="1" applyBorder="1" applyAlignment="1">
      <alignment horizontal="center"/>
    </xf>
    <xf numFmtId="0" fontId="5" fillId="4" borderId="2" xfId="0" applyFont="1" applyFill="1" applyBorder="1" applyAlignment="1">
      <alignment horizontal="center"/>
    </xf>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3" borderId="2" xfId="2" applyFont="1" applyFill="1" applyBorder="1" applyAlignment="1">
      <alignment horizontal="center"/>
    </xf>
    <xf numFmtId="0" fontId="4" fillId="0" borderId="7" xfId="2" applyFont="1" applyBorder="1" applyAlignment="1">
      <alignment horizontal="center" vertical="center"/>
    </xf>
    <xf numFmtId="0" fontId="4" fillId="6" borderId="7" xfId="2" applyFont="1" applyFill="1" applyBorder="1" applyAlignment="1">
      <alignment horizontal="center" vertical="center"/>
    </xf>
    <xf numFmtId="0" fontId="3" fillId="7" borderId="4" xfId="2" applyFont="1" applyFill="1" applyBorder="1" applyAlignment="1">
      <alignment horizontal="center"/>
    </xf>
    <xf numFmtId="0" fontId="3" fillId="7" borderId="6" xfId="2" applyFont="1" applyFill="1" applyBorder="1" applyAlignment="1">
      <alignment horizontal="center"/>
    </xf>
    <xf numFmtId="0" fontId="3" fillId="2" borderId="4" xfId="2" applyFont="1" applyFill="1" applyBorder="1" applyAlignment="1">
      <alignment horizontal="center"/>
    </xf>
    <xf numFmtId="0" fontId="3" fillId="2" borderId="9" xfId="2" applyFont="1" applyFill="1" applyBorder="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6" xfId="2" applyFont="1" applyFill="1" applyBorder="1" applyAlignment="1">
      <alignment horizontal="center"/>
    </xf>
    <xf numFmtId="0" fontId="3" fillId="3" borderId="2" xfId="2" applyFont="1" applyFill="1" applyBorder="1" applyAlignment="1">
      <alignment horizontal="center" vertical="center"/>
    </xf>
    <xf numFmtId="0" fontId="3" fillId="7" borderId="3" xfId="2" applyFont="1" applyFill="1" applyBorder="1" applyAlignment="1">
      <alignment horizontal="center"/>
    </xf>
    <xf numFmtId="0" fontId="3" fillId="3" borderId="6" xfId="2" applyFont="1" applyFill="1" applyBorder="1" applyAlignment="1">
      <alignment horizontal="center"/>
    </xf>
    <xf numFmtId="0" fontId="3" fillId="7" borderId="2" xfId="2" applyFont="1" applyFill="1" applyBorder="1" applyAlignment="1">
      <alignment horizontal="center"/>
    </xf>
    <xf numFmtId="0" fontId="3" fillId="3" borderId="6" xfId="0" applyFont="1" applyFill="1" applyBorder="1" applyAlignment="1">
      <alignment horizontal="center" vertical="center"/>
    </xf>
    <xf numFmtId="43" fontId="0" fillId="0" borderId="3" xfId="1" applyFont="1" applyBorder="1" applyAlignment="1">
      <alignment horizontal="center"/>
    </xf>
    <xf numFmtId="43" fontId="0" fillId="0" borderId="4" xfId="1" applyFont="1" applyBorder="1" applyAlignment="1">
      <alignment horizontal="center" vertical="center"/>
    </xf>
    <xf numFmtId="0" fontId="0" fillId="0" borderId="3" xfId="0" applyBorder="1" applyAlignment="1">
      <alignment horizontal="center"/>
    </xf>
    <xf numFmtId="0" fontId="0" fillId="0" borderId="3" xfId="0" applyBorder="1"/>
    <xf numFmtId="0" fontId="6" fillId="9" borderId="3" xfId="0" applyFont="1" applyFill="1" applyBorder="1" applyAlignment="1">
      <alignment horizontal="center"/>
    </xf>
    <xf numFmtId="43" fontId="6" fillId="9" borderId="3" xfId="1" applyFont="1" applyFill="1" applyBorder="1"/>
    <xf numFmtId="43" fontId="6" fillId="9" borderId="3" xfId="0" applyNumberFormat="1" applyFont="1" applyFill="1" applyBorder="1"/>
  </cellXfs>
  <cellStyles count="4">
    <cellStyle name="Comma" xfId="1" builtinId="3"/>
    <cellStyle name="Normal" xfId="0" builtinId="0"/>
    <cellStyle name="Normal 2" xfId="2" xr:uid="{FC2A8996-60B2-4899-8100-D1D4B218B261}"/>
    <cellStyle name="Normal 5 2" xfId="3" xr:uid="{C8D9C110-72BB-408F-89FE-A06D38141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AJ%20kitchen/urmila/AJ_AHM_RA_02_FDT_Working_2024_05_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DT%20-Working\TFS\AHM\AJ%20Kitch%20-%20Ahmdabad%20Airport\BIILING\RA-01\MB%20Sheet\AJ_Kitchen_Measurement_RA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DT%20-Working\TFS\AHM\AJ%20Kitch%20-%20Ahmdabad%20Airport\BIILING\RA-02\AJ%20Kitchen%20_RA-02_JMR_FD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DT%20-Working\TFS\AHM\AJ%20Kitch%20-%20Ahmdabad%20Airport\BIILING\RA-01\AJ_Kitchen_Measurement_RA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Civil &amp; Interior "/>
      <sheetName val="Electrical Work "/>
      <sheetName val="Plumbing Work "/>
      <sheetName val="HVAC "/>
      <sheetName val="GAS "/>
      <sheetName val="Music System "/>
      <sheetName val="CCTV System "/>
      <sheetName val="Signage "/>
      <sheetName val="Counter "/>
      <sheetName val="Furniture "/>
      <sheetName val="Plants "/>
    </sheetNames>
    <sheetDataSet>
      <sheetData sheetId="0"/>
      <sheetData sheetId="1">
        <row r="3">
          <cell r="F3">
            <v>1085000</v>
          </cell>
        </row>
      </sheetData>
      <sheetData sheetId="2">
        <row r="3">
          <cell r="F3">
            <v>702600</v>
          </cell>
          <cell r="J3">
            <v>169825</v>
          </cell>
          <cell r="K3">
            <v>346970</v>
          </cell>
        </row>
      </sheetData>
      <sheetData sheetId="3">
        <row r="3">
          <cell r="F3">
            <v>194260</v>
          </cell>
        </row>
      </sheetData>
      <sheetData sheetId="4"/>
      <sheetData sheetId="5"/>
      <sheetData sheetId="6">
        <row r="3">
          <cell r="F3">
            <v>23175</v>
          </cell>
          <cell r="J3">
            <v>0</v>
          </cell>
          <cell r="K3">
            <v>23175</v>
          </cell>
        </row>
      </sheetData>
      <sheetData sheetId="7">
        <row r="3">
          <cell r="F3">
            <v>96650</v>
          </cell>
          <cell r="J3">
            <v>0</v>
          </cell>
          <cell r="K3">
            <v>95450</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amp; Interior "/>
      <sheetName val="Electrical Work "/>
      <sheetName val="Plumbing Work "/>
      <sheetName val="HVAC "/>
      <sheetName val="Gas "/>
    </sheetNames>
    <sheetDataSet>
      <sheetData sheetId="0" refreshError="1">
        <row r="3">
          <cell r="J3">
            <v>40.770800000000001</v>
          </cell>
        </row>
        <row r="16">
          <cell r="J16">
            <v>55.1145</v>
          </cell>
        </row>
        <row r="28">
          <cell r="J28">
            <v>4.0754999999999999</v>
          </cell>
        </row>
        <row r="34">
          <cell r="J34">
            <v>11.407999999999999</v>
          </cell>
        </row>
        <row r="54">
          <cell r="J54">
            <v>142.76999999999998</v>
          </cell>
        </row>
      </sheetData>
      <sheetData sheetId="1" refreshError="1">
        <row r="22">
          <cell r="J22">
            <v>1</v>
          </cell>
        </row>
        <row r="27">
          <cell r="J27">
            <v>1</v>
          </cell>
        </row>
        <row r="32">
          <cell r="J32">
            <v>1</v>
          </cell>
        </row>
        <row r="55">
          <cell r="J55">
            <v>8</v>
          </cell>
        </row>
        <row r="56">
          <cell r="J56">
            <v>25</v>
          </cell>
        </row>
        <row r="58">
          <cell r="J58">
            <v>2</v>
          </cell>
        </row>
        <row r="62">
          <cell r="J62">
            <v>1</v>
          </cell>
        </row>
        <row r="64">
          <cell r="J64">
            <v>2</v>
          </cell>
        </row>
        <row r="65">
          <cell r="J65">
            <v>2</v>
          </cell>
        </row>
        <row r="67">
          <cell r="J67">
            <v>4</v>
          </cell>
        </row>
        <row r="68">
          <cell r="J68">
            <v>6</v>
          </cell>
        </row>
        <row r="70">
          <cell r="J70">
            <v>105</v>
          </cell>
        </row>
        <row r="71">
          <cell r="J71">
            <v>150</v>
          </cell>
        </row>
      </sheetData>
      <sheetData sheetId="2" refreshError="1">
        <row r="5">
          <cell r="J5">
            <v>46</v>
          </cell>
        </row>
        <row r="12">
          <cell r="J12">
            <v>1</v>
          </cell>
        </row>
        <row r="14">
          <cell r="J14">
            <v>1</v>
          </cell>
        </row>
        <row r="15">
          <cell r="J15">
            <v>1</v>
          </cell>
        </row>
        <row r="17">
          <cell r="J17">
            <v>1</v>
          </cell>
        </row>
        <row r="21">
          <cell r="J21">
            <v>15</v>
          </cell>
        </row>
        <row r="22">
          <cell r="J22">
            <v>11</v>
          </cell>
        </row>
        <row r="24">
          <cell r="J24">
            <v>2</v>
          </cell>
        </row>
        <row r="25">
          <cell r="J25">
            <v>1</v>
          </cell>
        </row>
        <row r="28">
          <cell r="J28">
            <v>3</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amp; Interior "/>
      <sheetName val="Electrical Work "/>
      <sheetName val="Plumbing Work "/>
      <sheetName val="HVAC "/>
      <sheetName val="GAS "/>
      <sheetName val="Music System "/>
      <sheetName val="CCTV System "/>
      <sheetName val="Signage "/>
      <sheetName val="Counter "/>
      <sheetName val="Furniture "/>
      <sheetName val="Plants "/>
      <sheetName val="FAS "/>
      <sheetName val="Fire Fighting System "/>
    </sheetNames>
    <sheetDataSet>
      <sheetData sheetId="0" refreshError="1">
        <row r="5">
          <cell r="M5">
            <v>10.8855</v>
          </cell>
        </row>
        <row r="14">
          <cell r="M14">
            <v>32.33</v>
          </cell>
        </row>
        <row r="16">
          <cell r="M16">
            <v>21.734999999999999</v>
          </cell>
        </row>
        <row r="17">
          <cell r="M17">
            <v>25.64</v>
          </cell>
        </row>
        <row r="18">
          <cell r="M18">
            <v>16.25</v>
          </cell>
        </row>
        <row r="20">
          <cell r="M20">
            <v>1</v>
          </cell>
        </row>
        <row r="21">
          <cell r="M21">
            <v>86</v>
          </cell>
        </row>
        <row r="40">
          <cell r="M40">
            <v>9.379999999999999</v>
          </cell>
        </row>
        <row r="47">
          <cell r="M47">
            <v>4</v>
          </cell>
        </row>
        <row r="48">
          <cell r="M48">
            <v>1</v>
          </cell>
        </row>
        <row r="49">
          <cell r="M49">
            <v>11.730400000000001</v>
          </cell>
        </row>
        <row r="50">
          <cell r="M50">
            <v>22.853999999999999</v>
          </cell>
        </row>
        <row r="51">
          <cell r="M51">
            <v>53</v>
          </cell>
        </row>
        <row r="58">
          <cell r="M58">
            <v>1</v>
          </cell>
        </row>
        <row r="59">
          <cell r="M59">
            <v>1</v>
          </cell>
        </row>
        <row r="60">
          <cell r="M60">
            <v>1</v>
          </cell>
        </row>
        <row r="61">
          <cell r="M61">
            <v>1</v>
          </cell>
        </row>
      </sheetData>
      <sheetData sheetId="1" refreshError="1">
        <row r="14">
          <cell r="J14">
            <v>1</v>
          </cell>
        </row>
        <row r="15">
          <cell r="J15">
            <v>2</v>
          </cell>
        </row>
        <row r="16">
          <cell r="J16">
            <v>9</v>
          </cell>
        </row>
        <row r="17">
          <cell r="J17">
            <v>5</v>
          </cell>
        </row>
        <row r="19">
          <cell r="J19">
            <v>1</v>
          </cell>
        </row>
        <row r="39">
          <cell r="J39">
            <v>36</v>
          </cell>
        </row>
        <row r="40">
          <cell r="J40">
            <v>17</v>
          </cell>
        </row>
        <row r="43">
          <cell r="J43">
            <v>15</v>
          </cell>
        </row>
        <row r="44">
          <cell r="J44">
            <v>13</v>
          </cell>
        </row>
        <row r="45">
          <cell r="J45">
            <v>2</v>
          </cell>
        </row>
        <row r="46">
          <cell r="J46">
            <v>4</v>
          </cell>
        </row>
        <row r="49">
          <cell r="J49">
            <v>12</v>
          </cell>
        </row>
        <row r="78">
          <cell r="J78">
            <v>20</v>
          </cell>
        </row>
        <row r="80">
          <cell r="J80">
            <v>2</v>
          </cell>
        </row>
        <row r="82">
          <cell r="J82">
            <v>4</v>
          </cell>
        </row>
        <row r="83">
          <cell r="J83">
            <v>12</v>
          </cell>
        </row>
        <row r="84">
          <cell r="J84">
            <v>30</v>
          </cell>
        </row>
        <row r="85">
          <cell r="J85">
            <v>1</v>
          </cell>
        </row>
        <row r="86">
          <cell r="J86">
            <v>1</v>
          </cell>
        </row>
        <row r="90">
          <cell r="J90">
            <v>1</v>
          </cell>
        </row>
        <row r="91">
          <cell r="J91">
            <v>1</v>
          </cell>
        </row>
        <row r="92">
          <cell r="J92">
            <v>4</v>
          </cell>
        </row>
        <row r="93">
          <cell r="J93">
            <v>11</v>
          </cell>
        </row>
        <row r="94">
          <cell r="J94">
            <v>5</v>
          </cell>
        </row>
        <row r="95">
          <cell r="J95">
            <v>5</v>
          </cell>
        </row>
        <row r="96">
          <cell r="J96">
            <v>40</v>
          </cell>
        </row>
        <row r="97">
          <cell r="J97">
            <v>2</v>
          </cell>
        </row>
        <row r="98">
          <cell r="J98">
            <v>2</v>
          </cell>
        </row>
        <row r="99">
          <cell r="J99">
            <v>2</v>
          </cell>
        </row>
        <row r="102">
          <cell r="J102">
            <v>60</v>
          </cell>
        </row>
        <row r="103">
          <cell r="J103">
            <v>45</v>
          </cell>
        </row>
        <row r="105">
          <cell r="J105">
            <v>5</v>
          </cell>
        </row>
        <row r="106">
          <cell r="J106">
            <v>6</v>
          </cell>
        </row>
        <row r="108">
          <cell r="J108">
            <v>1</v>
          </cell>
        </row>
        <row r="109">
          <cell r="J109">
            <v>1</v>
          </cell>
        </row>
        <row r="110">
          <cell r="J110">
            <v>1</v>
          </cell>
        </row>
        <row r="113">
          <cell r="J113">
            <v>120</v>
          </cell>
        </row>
        <row r="114">
          <cell r="J114">
            <v>125</v>
          </cell>
        </row>
        <row r="115">
          <cell r="J115">
            <v>2</v>
          </cell>
        </row>
      </sheetData>
      <sheetData sheetId="2" refreshError="1">
        <row r="16">
          <cell r="H16">
            <v>1</v>
          </cell>
        </row>
      </sheetData>
      <sheetData sheetId="3" refreshError="1"/>
      <sheetData sheetId="4" refreshError="1"/>
      <sheetData sheetId="5" refreshError="1">
        <row r="4">
          <cell r="E4">
            <v>3</v>
          </cell>
        </row>
        <row r="5">
          <cell r="E5">
            <v>75</v>
          </cell>
        </row>
        <row r="6">
          <cell r="E6">
            <v>30</v>
          </cell>
        </row>
      </sheetData>
      <sheetData sheetId="6" refreshError="1">
        <row r="4">
          <cell r="E4">
            <v>5</v>
          </cell>
        </row>
        <row r="5">
          <cell r="E5">
            <v>1</v>
          </cell>
        </row>
        <row r="6">
          <cell r="E6">
            <v>1</v>
          </cell>
        </row>
        <row r="7">
          <cell r="E7">
            <v>1</v>
          </cell>
        </row>
        <row r="8">
          <cell r="E8">
            <v>5</v>
          </cell>
        </row>
        <row r="9">
          <cell r="E9">
            <v>10</v>
          </cell>
        </row>
        <row r="10">
          <cell r="E10">
            <v>48</v>
          </cell>
        </row>
        <row r="11">
          <cell r="E11">
            <v>120</v>
          </cell>
        </row>
        <row r="12">
          <cell r="E12">
            <v>60</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amp; Interior "/>
      <sheetName val="Electrical Work "/>
      <sheetName val="Plumbing Work "/>
      <sheetName val="HVAC "/>
      <sheetName val="Gas "/>
    </sheetNames>
    <sheetDataSet>
      <sheetData sheetId="0" refreshError="1">
        <row r="3">
          <cell r="J3">
            <v>40.770800000000001</v>
          </cell>
        </row>
        <row r="11">
          <cell r="J11">
            <v>29.303800000000003</v>
          </cell>
        </row>
        <row r="16">
          <cell r="J16">
            <v>55.1145</v>
          </cell>
        </row>
        <row r="23">
          <cell r="J23">
            <v>61.340999999999994</v>
          </cell>
        </row>
        <row r="28">
          <cell r="J28">
            <v>4.0754999999999999</v>
          </cell>
        </row>
        <row r="34">
          <cell r="J34">
            <v>11.407999999999999</v>
          </cell>
        </row>
        <row r="40">
          <cell r="J40">
            <v>54.321999999999996</v>
          </cell>
        </row>
        <row r="54">
          <cell r="J54">
            <v>142.76999999999998</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A5A32-5C37-4352-B306-3E853300C7FB}">
  <dimension ref="A1:J10"/>
  <sheetViews>
    <sheetView tabSelected="1" workbookViewId="0">
      <selection activeCell="G18" sqref="G18"/>
    </sheetView>
  </sheetViews>
  <sheetFormatPr defaultRowHeight="15" x14ac:dyDescent="0.25"/>
  <cols>
    <col min="1" max="1" width="4.42578125" bestFit="1" customWidth="1"/>
    <col min="2" max="2" width="12.85546875" bestFit="1" customWidth="1"/>
    <col min="3" max="3" width="12.5703125" bestFit="1" customWidth="1"/>
    <col min="4" max="5" width="12.28515625" bestFit="1" customWidth="1"/>
    <col min="6" max="6" width="12.5703125" bestFit="1" customWidth="1"/>
    <col min="7" max="7" width="17.5703125" bestFit="1" customWidth="1"/>
    <col min="8" max="8" width="8.5703125" bestFit="1" customWidth="1"/>
    <col min="9" max="9" width="25.7109375" bestFit="1" customWidth="1"/>
    <col min="10" max="10" width="11" bestFit="1" customWidth="1"/>
  </cols>
  <sheetData>
    <row r="1" spans="1:10" x14ac:dyDescent="0.25">
      <c r="A1" s="72" t="s">
        <v>72</v>
      </c>
      <c r="B1" s="73"/>
      <c r="C1" s="73"/>
      <c r="D1" s="73"/>
      <c r="E1" s="73"/>
      <c r="F1" s="73"/>
      <c r="G1" s="73"/>
    </row>
    <row r="2" spans="1:10" x14ac:dyDescent="0.25">
      <c r="A2" s="28" t="s">
        <v>5</v>
      </c>
      <c r="B2" s="28" t="s">
        <v>73</v>
      </c>
      <c r="C2" s="28" t="s">
        <v>74</v>
      </c>
      <c r="D2" s="28" t="s">
        <v>75</v>
      </c>
      <c r="E2" s="29" t="s">
        <v>76</v>
      </c>
      <c r="F2" s="28" t="s">
        <v>77</v>
      </c>
      <c r="G2" s="28" t="s">
        <v>78</v>
      </c>
      <c r="H2" s="30" t="s">
        <v>79</v>
      </c>
      <c r="I2" s="30" t="s">
        <v>80</v>
      </c>
      <c r="J2" s="30" t="s">
        <v>337</v>
      </c>
    </row>
    <row r="3" spans="1:10" x14ac:dyDescent="0.25">
      <c r="A3" s="31">
        <v>1</v>
      </c>
      <c r="B3" s="32" t="s">
        <v>81</v>
      </c>
      <c r="C3" s="91">
        <f>'[1]Civil &amp; Interior '!F3</f>
        <v>1085000</v>
      </c>
      <c r="D3" s="91">
        <f>+'BOQ - C&amp;I ABS '!J3</f>
        <v>511522.64499999996</v>
      </c>
      <c r="E3" s="92">
        <f>+'BOQ - C&amp;I ABS '!K3</f>
        <v>504405.83</v>
      </c>
      <c r="F3" s="91">
        <f>D3+E3</f>
        <v>1015928.475</v>
      </c>
      <c r="G3" s="91">
        <f>C3-F3</f>
        <v>69071.525000000023</v>
      </c>
      <c r="H3" s="33">
        <f>+E3*100/C3</f>
        <v>46.489016589861748</v>
      </c>
      <c r="I3" s="34" t="s">
        <v>82</v>
      </c>
      <c r="J3" t="s">
        <v>335</v>
      </c>
    </row>
    <row r="4" spans="1:10" x14ac:dyDescent="0.25">
      <c r="A4" s="31">
        <v>2</v>
      </c>
      <c r="B4" s="32" t="s">
        <v>83</v>
      </c>
      <c r="C4" s="91">
        <f>'[1]Electrical Work '!F3</f>
        <v>702600</v>
      </c>
      <c r="D4" s="91">
        <f>'[1]Electrical Work '!J3</f>
        <v>169825</v>
      </c>
      <c r="E4" s="92">
        <f>'[1]Electrical Work '!K3</f>
        <v>346970</v>
      </c>
      <c r="F4" s="91">
        <f t="shared" ref="F4:F7" si="0">D4+E4</f>
        <v>516795</v>
      </c>
      <c r="G4" s="91">
        <f t="shared" ref="G4:G7" si="1">C4-F4</f>
        <v>185805</v>
      </c>
      <c r="H4" s="35">
        <f t="shared" ref="H4:H7" si="2">+E4*100/C4</f>
        <v>49.383717620267575</v>
      </c>
      <c r="I4" s="36" t="s">
        <v>82</v>
      </c>
      <c r="J4" t="s">
        <v>335</v>
      </c>
    </row>
    <row r="5" spans="1:10" x14ac:dyDescent="0.25">
      <c r="A5" s="31">
        <v>3</v>
      </c>
      <c r="B5" s="32" t="s">
        <v>84</v>
      </c>
      <c r="C5" s="91">
        <f>'[1]Plumbing Work '!F3</f>
        <v>194260</v>
      </c>
      <c r="D5" s="91">
        <f>+'Plumbing '!J3</f>
        <v>132710</v>
      </c>
      <c r="E5" s="92">
        <f>+'Plumbing '!K3</f>
        <v>46485</v>
      </c>
      <c r="F5" s="91">
        <f>D5+E5</f>
        <v>179195</v>
      </c>
      <c r="G5" s="91">
        <f>C5-F5</f>
        <v>15065</v>
      </c>
      <c r="H5" s="35">
        <f>+E5*100/C5</f>
        <v>23.929270050447855</v>
      </c>
      <c r="I5" s="36" t="s">
        <v>82</v>
      </c>
      <c r="J5" t="s">
        <v>335</v>
      </c>
    </row>
    <row r="6" spans="1:10" x14ac:dyDescent="0.25">
      <c r="A6" s="31">
        <v>6</v>
      </c>
      <c r="B6" s="32" t="s">
        <v>308</v>
      </c>
      <c r="C6" s="91">
        <f>'[1]Music System '!F3</f>
        <v>23175</v>
      </c>
      <c r="D6" s="91">
        <f>'[1]Music System '!J3</f>
        <v>0</v>
      </c>
      <c r="E6" s="92">
        <f>'[1]Music System '!K3</f>
        <v>23175</v>
      </c>
      <c r="F6" s="91">
        <f t="shared" si="0"/>
        <v>23175</v>
      </c>
      <c r="G6" s="91">
        <f t="shared" si="1"/>
        <v>0</v>
      </c>
      <c r="H6" s="35">
        <f t="shared" si="2"/>
        <v>100</v>
      </c>
      <c r="I6" s="36" t="s">
        <v>82</v>
      </c>
      <c r="J6" t="s">
        <v>335</v>
      </c>
    </row>
    <row r="7" spans="1:10" x14ac:dyDescent="0.25">
      <c r="A7" s="31">
        <v>7</v>
      </c>
      <c r="B7" s="32" t="s">
        <v>309</v>
      </c>
      <c r="C7" s="91">
        <f>'[1]CCTV System '!F3</f>
        <v>96650</v>
      </c>
      <c r="D7" s="91">
        <f>'[1]CCTV System '!J3</f>
        <v>0</v>
      </c>
      <c r="E7" s="92">
        <f>'[1]CCTV System '!K3</f>
        <v>95450</v>
      </c>
      <c r="F7" s="91">
        <f t="shared" si="0"/>
        <v>95450</v>
      </c>
      <c r="G7" s="91">
        <f t="shared" si="1"/>
        <v>1200</v>
      </c>
      <c r="H7" s="35">
        <f t="shared" si="2"/>
        <v>98.758406621831355</v>
      </c>
      <c r="I7" s="36" t="s">
        <v>82</v>
      </c>
      <c r="J7" t="s">
        <v>335</v>
      </c>
    </row>
    <row r="8" spans="1:10" x14ac:dyDescent="0.25">
      <c r="A8" s="95" t="s">
        <v>338</v>
      </c>
      <c r="B8" s="95"/>
      <c r="C8" s="96">
        <f>SUM(C3:C7)</f>
        <v>2101685</v>
      </c>
      <c r="D8" s="96">
        <f>SUM(D3:D7)</f>
        <v>814057.64500000002</v>
      </c>
      <c r="E8" s="96">
        <f>SUM(E3:E7)</f>
        <v>1016485.8300000001</v>
      </c>
      <c r="F8" s="96">
        <f>SUM(F3:F7)</f>
        <v>1830543.4750000001</v>
      </c>
      <c r="G8" s="96">
        <f>SUM(G3:G7)</f>
        <v>271141.52500000002</v>
      </c>
    </row>
    <row r="9" spans="1:10" x14ac:dyDescent="0.25">
      <c r="A9" s="93" t="s">
        <v>339</v>
      </c>
      <c r="B9" s="93"/>
      <c r="C9" s="94">
        <f>+C8*18/100</f>
        <v>378303.3</v>
      </c>
      <c r="D9" s="94">
        <f t="shared" ref="D9:G9" si="3">+D8*18/100</f>
        <v>146530.37609999999</v>
      </c>
      <c r="E9" s="94">
        <f t="shared" si="3"/>
        <v>182967.44940000001</v>
      </c>
      <c r="F9" s="94">
        <f t="shared" si="3"/>
        <v>329497.82550000004</v>
      </c>
      <c r="G9" s="94">
        <f t="shared" si="3"/>
        <v>48805.474500000004</v>
      </c>
    </row>
    <row r="10" spans="1:10" x14ac:dyDescent="0.25">
      <c r="A10" s="95" t="s">
        <v>340</v>
      </c>
      <c r="B10" s="95"/>
      <c r="C10" s="97">
        <f>+C8+C9</f>
        <v>2479988.2999999998</v>
      </c>
      <c r="D10" s="97">
        <f t="shared" ref="D10:G10" si="4">+D8+D9</f>
        <v>960588.02110000001</v>
      </c>
      <c r="E10" s="97">
        <f t="shared" si="4"/>
        <v>1199453.2794000001</v>
      </c>
      <c r="F10" s="97">
        <f t="shared" si="4"/>
        <v>2160041.3004999999</v>
      </c>
      <c r="G10" s="97">
        <f t="shared" si="4"/>
        <v>319946.99950000003</v>
      </c>
    </row>
  </sheetData>
  <mergeCells count="4">
    <mergeCell ref="A1:G1"/>
    <mergeCell ref="A8:B8"/>
    <mergeCell ref="A9:B9"/>
    <mergeCell ref="A10:B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B4033-2476-40E1-B582-72226925CE5C}">
  <dimension ref="A1:I28"/>
  <sheetViews>
    <sheetView zoomScale="85" zoomScaleNormal="85" workbookViewId="0">
      <selection activeCell="H15" sqref="H15"/>
    </sheetView>
  </sheetViews>
  <sheetFormatPr defaultColWidth="9.140625" defaultRowHeight="14.25" x14ac:dyDescent="0.2"/>
  <cols>
    <col min="1" max="1" width="5.85546875" style="2" customWidth="1"/>
    <col min="2" max="2" width="86" style="2" customWidth="1"/>
    <col min="3" max="6" width="9.140625" style="2"/>
    <col min="7" max="7" width="19.85546875" style="2" customWidth="1"/>
    <col min="8" max="8" width="9.140625" style="2"/>
    <col min="9" max="9" width="20.42578125" style="2" customWidth="1"/>
    <col min="10" max="16384" width="9.140625" style="2"/>
  </cols>
  <sheetData>
    <row r="1" spans="1:9" x14ac:dyDescent="0.2">
      <c r="A1" s="81" t="s">
        <v>266</v>
      </c>
      <c r="B1" s="82"/>
      <c r="C1" s="90" t="s">
        <v>261</v>
      </c>
      <c r="D1" s="90"/>
      <c r="E1" s="58" t="s">
        <v>2</v>
      </c>
      <c r="F1" s="18" t="s">
        <v>306</v>
      </c>
      <c r="G1" s="59" t="s">
        <v>263</v>
      </c>
      <c r="H1" s="59" t="s">
        <v>3</v>
      </c>
      <c r="I1" s="59" t="s">
        <v>307</v>
      </c>
    </row>
    <row r="2" spans="1:9" x14ac:dyDescent="0.2">
      <c r="A2" s="37" t="s">
        <v>5</v>
      </c>
      <c r="B2" s="37" t="s">
        <v>6</v>
      </c>
      <c r="C2" s="53" t="s">
        <v>7</v>
      </c>
      <c r="D2" s="54" t="s">
        <v>8</v>
      </c>
      <c r="E2" s="58" t="s">
        <v>11</v>
      </c>
      <c r="F2" s="19" t="s">
        <v>11</v>
      </c>
      <c r="G2" s="19" t="s">
        <v>11</v>
      </c>
      <c r="H2" s="19" t="s">
        <v>11</v>
      </c>
      <c r="I2" s="19" t="s">
        <v>11</v>
      </c>
    </row>
    <row r="3" spans="1:9" x14ac:dyDescent="0.2">
      <c r="A3" s="5" t="s">
        <v>249</v>
      </c>
      <c r="B3" s="55" t="s">
        <v>267</v>
      </c>
      <c r="C3" s="5" t="s">
        <v>91</v>
      </c>
      <c r="D3" s="60"/>
      <c r="E3" s="5"/>
      <c r="F3" s="24"/>
      <c r="G3" s="24"/>
      <c r="H3" s="24"/>
      <c r="I3" s="24"/>
    </row>
    <row r="4" spans="1:9" ht="171" x14ac:dyDescent="0.2">
      <c r="A4" s="5" t="s">
        <v>92</v>
      </c>
      <c r="B4" s="55" t="s">
        <v>268</v>
      </c>
      <c r="C4" s="5" t="s">
        <v>91</v>
      </c>
      <c r="D4" s="60"/>
      <c r="E4" s="5"/>
      <c r="F4" s="24"/>
      <c r="G4" s="24"/>
      <c r="H4" s="24"/>
      <c r="I4" s="24"/>
    </row>
    <row r="5" spans="1:9" x14ac:dyDescent="0.2">
      <c r="A5" s="5" t="s">
        <v>269</v>
      </c>
      <c r="B5" s="55" t="s">
        <v>270</v>
      </c>
      <c r="C5" s="5" t="s">
        <v>271</v>
      </c>
      <c r="D5" s="60" t="s">
        <v>161</v>
      </c>
      <c r="E5" s="5">
        <v>46</v>
      </c>
      <c r="F5" s="24"/>
      <c r="G5" s="24">
        <f>E5+F5</f>
        <v>46</v>
      </c>
      <c r="H5" s="24"/>
      <c r="I5" s="24">
        <f>G5-D5</f>
        <v>6</v>
      </c>
    </row>
    <row r="6" spans="1:9" x14ac:dyDescent="0.2">
      <c r="A6" s="5" t="s">
        <v>272</v>
      </c>
      <c r="B6" s="55" t="s">
        <v>273</v>
      </c>
      <c r="C6" s="5" t="s">
        <v>271</v>
      </c>
      <c r="D6" s="60" t="s">
        <v>150</v>
      </c>
      <c r="E6" s="5"/>
      <c r="F6" s="24"/>
      <c r="G6" s="24"/>
      <c r="H6" s="24"/>
      <c r="I6" s="24"/>
    </row>
    <row r="7" spans="1:9" x14ac:dyDescent="0.2">
      <c r="A7" s="5" t="s">
        <v>274</v>
      </c>
      <c r="B7" s="55" t="s">
        <v>275</v>
      </c>
      <c r="C7" s="5" t="s">
        <v>271</v>
      </c>
      <c r="D7" s="60" t="s">
        <v>120</v>
      </c>
      <c r="E7" s="5"/>
      <c r="F7" s="24"/>
      <c r="G7" s="24"/>
      <c r="H7" s="24"/>
      <c r="I7" s="24"/>
    </row>
    <row r="8" spans="1:9" ht="42.75" x14ac:dyDescent="0.2">
      <c r="A8" s="5" t="s">
        <v>108</v>
      </c>
      <c r="B8" s="55" t="s">
        <v>276</v>
      </c>
      <c r="C8" s="5" t="s">
        <v>91</v>
      </c>
      <c r="D8" s="60"/>
      <c r="E8" s="5"/>
      <c r="F8" s="24"/>
      <c r="G8" s="24"/>
      <c r="H8" s="24"/>
      <c r="I8" s="24"/>
    </row>
    <row r="9" spans="1:9" x14ac:dyDescent="0.2">
      <c r="A9" s="5" t="s">
        <v>277</v>
      </c>
      <c r="B9" s="55" t="s">
        <v>278</v>
      </c>
      <c r="C9" s="5" t="s">
        <v>112</v>
      </c>
      <c r="D9" s="60" t="s">
        <v>92</v>
      </c>
      <c r="E9" s="5"/>
      <c r="F9" s="24"/>
      <c r="G9" s="24"/>
      <c r="H9" s="24"/>
      <c r="I9" s="24"/>
    </row>
    <row r="10" spans="1:9" x14ac:dyDescent="0.2">
      <c r="A10" s="5" t="s">
        <v>279</v>
      </c>
      <c r="B10" s="55" t="s">
        <v>275</v>
      </c>
      <c r="C10" s="5" t="s">
        <v>112</v>
      </c>
      <c r="D10" s="60" t="s">
        <v>92</v>
      </c>
      <c r="E10" s="5"/>
      <c r="F10" s="24"/>
      <c r="G10" s="24"/>
      <c r="H10" s="24"/>
      <c r="I10" s="24"/>
    </row>
    <row r="11" spans="1:9" ht="42.75" x14ac:dyDescent="0.2">
      <c r="A11" s="5" t="s">
        <v>132</v>
      </c>
      <c r="B11" s="55" t="s">
        <v>280</v>
      </c>
      <c r="C11" s="5" t="s">
        <v>91</v>
      </c>
      <c r="D11" s="60"/>
      <c r="E11" s="5"/>
      <c r="F11" s="24"/>
      <c r="G11" s="24"/>
      <c r="H11" s="24"/>
      <c r="I11" s="24"/>
    </row>
    <row r="12" spans="1:9" x14ac:dyDescent="0.2">
      <c r="A12" s="5" t="s">
        <v>281</v>
      </c>
      <c r="B12" s="55" t="s">
        <v>282</v>
      </c>
      <c r="C12" s="5" t="s">
        <v>112</v>
      </c>
      <c r="D12" s="60" t="s">
        <v>92</v>
      </c>
      <c r="E12" s="5">
        <v>1</v>
      </c>
      <c r="F12" s="24"/>
      <c r="G12" s="24">
        <f t="shared" ref="G12:G28" si="0">E12+F12</f>
        <v>1</v>
      </c>
      <c r="H12" s="24"/>
      <c r="I12" s="24"/>
    </row>
    <row r="13" spans="1:9" ht="57" x14ac:dyDescent="0.2">
      <c r="A13" s="5" t="s">
        <v>138</v>
      </c>
      <c r="B13" s="55" t="s">
        <v>283</v>
      </c>
      <c r="C13" s="5" t="s">
        <v>284</v>
      </c>
      <c r="D13" s="60"/>
      <c r="E13" s="5"/>
      <c r="F13" s="24"/>
      <c r="G13" s="24"/>
      <c r="H13" s="24"/>
      <c r="I13" s="24"/>
    </row>
    <row r="14" spans="1:9" x14ac:dyDescent="0.2">
      <c r="A14" s="5" t="s">
        <v>285</v>
      </c>
      <c r="B14" s="55" t="s">
        <v>286</v>
      </c>
      <c r="C14" s="5" t="s">
        <v>112</v>
      </c>
      <c r="D14" s="60" t="s">
        <v>92</v>
      </c>
      <c r="E14" s="5">
        <v>1</v>
      </c>
      <c r="F14" s="24"/>
      <c r="G14" s="24">
        <f t="shared" si="0"/>
        <v>1</v>
      </c>
      <c r="H14" s="24"/>
      <c r="I14" s="24"/>
    </row>
    <row r="15" spans="1:9" ht="28.5" x14ac:dyDescent="0.2">
      <c r="A15" s="5" t="s">
        <v>184</v>
      </c>
      <c r="B15" s="55" t="s">
        <v>287</v>
      </c>
      <c r="C15" s="5" t="s">
        <v>36</v>
      </c>
      <c r="D15" s="60" t="s">
        <v>92</v>
      </c>
      <c r="E15" s="5">
        <v>1</v>
      </c>
      <c r="F15" s="24"/>
      <c r="G15" s="24">
        <f t="shared" si="0"/>
        <v>1</v>
      </c>
      <c r="H15" s="24"/>
      <c r="I15" s="24"/>
    </row>
    <row r="16" spans="1:9" x14ac:dyDescent="0.2">
      <c r="A16" s="5" t="s">
        <v>227</v>
      </c>
      <c r="B16" s="55" t="s">
        <v>288</v>
      </c>
      <c r="C16" s="5" t="s">
        <v>36</v>
      </c>
      <c r="D16" s="60" t="s">
        <v>92</v>
      </c>
      <c r="E16" s="5"/>
      <c r="F16" s="3">
        <v>1</v>
      </c>
      <c r="G16" s="24">
        <f t="shared" si="0"/>
        <v>1</v>
      </c>
      <c r="H16" s="3">
        <f>G16</f>
        <v>1</v>
      </c>
      <c r="I16" s="24"/>
    </row>
    <row r="17" spans="1:9" ht="57" x14ac:dyDescent="0.2">
      <c r="A17" s="5" t="s">
        <v>171</v>
      </c>
      <c r="B17" s="55" t="s">
        <v>289</v>
      </c>
      <c r="C17" s="5" t="s">
        <v>290</v>
      </c>
      <c r="D17" s="60" t="s">
        <v>92</v>
      </c>
      <c r="E17" s="5">
        <v>1</v>
      </c>
      <c r="F17" s="24"/>
      <c r="G17" s="24">
        <f t="shared" si="0"/>
        <v>1</v>
      </c>
      <c r="H17" s="24"/>
      <c r="I17" s="24"/>
    </row>
    <row r="18" spans="1:9" x14ac:dyDescent="0.2">
      <c r="A18" s="5" t="s">
        <v>291</v>
      </c>
      <c r="B18" s="55" t="s">
        <v>292</v>
      </c>
      <c r="C18" s="5" t="s">
        <v>91</v>
      </c>
      <c r="D18" s="60"/>
      <c r="E18" s="5"/>
      <c r="F18" s="24"/>
      <c r="G18" s="24"/>
      <c r="H18" s="24"/>
      <c r="I18" s="24"/>
    </row>
    <row r="19" spans="1:9" ht="128.25" x14ac:dyDescent="0.2">
      <c r="A19" s="5" t="s">
        <v>92</v>
      </c>
      <c r="B19" s="55" t="s">
        <v>293</v>
      </c>
      <c r="C19" s="5" t="s">
        <v>91</v>
      </c>
      <c r="D19" s="60"/>
      <c r="E19" s="5"/>
      <c r="F19" s="24"/>
      <c r="G19" s="24"/>
      <c r="H19" s="24"/>
      <c r="I19" s="24"/>
    </row>
    <row r="20" spans="1:9" x14ac:dyDescent="0.2">
      <c r="A20" s="5" t="s">
        <v>269</v>
      </c>
      <c r="B20" s="55" t="s">
        <v>294</v>
      </c>
      <c r="C20" s="5" t="s">
        <v>271</v>
      </c>
      <c r="D20" s="60" t="s">
        <v>120</v>
      </c>
      <c r="E20" s="5"/>
      <c r="F20" s="24"/>
      <c r="G20" s="24"/>
      <c r="H20" s="24"/>
      <c r="I20" s="24"/>
    </row>
    <row r="21" spans="1:9" x14ac:dyDescent="0.2">
      <c r="A21" s="5" t="s">
        <v>272</v>
      </c>
      <c r="B21" s="55" t="s">
        <v>295</v>
      </c>
      <c r="C21" s="5" t="s">
        <v>271</v>
      </c>
      <c r="D21" s="60" t="s">
        <v>155</v>
      </c>
      <c r="E21" s="5">
        <v>15</v>
      </c>
      <c r="F21" s="24"/>
      <c r="G21" s="24">
        <f t="shared" si="0"/>
        <v>15</v>
      </c>
      <c r="H21" s="24"/>
      <c r="I21" s="24"/>
    </row>
    <row r="22" spans="1:9" x14ac:dyDescent="0.2">
      <c r="A22" s="5" t="s">
        <v>296</v>
      </c>
      <c r="B22" s="55" t="s">
        <v>297</v>
      </c>
      <c r="C22" s="5" t="s">
        <v>271</v>
      </c>
      <c r="D22" s="60" t="s">
        <v>152</v>
      </c>
      <c r="E22" s="5">
        <v>11</v>
      </c>
      <c r="F22" s="24"/>
      <c r="G22" s="24">
        <f t="shared" si="0"/>
        <v>11</v>
      </c>
      <c r="H22" s="24"/>
      <c r="I22" s="24"/>
    </row>
    <row r="23" spans="1:9" x14ac:dyDescent="0.2">
      <c r="A23" s="5" t="s">
        <v>298</v>
      </c>
      <c r="B23" s="55" t="s">
        <v>299</v>
      </c>
      <c r="C23" s="5" t="s">
        <v>271</v>
      </c>
      <c r="D23" s="60" t="s">
        <v>120</v>
      </c>
      <c r="E23" s="5"/>
      <c r="F23" s="24"/>
      <c r="G23" s="24"/>
      <c r="H23" s="24"/>
      <c r="I23" s="24"/>
    </row>
    <row r="24" spans="1:9" ht="42.75" x14ac:dyDescent="0.2">
      <c r="A24" s="5" t="s">
        <v>108</v>
      </c>
      <c r="B24" s="55" t="s">
        <v>300</v>
      </c>
      <c r="C24" s="5" t="s">
        <v>112</v>
      </c>
      <c r="D24" s="60" t="s">
        <v>108</v>
      </c>
      <c r="E24" s="5">
        <v>2</v>
      </c>
      <c r="F24" s="24"/>
      <c r="G24" s="24">
        <f t="shared" si="0"/>
        <v>2</v>
      </c>
      <c r="H24" s="24"/>
      <c r="I24" s="24"/>
    </row>
    <row r="25" spans="1:9" ht="42.75" x14ac:dyDescent="0.2">
      <c r="A25" s="5" t="s">
        <v>132</v>
      </c>
      <c r="B25" s="55" t="s">
        <v>301</v>
      </c>
      <c r="C25" s="5" t="s">
        <v>112</v>
      </c>
      <c r="D25" s="60" t="s">
        <v>92</v>
      </c>
      <c r="E25" s="5">
        <v>1</v>
      </c>
      <c r="F25" s="24"/>
      <c r="G25" s="24">
        <f t="shared" si="0"/>
        <v>1</v>
      </c>
      <c r="H25" s="24"/>
      <c r="I25" s="24"/>
    </row>
    <row r="26" spans="1:9" x14ac:dyDescent="0.2">
      <c r="A26" s="5" t="s">
        <v>302</v>
      </c>
      <c r="B26" s="55" t="s">
        <v>303</v>
      </c>
      <c r="C26" s="5" t="s">
        <v>91</v>
      </c>
      <c r="D26" s="60"/>
      <c r="E26" s="5"/>
      <c r="F26" s="24"/>
      <c r="G26" s="24"/>
      <c r="H26" s="24"/>
      <c r="I26" s="24"/>
    </row>
    <row r="27" spans="1:9" x14ac:dyDescent="0.2">
      <c r="A27" s="5" t="s">
        <v>91</v>
      </c>
      <c r="B27" s="55" t="s">
        <v>304</v>
      </c>
      <c r="C27" s="5" t="s">
        <v>91</v>
      </c>
      <c r="D27" s="60"/>
      <c r="E27" s="5"/>
      <c r="F27" s="24"/>
      <c r="G27" s="24"/>
      <c r="H27" s="24"/>
      <c r="I27" s="24"/>
    </row>
    <row r="28" spans="1:9" ht="57" x14ac:dyDescent="0.2">
      <c r="A28" s="5" t="s">
        <v>108</v>
      </c>
      <c r="B28" s="55" t="s">
        <v>305</v>
      </c>
      <c r="C28" s="5" t="s">
        <v>112</v>
      </c>
      <c r="D28" s="60" t="s">
        <v>132</v>
      </c>
      <c r="E28" s="5">
        <v>3</v>
      </c>
      <c r="F28" s="24"/>
      <c r="G28" s="24">
        <f t="shared" si="0"/>
        <v>3</v>
      </c>
      <c r="H28" s="24"/>
      <c r="I28" s="24"/>
    </row>
  </sheetData>
  <mergeCells count="2">
    <mergeCell ref="A1:B1"/>
    <mergeCell ref="C1:D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5C65-40E2-4418-AFFB-F72204D82E81}">
  <dimension ref="A1:E6"/>
  <sheetViews>
    <sheetView workbookViewId="0">
      <selection activeCell="D22" sqref="D22"/>
    </sheetView>
  </sheetViews>
  <sheetFormatPr defaultColWidth="9.140625" defaultRowHeight="14.25" x14ac:dyDescent="0.2"/>
  <cols>
    <col min="1" max="1" width="3.5703125" style="2" customWidth="1"/>
    <col min="2" max="2" width="53.7109375" style="2" customWidth="1"/>
    <col min="3" max="4" width="9.140625" style="2"/>
    <col min="5" max="5" width="9.140625" style="16"/>
    <col min="6" max="16384" width="9.140625" style="2"/>
  </cols>
  <sheetData>
    <row r="1" spans="1:5" x14ac:dyDescent="0.2">
      <c r="A1" s="81" t="s">
        <v>310</v>
      </c>
      <c r="B1" s="82"/>
      <c r="C1" s="90" t="s">
        <v>261</v>
      </c>
      <c r="D1" s="90"/>
      <c r="E1" s="68" t="s">
        <v>3</v>
      </c>
    </row>
    <row r="2" spans="1:5" x14ac:dyDescent="0.2">
      <c r="A2" s="64" t="s">
        <v>5</v>
      </c>
      <c r="B2" s="64" t="s">
        <v>6</v>
      </c>
      <c r="C2" s="53" t="s">
        <v>7</v>
      </c>
      <c r="D2" s="54" t="s">
        <v>8</v>
      </c>
      <c r="E2" s="37" t="s">
        <v>11</v>
      </c>
    </row>
    <row r="3" spans="1:5" x14ac:dyDescent="0.2">
      <c r="A3" s="5" t="s">
        <v>249</v>
      </c>
      <c r="B3" s="4" t="s">
        <v>312</v>
      </c>
      <c r="C3" s="5" t="s">
        <v>91</v>
      </c>
      <c r="D3" s="5"/>
      <c r="E3" s="3"/>
    </row>
    <row r="4" spans="1:5" ht="28.5" x14ac:dyDescent="0.2">
      <c r="A4" s="5" t="s">
        <v>92</v>
      </c>
      <c r="B4" s="4" t="s">
        <v>313</v>
      </c>
      <c r="C4" s="5" t="s">
        <v>112</v>
      </c>
      <c r="D4" s="5" t="s">
        <v>132</v>
      </c>
      <c r="E4" s="3">
        <v>3</v>
      </c>
    </row>
    <row r="5" spans="1:5" ht="28.5" x14ac:dyDescent="0.2">
      <c r="A5" s="5" t="s">
        <v>117</v>
      </c>
      <c r="B5" s="4" t="s">
        <v>314</v>
      </c>
      <c r="C5" s="5" t="s">
        <v>148</v>
      </c>
      <c r="D5" s="5" t="s">
        <v>315</v>
      </c>
      <c r="E5" s="3">
        <v>75</v>
      </c>
    </row>
    <row r="6" spans="1:5" x14ac:dyDescent="0.2">
      <c r="A6" s="5" t="s">
        <v>162</v>
      </c>
      <c r="B6" s="4" t="s">
        <v>316</v>
      </c>
      <c r="C6" s="5" t="s">
        <v>148</v>
      </c>
      <c r="D6" s="5" t="s">
        <v>212</v>
      </c>
      <c r="E6" s="3">
        <v>30</v>
      </c>
    </row>
  </sheetData>
  <mergeCells count="2">
    <mergeCell ref="A1:B1"/>
    <mergeCell ref="C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workbookViewId="0">
      <selection activeCell="M17" sqref="M17:M26"/>
    </sheetView>
  </sheetViews>
  <sheetFormatPr defaultColWidth="9.140625" defaultRowHeight="14.25" x14ac:dyDescent="0.2"/>
  <cols>
    <col min="1" max="1" width="6.140625" style="15" customWidth="1"/>
    <col min="2" max="2" width="82.85546875" style="2" customWidth="1"/>
    <col min="3" max="3" width="9.140625" style="2"/>
    <col min="4" max="4" width="9.140625" style="16"/>
    <col min="5" max="5" width="13" style="2" customWidth="1"/>
    <col min="6" max="6" width="11.85546875" style="2" customWidth="1"/>
    <col min="7" max="9" width="12.85546875" style="2" customWidth="1"/>
    <col min="10" max="10" width="14.7109375" style="2" customWidth="1"/>
    <col min="11" max="11" width="14.5703125" style="2" bestFit="1" customWidth="1"/>
    <col min="12" max="12" width="15.140625" style="2" customWidth="1"/>
    <col min="13" max="16384" width="9.140625" style="2"/>
  </cols>
  <sheetData>
    <row r="1" spans="1:12" x14ac:dyDescent="0.2">
      <c r="A1" s="74" t="s">
        <v>0</v>
      </c>
      <c r="B1" s="75"/>
      <c r="C1" s="76" t="s">
        <v>1</v>
      </c>
      <c r="D1" s="76"/>
      <c r="E1" s="76"/>
      <c r="F1" s="76"/>
      <c r="G1" s="1" t="s">
        <v>2</v>
      </c>
      <c r="H1" s="1" t="s">
        <v>3</v>
      </c>
      <c r="I1" s="1" t="s">
        <v>4</v>
      </c>
      <c r="J1" s="1" t="s">
        <v>2</v>
      </c>
      <c r="K1" s="1" t="s">
        <v>3</v>
      </c>
      <c r="L1" s="1" t="s">
        <v>4</v>
      </c>
    </row>
    <row r="2" spans="1:12" x14ac:dyDescent="0.2">
      <c r="A2" s="1" t="s">
        <v>5</v>
      </c>
      <c r="B2" s="1" t="s">
        <v>6</v>
      </c>
      <c r="C2" s="1" t="s">
        <v>7</v>
      </c>
      <c r="D2" s="1" t="s">
        <v>8</v>
      </c>
      <c r="E2" s="1" t="s">
        <v>9</v>
      </c>
      <c r="F2" s="1" t="s">
        <v>10</v>
      </c>
      <c r="G2" s="1" t="s">
        <v>11</v>
      </c>
      <c r="H2" s="1" t="s">
        <v>11</v>
      </c>
      <c r="I2" s="1" t="s">
        <v>11</v>
      </c>
      <c r="J2" s="1" t="s">
        <v>10</v>
      </c>
      <c r="K2" s="1" t="s">
        <v>10</v>
      </c>
      <c r="L2" s="1" t="s">
        <v>10</v>
      </c>
    </row>
    <row r="3" spans="1:12" x14ac:dyDescent="0.2">
      <c r="A3" s="1"/>
      <c r="B3" s="1"/>
      <c r="C3" s="1"/>
      <c r="D3" s="1"/>
      <c r="E3" s="1"/>
      <c r="F3" s="1">
        <f>SUM(F4:F26)</f>
        <v>1085000</v>
      </c>
      <c r="G3" s="1"/>
      <c r="H3" s="1"/>
      <c r="I3" s="1"/>
      <c r="J3" s="1">
        <f>SUM(J4:J26)</f>
        <v>511522.64499999996</v>
      </c>
      <c r="K3" s="1">
        <f t="shared" ref="K3:L3" si="0">SUM(K4:K26)</f>
        <v>504405.83</v>
      </c>
      <c r="L3" s="1">
        <f t="shared" si="0"/>
        <v>1015928.475</v>
      </c>
    </row>
    <row r="4" spans="1:12" ht="85.5" x14ac:dyDescent="0.2">
      <c r="A4" s="3">
        <v>1</v>
      </c>
      <c r="B4" s="4" t="s">
        <v>12</v>
      </c>
      <c r="C4" s="5" t="s">
        <v>13</v>
      </c>
      <c r="D4" s="3">
        <v>41</v>
      </c>
      <c r="E4" s="3">
        <v>3650</v>
      </c>
      <c r="F4" s="3">
        <f>D4*E4</f>
        <v>149650</v>
      </c>
      <c r="G4" s="6">
        <f>'[2]Civil &amp; Interior '!$J$3</f>
        <v>40.770800000000001</v>
      </c>
      <c r="H4" s="6"/>
      <c r="I4" s="6">
        <f>G4+H4</f>
        <v>40.770800000000001</v>
      </c>
      <c r="J4" s="6">
        <f t="shared" ref="J4:J10" si="1">E4*G4</f>
        <v>148813.42000000001</v>
      </c>
      <c r="K4" s="7">
        <f>E4*H4</f>
        <v>0</v>
      </c>
      <c r="L4" s="7">
        <f>J4+K4</f>
        <v>148813.42000000001</v>
      </c>
    </row>
    <row r="5" spans="1:12" ht="85.5" x14ac:dyDescent="0.2">
      <c r="A5" s="3">
        <v>2</v>
      </c>
      <c r="B5" s="4" t="s">
        <v>14</v>
      </c>
      <c r="C5" s="5" t="s">
        <v>13</v>
      </c>
      <c r="D5" s="3">
        <v>25</v>
      </c>
      <c r="E5" s="3">
        <v>3000</v>
      </c>
      <c r="F5" s="3">
        <f t="shared" ref="F5:F26" si="2">D5*E5</f>
        <v>75000</v>
      </c>
      <c r="G5" s="8">
        <v>25</v>
      </c>
      <c r="H5" s="8"/>
      <c r="I5" s="6">
        <f t="shared" ref="I5:I26" si="3">G5+H5</f>
        <v>25</v>
      </c>
      <c r="J5" s="6">
        <f t="shared" si="1"/>
        <v>75000</v>
      </c>
      <c r="K5" s="7">
        <f t="shared" ref="K5:K26" si="4">E5*H5</f>
        <v>0</v>
      </c>
      <c r="L5" s="7">
        <f t="shared" ref="L5:L26" si="5">J5+K5</f>
        <v>75000</v>
      </c>
    </row>
    <row r="6" spans="1:12" ht="85.5" x14ac:dyDescent="0.2">
      <c r="A6" s="3">
        <v>3</v>
      </c>
      <c r="B6" s="4" t="s">
        <v>15</v>
      </c>
      <c r="C6" s="5" t="s">
        <v>13</v>
      </c>
      <c r="D6" s="3">
        <v>66</v>
      </c>
      <c r="E6" s="3">
        <v>2400</v>
      </c>
      <c r="F6" s="3">
        <f t="shared" si="2"/>
        <v>158400</v>
      </c>
      <c r="G6" s="6">
        <f>'[2]Civil &amp; Interior '!$J$16</f>
        <v>55.1145</v>
      </c>
      <c r="H6" s="6">
        <f>'[3]Civil &amp; Interior '!$M$5</f>
        <v>10.8855</v>
      </c>
      <c r="I6" s="6">
        <f t="shared" si="3"/>
        <v>66</v>
      </c>
      <c r="J6" s="6">
        <f t="shared" si="1"/>
        <v>132274.79999999999</v>
      </c>
      <c r="K6" s="7">
        <f t="shared" si="4"/>
        <v>26125.200000000001</v>
      </c>
      <c r="L6" s="7">
        <f t="shared" si="5"/>
        <v>158400</v>
      </c>
    </row>
    <row r="7" spans="1:12" ht="71.25" x14ac:dyDescent="0.2">
      <c r="A7" s="3">
        <v>4</v>
      </c>
      <c r="B7" s="4" t="s">
        <v>16</v>
      </c>
      <c r="C7" s="5" t="s">
        <v>13</v>
      </c>
      <c r="D7" s="3">
        <v>28</v>
      </c>
      <c r="E7" s="3">
        <v>700</v>
      </c>
      <c r="F7" s="3">
        <f t="shared" si="2"/>
        <v>19600</v>
      </c>
      <c r="G7" s="9">
        <v>28</v>
      </c>
      <c r="H7" s="9"/>
      <c r="I7" s="6">
        <f t="shared" si="3"/>
        <v>28</v>
      </c>
      <c r="J7" s="6">
        <f t="shared" si="1"/>
        <v>19600</v>
      </c>
      <c r="K7" s="7">
        <f t="shared" si="4"/>
        <v>0</v>
      </c>
      <c r="L7" s="7">
        <f t="shared" si="5"/>
        <v>19600</v>
      </c>
    </row>
    <row r="8" spans="1:12" ht="42.75" x14ac:dyDescent="0.2">
      <c r="A8" s="3">
        <v>5</v>
      </c>
      <c r="B8" s="4" t="s">
        <v>17</v>
      </c>
      <c r="C8" s="5" t="s">
        <v>13</v>
      </c>
      <c r="D8" s="3">
        <v>34</v>
      </c>
      <c r="E8" s="3">
        <v>1150</v>
      </c>
      <c r="F8" s="3">
        <f t="shared" si="2"/>
        <v>39100</v>
      </c>
      <c r="G8" s="3">
        <f>'[2]Civil &amp; Interior '!$J$28</f>
        <v>4.0754999999999999</v>
      </c>
      <c r="H8" s="3"/>
      <c r="I8" s="6">
        <f t="shared" si="3"/>
        <v>4.0754999999999999</v>
      </c>
      <c r="J8" s="6">
        <f t="shared" si="1"/>
        <v>4686.8249999999998</v>
      </c>
      <c r="K8" s="7">
        <f t="shared" si="4"/>
        <v>0</v>
      </c>
      <c r="L8" s="7">
        <f t="shared" si="5"/>
        <v>4686.8249999999998</v>
      </c>
    </row>
    <row r="9" spans="1:12" ht="28.5" x14ac:dyDescent="0.2">
      <c r="A9" s="3">
        <v>6</v>
      </c>
      <c r="B9" s="4" t="s">
        <v>18</v>
      </c>
      <c r="C9" s="5" t="s">
        <v>13</v>
      </c>
      <c r="D9" s="3">
        <v>62</v>
      </c>
      <c r="E9" s="3">
        <v>475</v>
      </c>
      <c r="F9" s="3">
        <f t="shared" si="2"/>
        <v>29450</v>
      </c>
      <c r="G9" s="3">
        <v>0</v>
      </c>
      <c r="H9" s="6">
        <f>'[3]Civil &amp; Interior '!$M$14</f>
        <v>32.33</v>
      </c>
      <c r="I9" s="6">
        <f t="shared" si="3"/>
        <v>32.33</v>
      </c>
      <c r="J9" s="6">
        <f t="shared" si="1"/>
        <v>0</v>
      </c>
      <c r="K9" s="7">
        <f t="shared" si="4"/>
        <v>15356.75</v>
      </c>
      <c r="L9" s="7">
        <f t="shared" si="5"/>
        <v>15356.75</v>
      </c>
    </row>
    <row r="10" spans="1:12" ht="42.75" x14ac:dyDescent="0.2">
      <c r="A10" s="3">
        <v>7</v>
      </c>
      <c r="B10" s="4" t="s">
        <v>19</v>
      </c>
      <c r="C10" s="5" t="s">
        <v>13</v>
      </c>
      <c r="D10" s="3">
        <v>12</v>
      </c>
      <c r="E10" s="3">
        <v>1700</v>
      </c>
      <c r="F10" s="3">
        <f t="shared" si="2"/>
        <v>20400</v>
      </c>
      <c r="G10" s="3">
        <f>'[2]Civil &amp; Interior '!$J$34</f>
        <v>11.407999999999999</v>
      </c>
      <c r="H10" s="3"/>
      <c r="I10" s="6">
        <f t="shared" si="3"/>
        <v>11.407999999999999</v>
      </c>
      <c r="J10" s="6">
        <f t="shared" si="1"/>
        <v>19393.599999999999</v>
      </c>
      <c r="K10" s="7">
        <f t="shared" si="4"/>
        <v>0</v>
      </c>
      <c r="L10" s="7">
        <f t="shared" si="5"/>
        <v>19393.599999999999</v>
      </c>
    </row>
    <row r="11" spans="1:12" ht="42.75" x14ac:dyDescent="0.2">
      <c r="A11" s="3">
        <v>8</v>
      </c>
      <c r="B11" s="4" t="s">
        <v>20</v>
      </c>
      <c r="C11" s="5" t="s">
        <v>13</v>
      </c>
      <c r="D11" s="3">
        <v>25</v>
      </c>
      <c r="E11" s="3">
        <v>2000</v>
      </c>
      <c r="F11" s="3">
        <f t="shared" si="2"/>
        <v>50000</v>
      </c>
      <c r="G11" s="3"/>
      <c r="H11" s="6">
        <f>'[3]Civil &amp; Interior '!$M$16</f>
        <v>21.734999999999999</v>
      </c>
      <c r="I11" s="6">
        <f t="shared" si="3"/>
        <v>21.734999999999999</v>
      </c>
      <c r="J11" s="3"/>
      <c r="K11" s="7">
        <f t="shared" si="4"/>
        <v>43470</v>
      </c>
      <c r="L11" s="7">
        <f t="shared" si="5"/>
        <v>43470</v>
      </c>
    </row>
    <row r="12" spans="1:12" ht="42.75" x14ac:dyDescent="0.2">
      <c r="A12" s="3">
        <v>9</v>
      </c>
      <c r="B12" s="4" t="s">
        <v>21</v>
      </c>
      <c r="C12" s="5" t="s">
        <v>13</v>
      </c>
      <c r="D12" s="3">
        <v>26</v>
      </c>
      <c r="E12" s="3">
        <v>1750</v>
      </c>
      <c r="F12" s="3">
        <f t="shared" si="2"/>
        <v>45500</v>
      </c>
      <c r="G12" s="3"/>
      <c r="H12" s="6">
        <f>'[3]Civil &amp; Interior '!$M$17</f>
        <v>25.64</v>
      </c>
      <c r="I12" s="6">
        <f t="shared" si="3"/>
        <v>25.64</v>
      </c>
      <c r="J12" s="3"/>
      <c r="K12" s="7">
        <f t="shared" si="4"/>
        <v>44870</v>
      </c>
      <c r="L12" s="7">
        <f t="shared" si="5"/>
        <v>44870</v>
      </c>
    </row>
    <row r="13" spans="1:12" ht="42.75" x14ac:dyDescent="0.2">
      <c r="A13" s="3">
        <v>10</v>
      </c>
      <c r="B13" s="4" t="s">
        <v>22</v>
      </c>
      <c r="C13" s="5" t="s">
        <v>23</v>
      </c>
      <c r="D13" s="3">
        <v>28</v>
      </c>
      <c r="E13" s="3">
        <v>300</v>
      </c>
      <c r="F13" s="3">
        <f t="shared" si="2"/>
        <v>8400</v>
      </c>
      <c r="G13" s="3"/>
      <c r="H13" s="6">
        <f>'[3]Civil &amp; Interior '!$M$18</f>
        <v>16.25</v>
      </c>
      <c r="I13" s="6">
        <f t="shared" si="3"/>
        <v>16.25</v>
      </c>
      <c r="J13" s="3"/>
      <c r="K13" s="7">
        <f t="shared" si="4"/>
        <v>4875</v>
      </c>
      <c r="L13" s="7">
        <f t="shared" si="5"/>
        <v>4875</v>
      </c>
    </row>
    <row r="14" spans="1:12" ht="57" x14ac:dyDescent="0.2">
      <c r="A14" s="3">
        <v>11</v>
      </c>
      <c r="B14" s="4" t="s">
        <v>24</v>
      </c>
      <c r="C14" s="5" t="s">
        <v>13</v>
      </c>
      <c r="D14" s="3">
        <v>52</v>
      </c>
      <c r="E14" s="3">
        <v>1600</v>
      </c>
      <c r="F14" s="3">
        <f t="shared" si="2"/>
        <v>83200</v>
      </c>
      <c r="G14" s="9">
        <v>52</v>
      </c>
      <c r="H14" s="9"/>
      <c r="I14" s="6">
        <f t="shared" si="3"/>
        <v>52</v>
      </c>
      <c r="J14" s="6">
        <f>E14*G14</f>
        <v>83200</v>
      </c>
      <c r="K14" s="7">
        <f t="shared" si="4"/>
        <v>0</v>
      </c>
      <c r="L14" s="7">
        <f t="shared" si="5"/>
        <v>83200</v>
      </c>
    </row>
    <row r="15" spans="1:12" ht="28.5" x14ac:dyDescent="0.2">
      <c r="A15" s="3">
        <v>12</v>
      </c>
      <c r="B15" s="4" t="s">
        <v>25</v>
      </c>
      <c r="C15" s="5" t="s">
        <v>26</v>
      </c>
      <c r="D15" s="3">
        <v>1</v>
      </c>
      <c r="E15" s="3">
        <v>5000</v>
      </c>
      <c r="F15" s="3">
        <f t="shared" si="2"/>
        <v>5000</v>
      </c>
      <c r="G15" s="3"/>
      <c r="H15" s="6">
        <f>'[3]Civil &amp; Interior '!$M$20</f>
        <v>1</v>
      </c>
      <c r="I15" s="6">
        <f t="shared" si="3"/>
        <v>1</v>
      </c>
      <c r="J15" s="3"/>
      <c r="K15" s="7">
        <f t="shared" si="4"/>
        <v>5000</v>
      </c>
      <c r="L15" s="7">
        <f t="shared" si="5"/>
        <v>5000</v>
      </c>
    </row>
    <row r="16" spans="1:12" ht="42.75" x14ac:dyDescent="0.2">
      <c r="A16" s="3">
        <v>13</v>
      </c>
      <c r="B16" s="4" t="s">
        <v>27</v>
      </c>
      <c r="C16" s="5" t="s">
        <v>13</v>
      </c>
      <c r="D16" s="3">
        <v>86</v>
      </c>
      <c r="E16" s="3">
        <v>500</v>
      </c>
      <c r="F16" s="3">
        <f t="shared" si="2"/>
        <v>43000</v>
      </c>
      <c r="G16" s="3"/>
      <c r="H16" s="3">
        <f>'[3]Civil &amp; Interior '!$M$21</f>
        <v>86</v>
      </c>
      <c r="I16" s="6">
        <f t="shared" si="3"/>
        <v>86</v>
      </c>
      <c r="J16" s="3"/>
      <c r="K16" s="7">
        <f t="shared" si="4"/>
        <v>43000</v>
      </c>
      <c r="L16" s="7">
        <f t="shared" si="5"/>
        <v>43000</v>
      </c>
    </row>
    <row r="17" spans="1:13" ht="42.75" x14ac:dyDescent="0.2">
      <c r="A17" s="10">
        <v>14</v>
      </c>
      <c r="B17" s="11" t="s">
        <v>28</v>
      </c>
      <c r="C17" s="12" t="s">
        <v>23</v>
      </c>
      <c r="D17" s="10">
        <v>187</v>
      </c>
      <c r="E17" s="10">
        <v>200</v>
      </c>
      <c r="F17" s="10">
        <f t="shared" si="2"/>
        <v>37400</v>
      </c>
      <c r="G17" s="10">
        <f>'[2]Civil &amp; Interior '!$J$54</f>
        <v>142.76999999999998</v>
      </c>
      <c r="H17" s="10">
        <f>'[3]Civil &amp; Interior '!$M$40</f>
        <v>9.379999999999999</v>
      </c>
      <c r="I17" s="13">
        <f>G17+H17</f>
        <v>152.14999999999998</v>
      </c>
      <c r="J17" s="13">
        <f>E17*G17</f>
        <v>28553.999999999996</v>
      </c>
      <c r="K17" s="14">
        <f t="shared" si="4"/>
        <v>1875.9999999999998</v>
      </c>
      <c r="L17" s="14">
        <f t="shared" si="5"/>
        <v>30429.999999999996</v>
      </c>
      <c r="M17" s="77" t="s">
        <v>333</v>
      </c>
    </row>
    <row r="18" spans="1:13" ht="42.75" x14ac:dyDescent="0.2">
      <c r="A18" s="10">
        <v>15</v>
      </c>
      <c r="B18" s="11" t="s">
        <v>29</v>
      </c>
      <c r="C18" s="12" t="s">
        <v>23</v>
      </c>
      <c r="D18" s="10">
        <v>4</v>
      </c>
      <c r="E18" s="10">
        <v>350</v>
      </c>
      <c r="F18" s="10">
        <f t="shared" si="2"/>
        <v>1400</v>
      </c>
      <c r="G18" s="10"/>
      <c r="H18" s="13">
        <f>'[3]Civil &amp; Interior '!$M$47</f>
        <v>4</v>
      </c>
      <c r="I18" s="13">
        <f t="shared" si="3"/>
        <v>4</v>
      </c>
      <c r="J18" s="10"/>
      <c r="K18" s="14">
        <f t="shared" si="4"/>
        <v>1400</v>
      </c>
      <c r="L18" s="14">
        <f t="shared" si="5"/>
        <v>1400</v>
      </c>
      <c r="M18" s="77"/>
    </row>
    <row r="19" spans="1:13" x14ac:dyDescent="0.2">
      <c r="A19" s="10">
        <v>16</v>
      </c>
      <c r="B19" s="11" t="s">
        <v>30</v>
      </c>
      <c r="C19" s="12" t="s">
        <v>26</v>
      </c>
      <c r="D19" s="10">
        <v>1</v>
      </c>
      <c r="E19" s="10">
        <v>35700</v>
      </c>
      <c r="F19" s="10">
        <f t="shared" si="2"/>
        <v>35700</v>
      </c>
      <c r="G19" s="10"/>
      <c r="H19" s="13">
        <f>'[3]Civil &amp; Interior '!$M$48</f>
        <v>1</v>
      </c>
      <c r="I19" s="13">
        <f t="shared" si="3"/>
        <v>1</v>
      </c>
      <c r="J19" s="10"/>
      <c r="K19" s="14">
        <f t="shared" si="4"/>
        <v>35700</v>
      </c>
      <c r="L19" s="14">
        <f t="shared" si="5"/>
        <v>35700</v>
      </c>
      <c r="M19" s="77"/>
    </row>
    <row r="20" spans="1:13" ht="42.75" x14ac:dyDescent="0.2">
      <c r="A20" s="10">
        <v>17</v>
      </c>
      <c r="B20" s="11" t="s">
        <v>31</v>
      </c>
      <c r="C20" s="12" t="s">
        <v>13</v>
      </c>
      <c r="D20" s="10">
        <v>12</v>
      </c>
      <c r="E20" s="10">
        <v>3200</v>
      </c>
      <c r="F20" s="10">
        <f t="shared" si="2"/>
        <v>38400</v>
      </c>
      <c r="G20" s="10"/>
      <c r="H20" s="13">
        <f>'[3]Civil &amp; Interior '!$M$49</f>
        <v>11.730400000000001</v>
      </c>
      <c r="I20" s="13">
        <f t="shared" si="3"/>
        <v>11.730400000000001</v>
      </c>
      <c r="J20" s="10"/>
      <c r="K20" s="14">
        <f t="shared" si="4"/>
        <v>37537.280000000006</v>
      </c>
      <c r="L20" s="14">
        <f t="shared" si="5"/>
        <v>37537.280000000006</v>
      </c>
      <c r="M20" s="77"/>
    </row>
    <row r="21" spans="1:13" ht="71.25" x14ac:dyDescent="0.2">
      <c r="A21" s="10">
        <v>18</v>
      </c>
      <c r="B21" s="11" t="s">
        <v>32</v>
      </c>
      <c r="C21" s="12" t="s">
        <v>13</v>
      </c>
      <c r="D21" s="10">
        <v>23</v>
      </c>
      <c r="E21" s="10">
        <v>1400</v>
      </c>
      <c r="F21" s="10">
        <f t="shared" si="2"/>
        <v>32200</v>
      </c>
      <c r="G21" s="10"/>
      <c r="H21" s="13">
        <f>'[3]Civil &amp; Interior '!$M$50</f>
        <v>22.853999999999999</v>
      </c>
      <c r="I21" s="13">
        <f t="shared" si="3"/>
        <v>22.853999999999999</v>
      </c>
      <c r="J21" s="10"/>
      <c r="K21" s="14">
        <f t="shared" si="4"/>
        <v>31995.599999999999</v>
      </c>
      <c r="L21" s="14">
        <f t="shared" si="5"/>
        <v>31995.599999999999</v>
      </c>
      <c r="M21" s="77"/>
    </row>
    <row r="22" spans="1:13" ht="99.75" x14ac:dyDescent="0.2">
      <c r="A22" s="10">
        <v>19</v>
      </c>
      <c r="B22" s="11" t="s">
        <v>33</v>
      </c>
      <c r="C22" s="12" t="s">
        <v>13</v>
      </c>
      <c r="D22" s="10">
        <v>53</v>
      </c>
      <c r="E22" s="10">
        <v>2900</v>
      </c>
      <c r="F22" s="10">
        <f t="shared" si="2"/>
        <v>153700</v>
      </c>
      <c r="G22" s="10"/>
      <c r="H22" s="10">
        <f>'[3]Civil &amp; Interior '!$M$51</f>
        <v>53</v>
      </c>
      <c r="I22" s="13">
        <f t="shared" si="3"/>
        <v>53</v>
      </c>
      <c r="J22" s="10"/>
      <c r="K22" s="14">
        <f t="shared" si="4"/>
        <v>153700</v>
      </c>
      <c r="L22" s="14">
        <f t="shared" si="5"/>
        <v>153700</v>
      </c>
      <c r="M22" s="77"/>
    </row>
    <row r="23" spans="1:13" ht="42.75" x14ac:dyDescent="0.2">
      <c r="A23" s="10">
        <v>20</v>
      </c>
      <c r="B23" s="11" t="s">
        <v>34</v>
      </c>
      <c r="C23" s="12" t="s">
        <v>26</v>
      </c>
      <c r="D23" s="10">
        <v>1</v>
      </c>
      <c r="E23" s="10">
        <v>26000</v>
      </c>
      <c r="F23" s="10">
        <f t="shared" si="2"/>
        <v>26000</v>
      </c>
      <c r="G23" s="10"/>
      <c r="H23" s="13">
        <f>'[3]Civil &amp; Interior '!$M$58</f>
        <v>1</v>
      </c>
      <c r="I23" s="13">
        <f t="shared" si="3"/>
        <v>1</v>
      </c>
      <c r="J23" s="10"/>
      <c r="K23" s="14">
        <f t="shared" si="4"/>
        <v>26000</v>
      </c>
      <c r="L23" s="14">
        <f t="shared" si="5"/>
        <v>26000</v>
      </c>
      <c r="M23" s="77"/>
    </row>
    <row r="24" spans="1:13" ht="99.75" x14ac:dyDescent="0.2">
      <c r="A24" s="10">
        <v>21</v>
      </c>
      <c r="B24" s="11" t="s">
        <v>35</v>
      </c>
      <c r="C24" s="12" t="s">
        <v>36</v>
      </c>
      <c r="D24" s="10">
        <v>1</v>
      </c>
      <c r="E24" s="10">
        <v>18000</v>
      </c>
      <c r="F24" s="10">
        <f t="shared" si="2"/>
        <v>18000</v>
      </c>
      <c r="G24" s="10"/>
      <c r="H24" s="13">
        <f>'[3]Civil &amp; Interior '!$M$59</f>
        <v>1</v>
      </c>
      <c r="I24" s="13">
        <f t="shared" si="3"/>
        <v>1</v>
      </c>
      <c r="J24" s="10"/>
      <c r="K24" s="14">
        <f t="shared" si="4"/>
        <v>18000</v>
      </c>
      <c r="L24" s="14">
        <f t="shared" si="5"/>
        <v>18000</v>
      </c>
      <c r="M24" s="77"/>
    </row>
    <row r="25" spans="1:13" x14ac:dyDescent="0.2">
      <c r="A25" s="10">
        <v>22</v>
      </c>
      <c r="B25" s="11" t="s">
        <v>37</v>
      </c>
      <c r="C25" s="12" t="s">
        <v>26</v>
      </c>
      <c r="D25" s="10">
        <v>1</v>
      </c>
      <c r="E25" s="10">
        <v>5500</v>
      </c>
      <c r="F25" s="10">
        <f t="shared" si="2"/>
        <v>5500</v>
      </c>
      <c r="G25" s="10"/>
      <c r="H25" s="13">
        <f>'[3]Civil &amp; Interior '!$M$60</f>
        <v>1</v>
      </c>
      <c r="I25" s="13">
        <f t="shared" si="3"/>
        <v>1</v>
      </c>
      <c r="J25" s="10"/>
      <c r="K25" s="14">
        <f t="shared" si="4"/>
        <v>5500</v>
      </c>
      <c r="L25" s="14">
        <f t="shared" si="5"/>
        <v>5500</v>
      </c>
      <c r="M25" s="77"/>
    </row>
    <row r="26" spans="1:13" x14ac:dyDescent="0.2">
      <c r="A26" s="10">
        <v>23</v>
      </c>
      <c r="B26" s="11" t="s">
        <v>38</v>
      </c>
      <c r="C26" s="12" t="s">
        <v>26</v>
      </c>
      <c r="D26" s="10">
        <v>1</v>
      </c>
      <c r="E26" s="10">
        <v>10000</v>
      </c>
      <c r="F26" s="10">
        <f t="shared" si="2"/>
        <v>10000</v>
      </c>
      <c r="G26" s="10"/>
      <c r="H26" s="13">
        <f>'[3]Civil &amp; Interior '!$M$61</f>
        <v>1</v>
      </c>
      <c r="I26" s="13">
        <f t="shared" si="3"/>
        <v>1</v>
      </c>
      <c r="J26" s="10"/>
      <c r="K26" s="14">
        <f t="shared" si="4"/>
        <v>10000</v>
      </c>
      <c r="L26" s="14">
        <f t="shared" si="5"/>
        <v>10000</v>
      </c>
      <c r="M26" s="77"/>
    </row>
  </sheetData>
  <mergeCells count="3">
    <mergeCell ref="A1:B1"/>
    <mergeCell ref="C1:F1"/>
    <mergeCell ref="M17:M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1F3A-B406-4E82-A80A-8845FD0FC114}">
  <dimension ref="A1:M122"/>
  <sheetViews>
    <sheetView workbookViewId="0">
      <selection activeCell="J6" sqref="J6"/>
    </sheetView>
  </sheetViews>
  <sheetFormatPr defaultColWidth="9.140625" defaultRowHeight="14.25" x14ac:dyDescent="0.2"/>
  <cols>
    <col min="1" max="1" width="4.7109375" style="15" customWidth="1"/>
    <col min="2" max="2" width="86.7109375" style="2" customWidth="1"/>
    <col min="3" max="3" width="9.140625" style="2"/>
    <col min="4" max="4" width="7" style="2" customWidth="1"/>
    <col min="5" max="5" width="8.42578125" style="15" customWidth="1"/>
    <col min="6" max="6" width="10.85546875" style="15" customWidth="1"/>
    <col min="7" max="10" width="9.140625" style="15"/>
    <col min="11" max="12" width="9.140625" style="2"/>
    <col min="13" max="13" width="20.42578125" style="2" bestFit="1" customWidth="1"/>
    <col min="14" max="16384" width="9.140625" style="2"/>
  </cols>
  <sheetData>
    <row r="1" spans="1:12" x14ac:dyDescent="0.2">
      <c r="A1" s="79" t="s">
        <v>85</v>
      </c>
      <c r="B1" s="80"/>
      <c r="C1" s="76" t="s">
        <v>86</v>
      </c>
      <c r="D1" s="76"/>
      <c r="E1" s="76"/>
      <c r="F1" s="76"/>
      <c r="G1" s="18" t="s">
        <v>2</v>
      </c>
      <c r="H1" s="18" t="s">
        <v>87</v>
      </c>
      <c r="I1" s="18" t="s">
        <v>88</v>
      </c>
      <c r="J1" s="18" t="s">
        <v>2</v>
      </c>
      <c r="K1" s="18" t="s">
        <v>87</v>
      </c>
      <c r="L1" s="18" t="s">
        <v>88</v>
      </c>
    </row>
    <row r="2" spans="1:12" x14ac:dyDescent="0.2">
      <c r="A2" s="37" t="s">
        <v>5</v>
      </c>
      <c r="B2" s="37" t="s">
        <v>6</v>
      </c>
      <c r="C2" s="37" t="s">
        <v>7</v>
      </c>
      <c r="D2" s="37" t="s">
        <v>11</v>
      </c>
      <c r="E2" s="38" t="s">
        <v>9</v>
      </c>
      <c r="F2" s="39" t="s">
        <v>10</v>
      </c>
      <c r="G2" s="18" t="s">
        <v>11</v>
      </c>
      <c r="H2" s="18" t="s">
        <v>11</v>
      </c>
      <c r="I2" s="18" t="s">
        <v>11</v>
      </c>
      <c r="J2" s="18" t="s">
        <v>10</v>
      </c>
      <c r="K2" s="18" t="s">
        <v>10</v>
      </c>
      <c r="L2" s="18" t="s">
        <v>10</v>
      </c>
    </row>
    <row r="3" spans="1:12" x14ac:dyDescent="0.2">
      <c r="A3" s="3" t="s">
        <v>89</v>
      </c>
      <c r="B3" s="4" t="s">
        <v>90</v>
      </c>
      <c r="C3" s="5" t="s">
        <v>91</v>
      </c>
      <c r="D3" s="5"/>
      <c r="E3" s="38"/>
      <c r="F3" s="39">
        <f>SUM(F5:F122)</f>
        <v>702600</v>
      </c>
      <c r="G3" s="38"/>
      <c r="H3" s="38"/>
      <c r="I3" s="38"/>
      <c r="J3" s="38">
        <f>SUM(J5:J122)</f>
        <v>169825</v>
      </c>
      <c r="K3" s="38">
        <f>SUM(K5:K122)</f>
        <v>346970</v>
      </c>
      <c r="L3" s="38">
        <f>SUM(L5:L122)</f>
        <v>516795</v>
      </c>
    </row>
    <row r="4" spans="1:12" ht="171" x14ac:dyDescent="0.2">
      <c r="A4" s="3" t="s">
        <v>92</v>
      </c>
      <c r="B4" s="4" t="s">
        <v>93</v>
      </c>
      <c r="C4" s="5" t="s">
        <v>91</v>
      </c>
      <c r="D4" s="5"/>
      <c r="E4" s="40"/>
      <c r="F4" s="41"/>
      <c r="G4" s="40"/>
      <c r="H4" s="40"/>
      <c r="I4" s="40"/>
      <c r="J4" s="40"/>
      <c r="K4" s="24"/>
      <c r="L4" s="24"/>
    </row>
    <row r="5" spans="1:12" x14ac:dyDescent="0.2">
      <c r="A5" s="3" t="s">
        <v>94</v>
      </c>
      <c r="B5" s="4" t="s">
        <v>95</v>
      </c>
      <c r="C5" s="5" t="s">
        <v>96</v>
      </c>
      <c r="D5" s="5" t="s">
        <v>92</v>
      </c>
      <c r="E5" s="40">
        <v>22820</v>
      </c>
      <c r="F5" s="41">
        <f>D5*E5</f>
        <v>22820</v>
      </c>
      <c r="G5" s="40"/>
      <c r="H5" s="40"/>
      <c r="I5" s="40">
        <f>G5+H5</f>
        <v>0</v>
      </c>
      <c r="J5" s="40"/>
      <c r="K5" s="24">
        <f>+H5*E5</f>
        <v>0</v>
      </c>
      <c r="L5" s="24"/>
    </row>
    <row r="6" spans="1:12" ht="57" x14ac:dyDescent="0.2">
      <c r="A6" s="3" t="s">
        <v>91</v>
      </c>
      <c r="B6" s="4" t="s">
        <v>97</v>
      </c>
      <c r="C6" s="5" t="s">
        <v>91</v>
      </c>
      <c r="D6" s="5"/>
      <c r="E6" s="40"/>
      <c r="F6" s="41"/>
      <c r="G6" s="40"/>
      <c r="H6" s="40"/>
      <c r="I6" s="40"/>
      <c r="J6" s="40"/>
      <c r="K6" s="24"/>
      <c r="L6" s="24"/>
    </row>
    <row r="7" spans="1:12" x14ac:dyDescent="0.2">
      <c r="A7" s="3" t="s">
        <v>91</v>
      </c>
      <c r="B7" s="4" t="s">
        <v>98</v>
      </c>
      <c r="C7" s="5" t="s">
        <v>91</v>
      </c>
      <c r="D7" s="5"/>
      <c r="E7" s="40"/>
      <c r="F7" s="41"/>
      <c r="G7" s="40"/>
      <c r="H7" s="40"/>
      <c r="I7" s="40"/>
      <c r="J7" s="40"/>
      <c r="K7" s="24"/>
      <c r="L7" s="24"/>
    </row>
    <row r="8" spans="1:12" x14ac:dyDescent="0.2">
      <c r="A8" s="3" t="s">
        <v>91</v>
      </c>
      <c r="B8" s="4" t="s">
        <v>99</v>
      </c>
      <c r="C8" s="5" t="s">
        <v>91</v>
      </c>
      <c r="D8" s="5"/>
      <c r="E8" s="40"/>
      <c r="F8" s="41"/>
      <c r="G8" s="40"/>
      <c r="H8" s="40"/>
      <c r="I8" s="40"/>
      <c r="J8" s="40"/>
      <c r="K8" s="24"/>
      <c r="L8" s="24"/>
    </row>
    <row r="9" spans="1:12" x14ac:dyDescent="0.2">
      <c r="A9" s="3" t="s">
        <v>100</v>
      </c>
      <c r="B9" s="4" t="s">
        <v>101</v>
      </c>
      <c r="C9" s="5" t="s">
        <v>91</v>
      </c>
      <c r="D9" s="5"/>
      <c r="E9" s="40"/>
      <c r="F9" s="41"/>
      <c r="G9" s="40"/>
      <c r="H9" s="40"/>
      <c r="I9" s="40"/>
      <c r="J9" s="40"/>
      <c r="K9" s="24"/>
      <c r="L9" s="24"/>
    </row>
    <row r="10" spans="1:12" x14ac:dyDescent="0.2">
      <c r="A10" s="3" t="s">
        <v>102</v>
      </c>
      <c r="B10" s="4" t="s">
        <v>103</v>
      </c>
      <c r="C10" s="5" t="s">
        <v>91</v>
      </c>
      <c r="D10" s="5"/>
      <c r="E10" s="40"/>
      <c r="F10" s="41"/>
      <c r="G10" s="40"/>
      <c r="H10" s="40"/>
      <c r="I10" s="40"/>
      <c r="J10" s="40"/>
      <c r="K10" s="24"/>
      <c r="L10" s="24"/>
    </row>
    <row r="11" spans="1:12" x14ac:dyDescent="0.2">
      <c r="A11" s="3" t="s">
        <v>104</v>
      </c>
      <c r="B11" s="4" t="s">
        <v>105</v>
      </c>
      <c r="C11" s="5" t="s">
        <v>91</v>
      </c>
      <c r="D11" s="5"/>
      <c r="E11" s="40"/>
      <c r="F11" s="41"/>
      <c r="G11" s="40"/>
      <c r="H11" s="40"/>
      <c r="I11" s="40"/>
      <c r="J11" s="40"/>
      <c r="K11" s="24"/>
      <c r="L11" s="24"/>
    </row>
    <row r="12" spans="1:12" x14ac:dyDescent="0.2">
      <c r="A12" s="3" t="s">
        <v>106</v>
      </c>
      <c r="B12" s="4" t="s">
        <v>107</v>
      </c>
      <c r="C12" s="5" t="s">
        <v>91</v>
      </c>
      <c r="D12" s="5"/>
      <c r="E12" s="40"/>
      <c r="F12" s="41"/>
      <c r="G12" s="40"/>
      <c r="H12" s="40"/>
      <c r="I12" s="40"/>
      <c r="J12" s="40"/>
      <c r="K12" s="24"/>
      <c r="L12" s="24"/>
    </row>
    <row r="13" spans="1:12" x14ac:dyDescent="0.2">
      <c r="A13" s="3" t="s">
        <v>108</v>
      </c>
      <c r="B13" s="4" t="s">
        <v>109</v>
      </c>
      <c r="C13" s="5" t="s">
        <v>91</v>
      </c>
      <c r="D13" s="5"/>
      <c r="E13" s="40"/>
      <c r="F13" s="41"/>
      <c r="G13" s="40"/>
      <c r="H13" s="40"/>
      <c r="I13" s="40"/>
      <c r="J13" s="40"/>
      <c r="K13" s="24"/>
      <c r="L13" s="24"/>
    </row>
    <row r="14" spans="1:12" ht="28.5" x14ac:dyDescent="0.2">
      <c r="A14" s="3" t="s">
        <v>110</v>
      </c>
      <c r="B14" s="4" t="s">
        <v>111</v>
      </c>
      <c r="C14" s="5" t="s">
        <v>112</v>
      </c>
      <c r="D14" s="5" t="s">
        <v>92</v>
      </c>
      <c r="E14" s="40">
        <v>1000</v>
      </c>
      <c r="F14" s="41">
        <f t="shared" ref="F14:F68" si="0">D14*E14</f>
        <v>1000</v>
      </c>
      <c r="G14" s="40"/>
      <c r="H14" s="40">
        <f>'[3]Electrical Work '!$J$14</f>
        <v>1</v>
      </c>
      <c r="I14" s="40">
        <f>G14+H14</f>
        <v>1</v>
      </c>
      <c r="J14" s="40"/>
      <c r="K14" s="24">
        <f>E14*H14</f>
        <v>1000</v>
      </c>
      <c r="L14" s="24">
        <f t="shared" ref="L14:L68" si="1">J14+K14</f>
        <v>1000</v>
      </c>
    </row>
    <row r="15" spans="1:12" ht="28.5" x14ac:dyDescent="0.2">
      <c r="A15" s="3" t="s">
        <v>113</v>
      </c>
      <c r="B15" s="4" t="s">
        <v>114</v>
      </c>
      <c r="C15" s="5" t="s">
        <v>112</v>
      </c>
      <c r="D15" s="5" t="s">
        <v>108</v>
      </c>
      <c r="E15" s="40">
        <v>1100</v>
      </c>
      <c r="F15" s="41">
        <f t="shared" si="0"/>
        <v>2200</v>
      </c>
      <c r="G15" s="40"/>
      <c r="H15" s="40">
        <f>'[3]Electrical Work '!$J$15</f>
        <v>2</v>
      </c>
      <c r="I15" s="40">
        <f t="shared" ref="I15:I78" si="2">G15+H15</f>
        <v>2</v>
      </c>
      <c r="J15" s="40"/>
      <c r="K15" s="24">
        <f t="shared" ref="K15:K68" si="3">E15*H15</f>
        <v>2200</v>
      </c>
      <c r="L15" s="24">
        <f t="shared" si="1"/>
        <v>2200</v>
      </c>
    </row>
    <row r="16" spans="1:12" ht="28.5" x14ac:dyDescent="0.2">
      <c r="A16" s="3" t="s">
        <v>115</v>
      </c>
      <c r="B16" s="4" t="s">
        <v>116</v>
      </c>
      <c r="C16" s="5" t="s">
        <v>112</v>
      </c>
      <c r="D16" s="5" t="s">
        <v>117</v>
      </c>
      <c r="E16" s="40">
        <v>800</v>
      </c>
      <c r="F16" s="41">
        <f t="shared" si="0"/>
        <v>7200</v>
      </c>
      <c r="G16" s="40"/>
      <c r="H16" s="40">
        <f>'[3]Electrical Work '!$J$16</f>
        <v>9</v>
      </c>
      <c r="I16" s="40">
        <f t="shared" si="2"/>
        <v>9</v>
      </c>
      <c r="J16" s="40"/>
      <c r="K16" s="24">
        <f t="shared" si="3"/>
        <v>7200</v>
      </c>
      <c r="L16" s="24">
        <f t="shared" si="1"/>
        <v>7200</v>
      </c>
    </row>
    <row r="17" spans="1:12" ht="28.5" x14ac:dyDescent="0.2">
      <c r="A17" s="3" t="s">
        <v>118</v>
      </c>
      <c r="B17" s="4" t="s">
        <v>119</v>
      </c>
      <c r="C17" s="5" t="s">
        <v>112</v>
      </c>
      <c r="D17" s="5" t="s">
        <v>120</v>
      </c>
      <c r="E17" s="40">
        <v>700</v>
      </c>
      <c r="F17" s="41">
        <f t="shared" si="0"/>
        <v>3500</v>
      </c>
      <c r="G17" s="40"/>
      <c r="H17" s="40">
        <f>'[3]Electrical Work '!$J$17</f>
        <v>5</v>
      </c>
      <c r="I17" s="40">
        <f t="shared" si="2"/>
        <v>5</v>
      </c>
      <c r="J17" s="40"/>
      <c r="K17" s="24">
        <f t="shared" si="3"/>
        <v>3500</v>
      </c>
      <c r="L17" s="24">
        <f t="shared" si="1"/>
        <v>3500</v>
      </c>
    </row>
    <row r="18" spans="1:12" x14ac:dyDescent="0.2">
      <c r="A18" s="3" t="s">
        <v>121</v>
      </c>
      <c r="B18" s="4" t="s">
        <v>122</v>
      </c>
      <c r="C18" s="5" t="s">
        <v>91</v>
      </c>
      <c r="D18" s="5"/>
      <c r="E18" s="40"/>
      <c r="F18" s="41"/>
      <c r="G18" s="40"/>
      <c r="H18" s="40"/>
      <c r="I18" s="40"/>
      <c r="J18" s="40"/>
      <c r="K18" s="24"/>
      <c r="L18" s="24"/>
    </row>
    <row r="19" spans="1:12" ht="42.75" x14ac:dyDescent="0.2">
      <c r="A19" s="3" t="s">
        <v>92</v>
      </c>
      <c r="B19" s="4" t="s">
        <v>123</v>
      </c>
      <c r="C19" s="5" t="s">
        <v>36</v>
      </c>
      <c r="D19" s="5" t="s">
        <v>92</v>
      </c>
      <c r="E19" s="40">
        <v>70000</v>
      </c>
      <c r="F19" s="41">
        <f t="shared" si="0"/>
        <v>70000</v>
      </c>
      <c r="G19" s="40"/>
      <c r="H19" s="40">
        <f>'[3]Electrical Work '!$J$19</f>
        <v>1</v>
      </c>
      <c r="I19" s="40">
        <f t="shared" si="2"/>
        <v>1</v>
      </c>
      <c r="J19" s="40"/>
      <c r="K19" s="24">
        <f t="shared" si="3"/>
        <v>70000</v>
      </c>
      <c r="L19" s="24">
        <f t="shared" si="1"/>
        <v>70000</v>
      </c>
    </row>
    <row r="20" spans="1:12" x14ac:dyDescent="0.2">
      <c r="A20" s="3" t="s">
        <v>124</v>
      </c>
      <c r="B20" s="4" t="s">
        <v>125</v>
      </c>
      <c r="C20" s="5" t="s">
        <v>91</v>
      </c>
      <c r="D20" s="5"/>
      <c r="E20" s="40"/>
      <c r="F20" s="41"/>
      <c r="G20" s="40"/>
      <c r="H20" s="40"/>
      <c r="I20" s="40"/>
      <c r="J20" s="40"/>
      <c r="K20" s="24"/>
      <c r="L20" s="24"/>
    </row>
    <row r="21" spans="1:12" ht="128.25" x14ac:dyDescent="0.2">
      <c r="A21" s="3" t="s">
        <v>91</v>
      </c>
      <c r="B21" s="4" t="s">
        <v>126</v>
      </c>
      <c r="C21" s="5" t="s">
        <v>91</v>
      </c>
      <c r="D21" s="5"/>
      <c r="E21" s="40"/>
      <c r="F21" s="41"/>
      <c r="G21" s="40"/>
      <c r="H21" s="40"/>
      <c r="I21" s="40"/>
      <c r="J21" s="40"/>
      <c r="K21" s="24"/>
      <c r="L21" s="24"/>
    </row>
    <row r="22" spans="1:12" x14ac:dyDescent="0.2">
      <c r="A22" s="3" t="s">
        <v>92</v>
      </c>
      <c r="B22" s="4" t="s">
        <v>127</v>
      </c>
      <c r="C22" s="5" t="s">
        <v>112</v>
      </c>
      <c r="D22" s="5" t="s">
        <v>92</v>
      </c>
      <c r="E22" s="40">
        <v>5000</v>
      </c>
      <c r="F22" s="41">
        <f t="shared" si="0"/>
        <v>5000</v>
      </c>
      <c r="G22" s="40">
        <f>'[2]Electrical Work '!$J$22</f>
        <v>1</v>
      </c>
      <c r="H22" s="40"/>
      <c r="I22" s="40">
        <f t="shared" si="2"/>
        <v>1</v>
      </c>
      <c r="J22" s="40">
        <f>E22*G22</f>
        <v>5000</v>
      </c>
      <c r="K22" s="24">
        <f t="shared" si="3"/>
        <v>0</v>
      </c>
      <c r="L22" s="24">
        <f t="shared" si="1"/>
        <v>5000</v>
      </c>
    </row>
    <row r="23" spans="1:12" x14ac:dyDescent="0.2">
      <c r="A23" s="3" t="s">
        <v>91</v>
      </c>
      <c r="B23" s="4" t="s">
        <v>128</v>
      </c>
      <c r="C23" s="5" t="s">
        <v>91</v>
      </c>
      <c r="D23" s="5"/>
      <c r="E23" s="40"/>
      <c r="F23" s="41"/>
      <c r="G23" s="40"/>
      <c r="H23" s="40"/>
      <c r="I23" s="40"/>
      <c r="J23" s="40"/>
      <c r="K23" s="24"/>
      <c r="L23" s="24"/>
    </row>
    <row r="24" spans="1:12" x14ac:dyDescent="0.2">
      <c r="A24" s="3" t="s">
        <v>91</v>
      </c>
      <c r="B24" s="4" t="s">
        <v>129</v>
      </c>
      <c r="C24" s="5" t="s">
        <v>91</v>
      </c>
      <c r="D24" s="5"/>
      <c r="E24" s="40"/>
      <c r="F24" s="41"/>
      <c r="G24" s="40"/>
      <c r="H24" s="40"/>
      <c r="I24" s="40"/>
      <c r="J24" s="40"/>
      <c r="K24" s="24"/>
      <c r="L24" s="24"/>
    </row>
    <row r="25" spans="1:12" x14ac:dyDescent="0.2">
      <c r="A25" s="3" t="s">
        <v>91</v>
      </c>
      <c r="B25" s="4" t="s">
        <v>130</v>
      </c>
      <c r="C25" s="5" t="s">
        <v>91</v>
      </c>
      <c r="D25" s="5"/>
      <c r="E25" s="40"/>
      <c r="F25" s="41"/>
      <c r="G25" s="40"/>
      <c r="H25" s="40"/>
      <c r="I25" s="40"/>
      <c r="J25" s="40"/>
      <c r="K25" s="24"/>
      <c r="L25" s="24"/>
    </row>
    <row r="26" spans="1:12" x14ac:dyDescent="0.2">
      <c r="A26" s="3" t="s">
        <v>91</v>
      </c>
      <c r="B26" s="4" t="s">
        <v>131</v>
      </c>
      <c r="C26" s="5" t="s">
        <v>91</v>
      </c>
      <c r="D26" s="5"/>
      <c r="E26" s="40"/>
      <c r="F26" s="41"/>
      <c r="G26" s="40"/>
      <c r="H26" s="40"/>
      <c r="I26" s="40"/>
      <c r="J26" s="40"/>
      <c r="K26" s="24"/>
      <c r="L26" s="24"/>
    </row>
    <row r="27" spans="1:12" x14ac:dyDescent="0.2">
      <c r="A27" s="3" t="s">
        <v>132</v>
      </c>
      <c r="B27" s="4" t="s">
        <v>133</v>
      </c>
      <c r="C27" s="5" t="s">
        <v>112</v>
      </c>
      <c r="D27" s="5" t="s">
        <v>92</v>
      </c>
      <c r="E27" s="40">
        <v>4200</v>
      </c>
      <c r="F27" s="41">
        <f t="shared" si="0"/>
        <v>4200</v>
      </c>
      <c r="G27" s="40">
        <f>'[2]Electrical Work '!$J$27</f>
        <v>1</v>
      </c>
      <c r="H27" s="40"/>
      <c r="I27" s="40">
        <f t="shared" si="2"/>
        <v>1</v>
      </c>
      <c r="J27" s="40">
        <f>E27*G27</f>
        <v>4200</v>
      </c>
      <c r="K27" s="24">
        <f t="shared" si="3"/>
        <v>0</v>
      </c>
      <c r="L27" s="24">
        <f t="shared" si="1"/>
        <v>4200</v>
      </c>
    </row>
    <row r="28" spans="1:12" x14ac:dyDescent="0.2">
      <c r="A28" s="3" t="s">
        <v>91</v>
      </c>
      <c r="B28" s="4" t="s">
        <v>134</v>
      </c>
      <c r="C28" s="5" t="s">
        <v>91</v>
      </c>
      <c r="D28" s="5"/>
      <c r="E28" s="40"/>
      <c r="F28" s="41"/>
      <c r="G28" s="40"/>
      <c r="H28" s="40"/>
      <c r="I28" s="40"/>
      <c r="J28" s="40"/>
      <c r="K28" s="24"/>
      <c r="L28" s="24"/>
    </row>
    <row r="29" spans="1:12" x14ac:dyDescent="0.2">
      <c r="A29" s="3" t="s">
        <v>91</v>
      </c>
      <c r="B29" s="4" t="s">
        <v>135</v>
      </c>
      <c r="C29" s="5" t="s">
        <v>91</v>
      </c>
      <c r="D29" s="5"/>
      <c r="E29" s="40"/>
      <c r="F29" s="41"/>
      <c r="G29" s="40"/>
      <c r="H29" s="40"/>
      <c r="I29" s="40"/>
      <c r="J29" s="40"/>
      <c r="K29" s="24"/>
      <c r="L29" s="24"/>
    </row>
    <row r="30" spans="1:12" x14ac:dyDescent="0.2">
      <c r="A30" s="3" t="s">
        <v>91</v>
      </c>
      <c r="B30" s="4" t="s">
        <v>136</v>
      </c>
      <c r="C30" s="5" t="s">
        <v>91</v>
      </c>
      <c r="D30" s="5"/>
      <c r="E30" s="40"/>
      <c r="F30" s="41"/>
      <c r="G30" s="40"/>
      <c r="H30" s="40"/>
      <c r="I30" s="40"/>
      <c r="J30" s="40"/>
      <c r="K30" s="24"/>
      <c r="L30" s="24"/>
    </row>
    <row r="31" spans="1:12" x14ac:dyDescent="0.2">
      <c r="A31" s="3" t="s">
        <v>91</v>
      </c>
      <c r="B31" s="4" t="s">
        <v>137</v>
      </c>
      <c r="C31" s="5" t="s">
        <v>91</v>
      </c>
      <c r="D31" s="5"/>
      <c r="E31" s="40"/>
      <c r="F31" s="41"/>
      <c r="G31" s="40"/>
      <c r="H31" s="40"/>
      <c r="I31" s="40"/>
      <c r="J31" s="40"/>
      <c r="K31" s="24"/>
      <c r="L31" s="24"/>
    </row>
    <row r="32" spans="1:12" x14ac:dyDescent="0.2">
      <c r="A32" s="3" t="s">
        <v>138</v>
      </c>
      <c r="B32" s="4" t="s">
        <v>139</v>
      </c>
      <c r="C32" s="5" t="s">
        <v>112</v>
      </c>
      <c r="D32" s="5" t="s">
        <v>92</v>
      </c>
      <c r="E32" s="40">
        <v>5200</v>
      </c>
      <c r="F32" s="41">
        <f t="shared" si="0"/>
        <v>5200</v>
      </c>
      <c r="G32" s="40">
        <f>'[2]Electrical Work '!$J$32</f>
        <v>1</v>
      </c>
      <c r="H32" s="40"/>
      <c r="I32" s="40">
        <f t="shared" si="2"/>
        <v>1</v>
      </c>
      <c r="J32" s="40">
        <f>E32*G32</f>
        <v>5200</v>
      </c>
      <c r="K32" s="24">
        <f t="shared" si="3"/>
        <v>0</v>
      </c>
      <c r="L32" s="24">
        <f t="shared" si="1"/>
        <v>5200</v>
      </c>
    </row>
    <row r="33" spans="1:12" x14ac:dyDescent="0.2">
      <c r="A33" s="3" t="s">
        <v>91</v>
      </c>
      <c r="B33" s="4" t="s">
        <v>140</v>
      </c>
      <c r="C33" s="5" t="s">
        <v>91</v>
      </c>
      <c r="D33" s="5"/>
      <c r="E33" s="40"/>
      <c r="F33" s="41"/>
      <c r="G33" s="40"/>
      <c r="H33" s="40"/>
      <c r="I33" s="40"/>
      <c r="J33" s="40"/>
      <c r="K33" s="24"/>
      <c r="L33" s="24"/>
    </row>
    <row r="34" spans="1:12" x14ac:dyDescent="0.2">
      <c r="A34" s="3" t="s">
        <v>91</v>
      </c>
      <c r="B34" s="4" t="s">
        <v>141</v>
      </c>
      <c r="C34" s="5" t="s">
        <v>91</v>
      </c>
      <c r="D34" s="5"/>
      <c r="E34" s="40"/>
      <c r="F34" s="41"/>
      <c r="G34" s="40"/>
      <c r="H34" s="40"/>
      <c r="I34" s="40"/>
      <c r="J34" s="40"/>
      <c r="K34" s="24"/>
      <c r="L34" s="24"/>
    </row>
    <row r="35" spans="1:12" x14ac:dyDescent="0.2">
      <c r="A35" s="3" t="s">
        <v>91</v>
      </c>
      <c r="B35" s="4" t="s">
        <v>142</v>
      </c>
      <c r="C35" s="5" t="s">
        <v>91</v>
      </c>
      <c r="D35" s="5"/>
      <c r="E35" s="40"/>
      <c r="F35" s="41"/>
      <c r="G35" s="40"/>
      <c r="H35" s="40"/>
      <c r="I35" s="40"/>
      <c r="J35" s="40"/>
      <c r="K35" s="24"/>
      <c r="L35" s="24"/>
    </row>
    <row r="36" spans="1:12" x14ac:dyDescent="0.2">
      <c r="A36" s="3" t="s">
        <v>91</v>
      </c>
      <c r="B36" s="4" t="s">
        <v>143</v>
      </c>
      <c r="C36" s="5" t="s">
        <v>91</v>
      </c>
      <c r="D36" s="5"/>
      <c r="E36" s="40"/>
      <c r="F36" s="41"/>
      <c r="G36" s="40"/>
      <c r="H36" s="40"/>
      <c r="I36" s="40"/>
      <c r="J36" s="40"/>
      <c r="K36" s="24"/>
      <c r="L36" s="24"/>
    </row>
    <row r="37" spans="1:12" x14ac:dyDescent="0.2">
      <c r="A37" s="3" t="s">
        <v>144</v>
      </c>
      <c r="B37" s="4" t="s">
        <v>145</v>
      </c>
      <c r="C37" s="5" t="s">
        <v>91</v>
      </c>
      <c r="D37" s="5"/>
      <c r="E37" s="40"/>
      <c r="F37" s="41"/>
      <c r="G37" s="40"/>
      <c r="H37" s="40"/>
      <c r="I37" s="40"/>
      <c r="J37" s="40"/>
      <c r="K37" s="24"/>
      <c r="L37" s="24"/>
    </row>
    <row r="38" spans="1:12" ht="71.25" x14ac:dyDescent="0.2">
      <c r="A38" s="3" t="s">
        <v>91</v>
      </c>
      <c r="B38" s="4" t="s">
        <v>146</v>
      </c>
      <c r="C38" s="5" t="s">
        <v>91</v>
      </c>
      <c r="D38" s="5"/>
      <c r="E38" s="40"/>
      <c r="F38" s="41"/>
      <c r="G38" s="40"/>
      <c r="H38" s="40"/>
      <c r="I38" s="40"/>
      <c r="J38" s="40"/>
      <c r="K38" s="24"/>
      <c r="L38" s="24"/>
    </row>
    <row r="39" spans="1:12" x14ac:dyDescent="0.2">
      <c r="A39" s="3" t="s">
        <v>117</v>
      </c>
      <c r="B39" s="4" t="s">
        <v>147</v>
      </c>
      <c r="C39" s="5" t="s">
        <v>148</v>
      </c>
      <c r="D39" s="5" t="s">
        <v>149</v>
      </c>
      <c r="E39" s="40">
        <v>400</v>
      </c>
      <c r="F39" s="41">
        <f t="shared" si="0"/>
        <v>40000</v>
      </c>
      <c r="G39" s="40"/>
      <c r="H39" s="40">
        <f>'[3]Electrical Work '!$J$39</f>
        <v>36</v>
      </c>
      <c r="I39" s="40">
        <f t="shared" si="2"/>
        <v>36</v>
      </c>
      <c r="J39" s="40"/>
      <c r="K39" s="24">
        <f t="shared" si="3"/>
        <v>14400</v>
      </c>
      <c r="L39" s="24">
        <f t="shared" si="1"/>
        <v>14400</v>
      </c>
    </row>
    <row r="40" spans="1:12" x14ac:dyDescent="0.2">
      <c r="A40" s="3" t="s">
        <v>150</v>
      </c>
      <c r="B40" s="4" t="s">
        <v>151</v>
      </c>
      <c r="C40" s="5" t="s">
        <v>148</v>
      </c>
      <c r="D40" s="5" t="s">
        <v>152</v>
      </c>
      <c r="E40" s="40">
        <v>400</v>
      </c>
      <c r="F40" s="41">
        <f t="shared" si="0"/>
        <v>8000</v>
      </c>
      <c r="G40" s="40"/>
      <c r="H40" s="40">
        <f>'[3]Electrical Work '!$J$40</f>
        <v>17</v>
      </c>
      <c r="I40" s="40">
        <f t="shared" si="2"/>
        <v>17</v>
      </c>
      <c r="J40" s="40"/>
      <c r="K40" s="24">
        <f t="shared" si="3"/>
        <v>6800</v>
      </c>
      <c r="L40" s="24">
        <f t="shared" si="1"/>
        <v>6800</v>
      </c>
    </row>
    <row r="41" spans="1:12" x14ac:dyDescent="0.2">
      <c r="A41" s="3" t="s">
        <v>153</v>
      </c>
      <c r="B41" s="4" t="s">
        <v>154</v>
      </c>
      <c r="C41" s="5" t="s">
        <v>148</v>
      </c>
      <c r="D41" s="5" t="s">
        <v>155</v>
      </c>
      <c r="E41" s="40">
        <v>330</v>
      </c>
      <c r="F41" s="41">
        <f t="shared" si="0"/>
        <v>4950</v>
      </c>
      <c r="G41" s="40"/>
      <c r="H41" s="40"/>
      <c r="I41" s="40">
        <f t="shared" si="2"/>
        <v>0</v>
      </c>
      <c r="J41" s="40"/>
      <c r="K41" s="24">
        <f t="shared" si="3"/>
        <v>0</v>
      </c>
      <c r="L41" s="24">
        <f t="shared" si="1"/>
        <v>0</v>
      </c>
    </row>
    <row r="42" spans="1:12" x14ac:dyDescent="0.2">
      <c r="A42" s="3" t="s">
        <v>155</v>
      </c>
      <c r="B42" s="4" t="s">
        <v>156</v>
      </c>
      <c r="C42" s="5" t="s">
        <v>148</v>
      </c>
      <c r="D42" s="5" t="s">
        <v>155</v>
      </c>
      <c r="E42" s="40">
        <v>400</v>
      </c>
      <c r="F42" s="41">
        <f t="shared" si="0"/>
        <v>6000</v>
      </c>
      <c r="G42" s="40"/>
      <c r="H42" s="40"/>
      <c r="I42" s="40">
        <f t="shared" si="2"/>
        <v>0</v>
      </c>
      <c r="J42" s="40"/>
      <c r="K42" s="24">
        <f t="shared" si="3"/>
        <v>0</v>
      </c>
      <c r="L42" s="24">
        <f t="shared" si="1"/>
        <v>0</v>
      </c>
    </row>
    <row r="43" spans="1:12" x14ac:dyDescent="0.2">
      <c r="A43" s="3" t="s">
        <v>157</v>
      </c>
      <c r="B43" s="4" t="s">
        <v>158</v>
      </c>
      <c r="C43" s="5" t="s">
        <v>148</v>
      </c>
      <c r="D43" s="5" t="s">
        <v>155</v>
      </c>
      <c r="E43" s="40">
        <v>320</v>
      </c>
      <c r="F43" s="41">
        <f t="shared" si="0"/>
        <v>4800</v>
      </c>
      <c r="G43" s="40"/>
      <c r="H43" s="40">
        <f>'[3]Electrical Work '!$J$43</f>
        <v>15</v>
      </c>
      <c r="I43" s="40">
        <f t="shared" si="2"/>
        <v>15</v>
      </c>
      <c r="J43" s="40"/>
      <c r="K43" s="24">
        <f t="shared" si="3"/>
        <v>4800</v>
      </c>
      <c r="L43" s="24">
        <f t="shared" si="1"/>
        <v>4800</v>
      </c>
    </row>
    <row r="44" spans="1:12" x14ac:dyDescent="0.2">
      <c r="A44" s="3" t="s">
        <v>159</v>
      </c>
      <c r="B44" s="4" t="s">
        <v>160</v>
      </c>
      <c r="C44" s="5" t="s">
        <v>148</v>
      </c>
      <c r="D44" s="5" t="s">
        <v>161</v>
      </c>
      <c r="E44" s="40">
        <v>270</v>
      </c>
      <c r="F44" s="41">
        <f t="shared" si="0"/>
        <v>10800</v>
      </c>
      <c r="G44" s="40"/>
      <c r="H44" s="40">
        <f>'[3]Electrical Work '!$J$44</f>
        <v>13</v>
      </c>
      <c r="I44" s="40">
        <f t="shared" si="2"/>
        <v>13</v>
      </c>
      <c r="J44" s="40"/>
      <c r="K44" s="24">
        <f t="shared" si="3"/>
        <v>3510</v>
      </c>
      <c r="L44" s="24">
        <f t="shared" si="1"/>
        <v>3510</v>
      </c>
    </row>
    <row r="45" spans="1:12" x14ac:dyDescent="0.2">
      <c r="A45" s="3" t="s">
        <v>117</v>
      </c>
      <c r="B45" s="4" t="s">
        <v>147</v>
      </c>
      <c r="C45" s="5" t="s">
        <v>112</v>
      </c>
      <c r="D45" s="5" t="s">
        <v>108</v>
      </c>
      <c r="E45" s="40">
        <v>500</v>
      </c>
      <c r="F45" s="41">
        <f t="shared" si="0"/>
        <v>1000</v>
      </c>
      <c r="G45" s="40"/>
      <c r="H45" s="40">
        <f>'[3]Electrical Work '!$J$45</f>
        <v>2</v>
      </c>
      <c r="I45" s="40">
        <f t="shared" si="2"/>
        <v>2</v>
      </c>
      <c r="J45" s="40"/>
      <c r="K45" s="24">
        <f t="shared" si="3"/>
        <v>1000</v>
      </c>
      <c r="L45" s="24">
        <f t="shared" si="1"/>
        <v>1000</v>
      </c>
    </row>
    <row r="46" spans="1:12" x14ac:dyDescent="0.2">
      <c r="A46" s="3" t="s">
        <v>150</v>
      </c>
      <c r="B46" s="4" t="s">
        <v>151</v>
      </c>
      <c r="C46" s="5" t="s">
        <v>112</v>
      </c>
      <c r="D46" s="5" t="s">
        <v>138</v>
      </c>
      <c r="E46" s="40">
        <v>450</v>
      </c>
      <c r="F46" s="41">
        <f t="shared" si="0"/>
        <v>1800</v>
      </c>
      <c r="G46" s="40"/>
      <c r="H46" s="40">
        <f>'[3]Electrical Work '!$J$46</f>
        <v>4</v>
      </c>
      <c r="I46" s="40">
        <f t="shared" si="2"/>
        <v>4</v>
      </c>
      <c r="J46" s="40"/>
      <c r="K46" s="24">
        <f t="shared" si="3"/>
        <v>1800</v>
      </c>
      <c r="L46" s="24">
        <f t="shared" si="1"/>
        <v>1800</v>
      </c>
    </row>
    <row r="47" spans="1:12" x14ac:dyDescent="0.2">
      <c r="A47" s="3" t="s">
        <v>153</v>
      </c>
      <c r="B47" s="4" t="s">
        <v>154</v>
      </c>
      <c r="C47" s="5" t="s">
        <v>112</v>
      </c>
      <c r="D47" s="5" t="s">
        <v>138</v>
      </c>
      <c r="E47" s="40">
        <v>450</v>
      </c>
      <c r="F47" s="41">
        <f t="shared" si="0"/>
        <v>1800</v>
      </c>
      <c r="G47" s="40"/>
      <c r="H47" s="40"/>
      <c r="I47" s="40">
        <f t="shared" si="2"/>
        <v>0</v>
      </c>
      <c r="J47" s="40"/>
      <c r="K47" s="24">
        <f t="shared" si="3"/>
        <v>0</v>
      </c>
      <c r="L47" s="24">
        <f t="shared" si="1"/>
        <v>0</v>
      </c>
    </row>
    <row r="48" spans="1:12" x14ac:dyDescent="0.2">
      <c r="A48" s="3" t="s">
        <v>155</v>
      </c>
      <c r="B48" s="4" t="s">
        <v>156</v>
      </c>
      <c r="C48" s="5" t="s">
        <v>112</v>
      </c>
      <c r="D48" s="5" t="s">
        <v>138</v>
      </c>
      <c r="E48" s="40">
        <v>380</v>
      </c>
      <c r="F48" s="41">
        <f t="shared" si="0"/>
        <v>1520</v>
      </c>
      <c r="G48" s="40"/>
      <c r="H48" s="40"/>
      <c r="I48" s="40">
        <f t="shared" si="2"/>
        <v>0</v>
      </c>
      <c r="J48" s="40"/>
      <c r="K48" s="24">
        <f t="shared" si="3"/>
        <v>0</v>
      </c>
      <c r="L48" s="24">
        <f t="shared" si="1"/>
        <v>0</v>
      </c>
    </row>
    <row r="49" spans="1:12" x14ac:dyDescent="0.2">
      <c r="A49" s="3" t="s">
        <v>157</v>
      </c>
      <c r="B49" s="4" t="s">
        <v>158</v>
      </c>
      <c r="C49" s="5" t="s">
        <v>112</v>
      </c>
      <c r="D49" s="5" t="s">
        <v>162</v>
      </c>
      <c r="E49" s="40">
        <v>380</v>
      </c>
      <c r="F49" s="41">
        <f t="shared" si="0"/>
        <v>4560</v>
      </c>
      <c r="G49" s="40"/>
      <c r="H49" s="40">
        <f>'[3]Electrical Work '!$J$49</f>
        <v>12</v>
      </c>
      <c r="I49" s="40">
        <f t="shared" si="2"/>
        <v>12</v>
      </c>
      <c r="J49" s="40"/>
      <c r="K49" s="24">
        <f t="shared" si="3"/>
        <v>4560</v>
      </c>
      <c r="L49" s="24">
        <f t="shared" si="1"/>
        <v>4560</v>
      </c>
    </row>
    <row r="50" spans="1:12" x14ac:dyDescent="0.2">
      <c r="A50" s="3" t="s">
        <v>163</v>
      </c>
      <c r="B50" s="4" t="s">
        <v>164</v>
      </c>
      <c r="C50" s="5" t="s">
        <v>91</v>
      </c>
      <c r="D50" s="5"/>
      <c r="E50" s="40"/>
      <c r="F50" s="41"/>
      <c r="G50" s="40"/>
      <c r="H50" s="40"/>
      <c r="I50" s="40"/>
      <c r="J50" s="40"/>
      <c r="K50" s="24"/>
      <c r="L50" s="24"/>
    </row>
    <row r="51" spans="1:12" x14ac:dyDescent="0.2">
      <c r="A51" s="3" t="s">
        <v>91</v>
      </c>
      <c r="B51" s="4" t="s">
        <v>165</v>
      </c>
      <c r="C51" s="5" t="s">
        <v>91</v>
      </c>
      <c r="D51" s="5"/>
      <c r="E51" s="40"/>
      <c r="F51" s="41"/>
      <c r="G51" s="40"/>
      <c r="H51" s="40"/>
      <c r="I51" s="40"/>
      <c r="J51" s="40"/>
      <c r="K51" s="24"/>
      <c r="L51" s="24"/>
    </row>
    <row r="52" spans="1:12" ht="57" x14ac:dyDescent="0.2">
      <c r="A52" s="3" t="s">
        <v>91</v>
      </c>
      <c r="B52" s="4" t="s">
        <v>166</v>
      </c>
      <c r="C52" s="5" t="s">
        <v>91</v>
      </c>
      <c r="D52" s="5"/>
      <c r="E52" s="40"/>
      <c r="F52" s="41"/>
      <c r="G52" s="40"/>
      <c r="H52" s="40"/>
      <c r="I52" s="40"/>
      <c r="J52" s="40"/>
      <c r="K52" s="24"/>
      <c r="L52" s="24"/>
    </row>
    <row r="53" spans="1:12" ht="85.5" x14ac:dyDescent="0.2">
      <c r="A53" s="3" t="s">
        <v>92</v>
      </c>
      <c r="B53" s="4" t="s">
        <v>167</v>
      </c>
      <c r="C53" s="5" t="s">
        <v>91</v>
      </c>
      <c r="D53" s="5"/>
      <c r="E53" s="40"/>
      <c r="F53" s="41"/>
      <c r="G53" s="40"/>
      <c r="H53" s="40"/>
      <c r="I53" s="40"/>
      <c r="J53" s="40"/>
      <c r="K53" s="24"/>
      <c r="L53" s="24"/>
    </row>
    <row r="54" spans="1:12" ht="28.5" x14ac:dyDescent="0.2">
      <c r="A54" s="3" t="s">
        <v>91</v>
      </c>
      <c r="B54" s="4" t="s">
        <v>168</v>
      </c>
      <c r="C54" s="5" t="s">
        <v>91</v>
      </c>
      <c r="D54" s="5"/>
      <c r="E54" s="40"/>
      <c r="F54" s="41"/>
      <c r="G54" s="40"/>
      <c r="H54" s="40"/>
      <c r="I54" s="40"/>
      <c r="J54" s="40"/>
      <c r="K54" s="24"/>
      <c r="L54" s="24"/>
    </row>
    <row r="55" spans="1:12" x14ac:dyDescent="0.2">
      <c r="A55" s="3" t="s">
        <v>169</v>
      </c>
      <c r="B55" s="4" t="s">
        <v>170</v>
      </c>
      <c r="C55" s="5" t="s">
        <v>112</v>
      </c>
      <c r="D55" s="5" t="s">
        <v>171</v>
      </c>
      <c r="E55" s="40">
        <v>2250</v>
      </c>
      <c r="F55" s="41">
        <f t="shared" si="0"/>
        <v>18000</v>
      </c>
      <c r="G55" s="40">
        <f>'[2]Electrical Work '!$J$55</f>
        <v>8</v>
      </c>
      <c r="H55" s="40"/>
      <c r="I55" s="40">
        <f t="shared" si="2"/>
        <v>8</v>
      </c>
      <c r="J55" s="40">
        <f>E55*G55</f>
        <v>18000</v>
      </c>
      <c r="K55" s="24">
        <f t="shared" si="3"/>
        <v>0</v>
      </c>
      <c r="L55" s="24">
        <f t="shared" si="1"/>
        <v>18000</v>
      </c>
    </row>
    <row r="56" spans="1:12" x14ac:dyDescent="0.2">
      <c r="A56" s="3" t="s">
        <v>172</v>
      </c>
      <c r="B56" s="4" t="s">
        <v>173</v>
      </c>
      <c r="C56" s="5" t="s">
        <v>112</v>
      </c>
      <c r="D56" s="5" t="s">
        <v>174</v>
      </c>
      <c r="E56" s="40">
        <v>1350</v>
      </c>
      <c r="F56" s="41">
        <f t="shared" si="0"/>
        <v>33750</v>
      </c>
      <c r="G56" s="40">
        <f>'[2]Electrical Work '!$J$56</f>
        <v>25</v>
      </c>
      <c r="H56" s="40"/>
      <c r="I56" s="40">
        <f t="shared" si="2"/>
        <v>25</v>
      </c>
      <c r="J56" s="40">
        <f>E56*G56</f>
        <v>33750</v>
      </c>
      <c r="K56" s="24">
        <f t="shared" si="3"/>
        <v>0</v>
      </c>
      <c r="L56" s="24">
        <f t="shared" si="1"/>
        <v>33750</v>
      </c>
    </row>
    <row r="57" spans="1:12" ht="85.5" x14ac:dyDescent="0.2">
      <c r="A57" s="3" t="s">
        <v>108</v>
      </c>
      <c r="B57" s="4" t="s">
        <v>175</v>
      </c>
      <c r="C57" s="5" t="s">
        <v>91</v>
      </c>
      <c r="D57" s="5"/>
      <c r="E57" s="40"/>
      <c r="F57" s="41"/>
      <c r="G57" s="40"/>
      <c r="H57" s="40"/>
      <c r="I57" s="40"/>
      <c r="J57" s="40"/>
      <c r="K57" s="24"/>
      <c r="L57" s="24"/>
    </row>
    <row r="58" spans="1:12" x14ac:dyDescent="0.2">
      <c r="A58" s="3" t="s">
        <v>169</v>
      </c>
      <c r="B58" s="4" t="s">
        <v>176</v>
      </c>
      <c r="C58" s="5" t="s">
        <v>112</v>
      </c>
      <c r="D58" s="5" t="s">
        <v>108</v>
      </c>
      <c r="E58" s="40">
        <v>1675</v>
      </c>
      <c r="F58" s="41">
        <f t="shared" si="0"/>
        <v>3350</v>
      </c>
      <c r="G58" s="40">
        <f>'[2]Electrical Work '!$J$58</f>
        <v>2</v>
      </c>
      <c r="H58" s="40"/>
      <c r="I58" s="40">
        <f t="shared" si="2"/>
        <v>2</v>
      </c>
      <c r="J58" s="40">
        <f>E58*G58</f>
        <v>3350</v>
      </c>
      <c r="K58" s="24">
        <f t="shared" si="3"/>
        <v>0</v>
      </c>
      <c r="L58" s="24">
        <f t="shared" si="1"/>
        <v>3350</v>
      </c>
    </row>
    <row r="59" spans="1:12" ht="42.75" x14ac:dyDescent="0.2">
      <c r="A59" s="3" t="s">
        <v>177</v>
      </c>
      <c r="B59" s="4" t="s">
        <v>178</v>
      </c>
      <c r="C59" s="5" t="s">
        <v>179</v>
      </c>
      <c r="D59" s="5" t="s">
        <v>150</v>
      </c>
      <c r="E59" s="40">
        <v>2250</v>
      </c>
      <c r="F59" s="41">
        <f t="shared" si="0"/>
        <v>22500</v>
      </c>
      <c r="G59" s="40"/>
      <c r="H59" s="40"/>
      <c r="I59" s="40">
        <f t="shared" si="2"/>
        <v>0</v>
      </c>
      <c r="J59" s="40"/>
      <c r="K59" s="24">
        <f t="shared" si="3"/>
        <v>0</v>
      </c>
      <c r="L59" s="24">
        <f t="shared" si="1"/>
        <v>0</v>
      </c>
    </row>
    <row r="60" spans="1:12" ht="85.5" x14ac:dyDescent="0.2">
      <c r="A60" s="3" t="s">
        <v>132</v>
      </c>
      <c r="B60" s="4" t="s">
        <v>180</v>
      </c>
      <c r="C60" s="5" t="s">
        <v>91</v>
      </c>
      <c r="D60" s="5"/>
      <c r="E60" s="40"/>
      <c r="F60" s="41"/>
      <c r="G60" s="40"/>
      <c r="H60" s="40"/>
      <c r="I60" s="40"/>
      <c r="J60" s="40"/>
      <c r="K60" s="24"/>
      <c r="L60" s="24"/>
    </row>
    <row r="61" spans="1:12" ht="28.5" x14ac:dyDescent="0.2">
      <c r="A61" s="3" t="s">
        <v>91</v>
      </c>
      <c r="B61" s="4" t="s">
        <v>168</v>
      </c>
      <c r="C61" s="5" t="s">
        <v>91</v>
      </c>
      <c r="D61" s="5"/>
      <c r="E61" s="40"/>
      <c r="F61" s="41"/>
      <c r="G61" s="40"/>
      <c r="H61" s="40"/>
      <c r="I61" s="40"/>
      <c r="J61" s="40"/>
      <c r="K61" s="24"/>
      <c r="L61" s="24"/>
    </row>
    <row r="62" spans="1:12" x14ac:dyDescent="0.2">
      <c r="A62" s="3" t="s">
        <v>169</v>
      </c>
      <c r="B62" s="4" t="s">
        <v>170</v>
      </c>
      <c r="C62" s="5" t="s">
        <v>112</v>
      </c>
      <c r="D62" s="5" t="s">
        <v>92</v>
      </c>
      <c r="E62" s="40">
        <v>2500</v>
      </c>
      <c r="F62" s="41">
        <f t="shared" si="0"/>
        <v>2500</v>
      </c>
      <c r="G62" s="40">
        <f>'[2]Electrical Work '!$J$62</f>
        <v>1</v>
      </c>
      <c r="H62" s="40"/>
      <c r="I62" s="40">
        <f t="shared" si="2"/>
        <v>1</v>
      </c>
      <c r="J62" s="40">
        <f>E62*G62</f>
        <v>2500</v>
      </c>
      <c r="K62" s="24">
        <f t="shared" si="3"/>
        <v>0</v>
      </c>
      <c r="L62" s="24">
        <f t="shared" si="1"/>
        <v>2500</v>
      </c>
    </row>
    <row r="63" spans="1:12" ht="99.75" x14ac:dyDescent="0.2">
      <c r="A63" s="3" t="s">
        <v>120</v>
      </c>
      <c r="B63" s="4" t="s">
        <v>181</v>
      </c>
      <c r="C63" s="5" t="s">
        <v>91</v>
      </c>
      <c r="D63" s="5"/>
      <c r="E63" s="40"/>
      <c r="F63" s="41"/>
      <c r="G63" s="40"/>
      <c r="H63" s="40"/>
      <c r="I63" s="40"/>
      <c r="J63" s="40"/>
      <c r="K63" s="24"/>
      <c r="L63" s="24"/>
    </row>
    <row r="64" spans="1:12" x14ac:dyDescent="0.2">
      <c r="A64" s="3" t="s">
        <v>169</v>
      </c>
      <c r="B64" s="4" t="s">
        <v>182</v>
      </c>
      <c r="C64" s="5" t="s">
        <v>112</v>
      </c>
      <c r="D64" s="5" t="s">
        <v>108</v>
      </c>
      <c r="E64" s="40">
        <v>1650</v>
      </c>
      <c r="F64" s="41">
        <f t="shared" si="0"/>
        <v>3300</v>
      </c>
      <c r="G64" s="40">
        <f>'[2]Electrical Work '!$J$64</f>
        <v>2</v>
      </c>
      <c r="H64" s="40"/>
      <c r="I64" s="40">
        <f t="shared" si="2"/>
        <v>2</v>
      </c>
      <c r="J64" s="40">
        <f>E64*G64</f>
        <v>3300</v>
      </c>
      <c r="K64" s="24">
        <f t="shared" si="3"/>
        <v>0</v>
      </c>
      <c r="L64" s="24">
        <f t="shared" si="1"/>
        <v>3300</v>
      </c>
    </row>
    <row r="65" spans="1:12" x14ac:dyDescent="0.2">
      <c r="A65" s="3" t="s">
        <v>172</v>
      </c>
      <c r="B65" s="4" t="s">
        <v>183</v>
      </c>
      <c r="C65" s="5" t="s">
        <v>112</v>
      </c>
      <c r="D65" s="5" t="s">
        <v>108</v>
      </c>
      <c r="E65" s="40">
        <v>1500</v>
      </c>
      <c r="F65" s="41">
        <f t="shared" si="0"/>
        <v>3000</v>
      </c>
      <c r="G65" s="40">
        <f>'[2]Electrical Work '!$J$65</f>
        <v>2</v>
      </c>
      <c r="H65" s="40"/>
      <c r="I65" s="40">
        <f t="shared" si="2"/>
        <v>2</v>
      </c>
      <c r="J65" s="40">
        <f>E65*G65</f>
        <v>3000</v>
      </c>
      <c r="K65" s="24">
        <f t="shared" si="3"/>
        <v>0</v>
      </c>
      <c r="L65" s="24">
        <f t="shared" si="1"/>
        <v>3000</v>
      </c>
    </row>
    <row r="66" spans="1:12" ht="99.75" x14ac:dyDescent="0.2">
      <c r="A66" s="3" t="s">
        <v>184</v>
      </c>
      <c r="B66" s="4" t="s">
        <v>185</v>
      </c>
      <c r="C66" s="5" t="s">
        <v>91</v>
      </c>
      <c r="D66" s="5"/>
      <c r="E66" s="40"/>
      <c r="F66" s="41"/>
      <c r="G66" s="40"/>
      <c r="H66" s="40"/>
      <c r="I66" s="40"/>
      <c r="J66" s="40"/>
      <c r="K66" s="24"/>
      <c r="L66" s="24"/>
    </row>
    <row r="67" spans="1:12" x14ac:dyDescent="0.2">
      <c r="A67" s="3" t="s">
        <v>169</v>
      </c>
      <c r="B67" s="4" t="s">
        <v>182</v>
      </c>
      <c r="C67" s="5" t="s">
        <v>112</v>
      </c>
      <c r="D67" s="5" t="s">
        <v>138</v>
      </c>
      <c r="E67" s="40">
        <v>1200</v>
      </c>
      <c r="F67" s="41">
        <f t="shared" si="0"/>
        <v>4800</v>
      </c>
      <c r="G67" s="40">
        <f>'[2]Electrical Work '!$J$67</f>
        <v>4</v>
      </c>
      <c r="H67" s="40"/>
      <c r="I67" s="40">
        <f t="shared" si="2"/>
        <v>4</v>
      </c>
      <c r="J67" s="40">
        <f>E67*G67</f>
        <v>4800</v>
      </c>
      <c r="K67" s="24">
        <f t="shared" si="3"/>
        <v>0</v>
      </c>
      <c r="L67" s="24">
        <f t="shared" si="1"/>
        <v>4800</v>
      </c>
    </row>
    <row r="68" spans="1:12" x14ac:dyDescent="0.2">
      <c r="A68" s="3" t="s">
        <v>172</v>
      </c>
      <c r="B68" s="4" t="s">
        <v>183</v>
      </c>
      <c r="C68" s="5" t="s">
        <v>112</v>
      </c>
      <c r="D68" s="5" t="s">
        <v>184</v>
      </c>
      <c r="E68" s="40">
        <v>1100</v>
      </c>
      <c r="F68" s="41">
        <f t="shared" si="0"/>
        <v>6600</v>
      </c>
      <c r="G68" s="40">
        <f>'[2]Electrical Work '!$J$68</f>
        <v>6</v>
      </c>
      <c r="H68" s="40"/>
      <c r="I68" s="40">
        <f t="shared" si="2"/>
        <v>6</v>
      </c>
      <c r="J68" s="40">
        <f>E68*G68</f>
        <v>6600</v>
      </c>
      <c r="K68" s="24">
        <f t="shared" si="3"/>
        <v>0</v>
      </c>
      <c r="L68" s="24">
        <f t="shared" si="1"/>
        <v>6600</v>
      </c>
    </row>
    <row r="69" spans="1:12" ht="57" x14ac:dyDescent="0.2">
      <c r="A69" s="3" t="s">
        <v>171</v>
      </c>
      <c r="B69" s="4" t="s">
        <v>186</v>
      </c>
      <c r="C69" s="5" t="s">
        <v>91</v>
      </c>
      <c r="D69" s="5"/>
      <c r="E69" s="40"/>
      <c r="F69" s="41"/>
      <c r="G69" s="40"/>
      <c r="H69" s="40"/>
      <c r="I69" s="40"/>
      <c r="J69" s="40"/>
      <c r="K69" s="24"/>
      <c r="L69" s="24"/>
    </row>
    <row r="70" spans="1:12" x14ac:dyDescent="0.2">
      <c r="A70" s="3" t="s">
        <v>169</v>
      </c>
      <c r="B70" s="4" t="s">
        <v>187</v>
      </c>
      <c r="C70" s="5" t="s">
        <v>148</v>
      </c>
      <c r="D70" s="5" t="s">
        <v>188</v>
      </c>
      <c r="E70" s="40">
        <v>200</v>
      </c>
      <c r="F70" s="41">
        <f t="shared" ref="F70:F122" si="4">D70*E70</f>
        <v>24000</v>
      </c>
      <c r="G70" s="40">
        <f>'[2]Electrical Work '!$J$70</f>
        <v>105</v>
      </c>
      <c r="H70" s="40"/>
      <c r="I70" s="40">
        <f t="shared" si="2"/>
        <v>105</v>
      </c>
      <c r="J70" s="40">
        <f>E70*G70</f>
        <v>21000</v>
      </c>
      <c r="K70" s="24">
        <f t="shared" ref="K70:K122" si="5">E70*H70</f>
        <v>0</v>
      </c>
      <c r="L70" s="24">
        <f t="shared" ref="L70:L122" si="6">J70+K70</f>
        <v>21000</v>
      </c>
    </row>
    <row r="71" spans="1:12" x14ac:dyDescent="0.2">
      <c r="A71" s="3" t="s">
        <v>172</v>
      </c>
      <c r="B71" s="4" t="s">
        <v>189</v>
      </c>
      <c r="C71" s="5" t="s">
        <v>148</v>
      </c>
      <c r="D71" s="5" t="s">
        <v>190</v>
      </c>
      <c r="E71" s="40">
        <v>300</v>
      </c>
      <c r="F71" s="41">
        <f t="shared" si="4"/>
        <v>68400</v>
      </c>
      <c r="G71" s="40">
        <f>'[2]Electrical Work '!$J$71</f>
        <v>150</v>
      </c>
      <c r="H71" s="40"/>
      <c r="I71" s="40">
        <f t="shared" si="2"/>
        <v>150</v>
      </c>
      <c r="J71" s="40">
        <f>E71*G71</f>
        <v>45000</v>
      </c>
      <c r="K71" s="24">
        <f t="shared" si="5"/>
        <v>0</v>
      </c>
      <c r="L71" s="24">
        <f t="shared" si="6"/>
        <v>45000</v>
      </c>
    </row>
    <row r="72" spans="1:12" ht="28.5" x14ac:dyDescent="0.2">
      <c r="A72" s="3" t="s">
        <v>117</v>
      </c>
      <c r="B72" s="4" t="s">
        <v>191</v>
      </c>
      <c r="C72" s="5" t="s">
        <v>91</v>
      </c>
      <c r="D72" s="5"/>
      <c r="E72" s="40"/>
      <c r="F72" s="41"/>
      <c r="G72" s="40"/>
      <c r="H72" s="40"/>
      <c r="I72" s="40"/>
      <c r="J72" s="40"/>
      <c r="K72" s="24"/>
      <c r="L72" s="24"/>
    </row>
    <row r="73" spans="1:12" x14ac:dyDescent="0.2">
      <c r="A73" s="3" t="s">
        <v>192</v>
      </c>
      <c r="B73" s="4" t="s">
        <v>193</v>
      </c>
      <c r="C73" s="5" t="s">
        <v>148</v>
      </c>
      <c r="D73" s="5" t="s">
        <v>194</v>
      </c>
      <c r="E73" s="40">
        <v>55</v>
      </c>
      <c r="F73" s="41">
        <f t="shared" si="4"/>
        <v>12375</v>
      </c>
      <c r="G73" s="42">
        <v>225</v>
      </c>
      <c r="H73" s="42"/>
      <c r="I73" s="40">
        <f t="shared" si="2"/>
        <v>225</v>
      </c>
      <c r="J73" s="40">
        <f>E73*G73</f>
        <v>12375</v>
      </c>
      <c r="K73" s="24">
        <f t="shared" si="5"/>
        <v>0</v>
      </c>
      <c r="L73" s="24">
        <f t="shared" si="6"/>
        <v>12375</v>
      </c>
    </row>
    <row r="74" spans="1:12" x14ac:dyDescent="0.2">
      <c r="A74" s="3" t="s">
        <v>195</v>
      </c>
      <c r="B74" s="4" t="s">
        <v>196</v>
      </c>
      <c r="C74" s="5" t="s">
        <v>148</v>
      </c>
      <c r="D74" s="5" t="s">
        <v>174</v>
      </c>
      <c r="E74" s="40">
        <v>70</v>
      </c>
      <c r="F74" s="41">
        <f t="shared" si="4"/>
        <v>1750</v>
      </c>
      <c r="G74" s="42">
        <v>25</v>
      </c>
      <c r="H74" s="42"/>
      <c r="I74" s="40">
        <f t="shared" si="2"/>
        <v>25</v>
      </c>
      <c r="J74" s="40">
        <f>E74*G74</f>
        <v>1750</v>
      </c>
      <c r="K74" s="24">
        <f t="shared" si="5"/>
        <v>0</v>
      </c>
      <c r="L74" s="24">
        <f t="shared" si="6"/>
        <v>1750</v>
      </c>
    </row>
    <row r="75" spans="1:12" ht="42.75" x14ac:dyDescent="0.2">
      <c r="A75" s="3" t="s">
        <v>197</v>
      </c>
      <c r="B75" s="4" t="s">
        <v>198</v>
      </c>
      <c r="C75" s="5" t="s">
        <v>91</v>
      </c>
      <c r="D75" s="5"/>
      <c r="E75" s="40"/>
      <c r="F75" s="41"/>
      <c r="G75" s="40"/>
      <c r="H75" s="40"/>
      <c r="I75" s="40"/>
      <c r="J75" s="40"/>
      <c r="K75" s="24"/>
      <c r="L75" s="24"/>
    </row>
    <row r="76" spans="1:12" x14ac:dyDescent="0.2">
      <c r="A76" s="3" t="s">
        <v>113</v>
      </c>
      <c r="B76" s="4" t="s">
        <v>199</v>
      </c>
      <c r="C76" s="5" t="s">
        <v>148</v>
      </c>
      <c r="D76" s="5" t="s">
        <v>174</v>
      </c>
      <c r="E76" s="40">
        <v>850</v>
      </c>
      <c r="F76" s="41">
        <f t="shared" si="4"/>
        <v>21250</v>
      </c>
      <c r="G76" s="40"/>
      <c r="H76" s="40"/>
      <c r="I76" s="40">
        <f t="shared" si="2"/>
        <v>0</v>
      </c>
      <c r="J76" s="40"/>
      <c r="K76" s="24">
        <f t="shared" si="5"/>
        <v>0</v>
      </c>
      <c r="L76" s="24">
        <f t="shared" si="6"/>
        <v>0</v>
      </c>
    </row>
    <row r="77" spans="1:12" ht="42.75" x14ac:dyDescent="0.2">
      <c r="A77" s="3" t="s">
        <v>162</v>
      </c>
      <c r="B77" s="4" t="s">
        <v>200</v>
      </c>
      <c r="C77" s="5" t="s">
        <v>91</v>
      </c>
      <c r="D77" s="5"/>
      <c r="E77" s="40"/>
      <c r="F77" s="41"/>
      <c r="G77" s="40"/>
      <c r="H77" s="40"/>
      <c r="I77" s="40"/>
      <c r="J77" s="40"/>
      <c r="K77" s="24"/>
      <c r="L77" s="24"/>
    </row>
    <row r="78" spans="1:12" x14ac:dyDescent="0.2">
      <c r="A78" s="3" t="s">
        <v>201</v>
      </c>
      <c r="B78" s="4" t="s">
        <v>202</v>
      </c>
      <c r="C78" s="5" t="s">
        <v>148</v>
      </c>
      <c r="D78" s="5" t="s">
        <v>152</v>
      </c>
      <c r="E78" s="40">
        <v>650</v>
      </c>
      <c r="F78" s="41">
        <f t="shared" si="4"/>
        <v>13000</v>
      </c>
      <c r="G78" s="40"/>
      <c r="H78" s="40">
        <f>'[3]Electrical Work '!$J$78</f>
        <v>20</v>
      </c>
      <c r="I78" s="40">
        <f t="shared" si="2"/>
        <v>20</v>
      </c>
      <c r="J78" s="40"/>
      <c r="K78" s="24">
        <f t="shared" si="5"/>
        <v>13000</v>
      </c>
      <c r="L78" s="24">
        <f t="shared" si="6"/>
        <v>13000</v>
      </c>
    </row>
    <row r="79" spans="1:12" ht="99.75" x14ac:dyDescent="0.2">
      <c r="A79" s="3" t="s">
        <v>153</v>
      </c>
      <c r="B79" s="4" t="s">
        <v>203</v>
      </c>
      <c r="C79" s="5" t="s">
        <v>91</v>
      </c>
      <c r="D79" s="5"/>
      <c r="E79" s="40"/>
      <c r="F79" s="41"/>
      <c r="G79" s="40"/>
      <c r="H79" s="40"/>
      <c r="I79" s="40"/>
      <c r="J79" s="40"/>
      <c r="K79" s="24"/>
      <c r="L79" s="24"/>
    </row>
    <row r="80" spans="1:12" x14ac:dyDescent="0.2">
      <c r="A80" s="3" t="s">
        <v>204</v>
      </c>
      <c r="B80" s="4" t="s">
        <v>205</v>
      </c>
      <c r="C80" s="5" t="s">
        <v>112</v>
      </c>
      <c r="D80" s="5" t="s">
        <v>108</v>
      </c>
      <c r="E80" s="40">
        <v>500</v>
      </c>
      <c r="F80" s="41">
        <f t="shared" si="4"/>
        <v>1000</v>
      </c>
      <c r="G80" s="40"/>
      <c r="H80" s="40">
        <f>'[3]Electrical Work '!$J$80</f>
        <v>2</v>
      </c>
      <c r="I80" s="40">
        <f t="shared" ref="I80:I122" si="7">G80+H80</f>
        <v>2</v>
      </c>
      <c r="J80" s="40"/>
      <c r="K80" s="24">
        <f t="shared" si="5"/>
        <v>1000</v>
      </c>
      <c r="L80" s="24">
        <f t="shared" si="6"/>
        <v>1000</v>
      </c>
    </row>
    <row r="81" spans="1:13" ht="28.5" x14ac:dyDescent="0.2">
      <c r="A81" s="3" t="s">
        <v>155</v>
      </c>
      <c r="B81" s="4" t="s">
        <v>206</v>
      </c>
      <c r="C81" s="5" t="s">
        <v>91</v>
      </c>
      <c r="D81" s="5"/>
      <c r="E81" s="40"/>
      <c r="F81" s="41"/>
      <c r="G81" s="40"/>
      <c r="H81" s="40"/>
      <c r="I81" s="40"/>
      <c r="J81" s="40"/>
      <c r="K81" s="24"/>
      <c r="L81" s="24"/>
    </row>
    <row r="82" spans="1:13" x14ac:dyDescent="0.2">
      <c r="A82" s="3" t="s">
        <v>94</v>
      </c>
      <c r="B82" s="4" t="s">
        <v>207</v>
      </c>
      <c r="C82" s="5" t="s">
        <v>112</v>
      </c>
      <c r="D82" s="5" t="s">
        <v>138</v>
      </c>
      <c r="E82" s="40">
        <v>80</v>
      </c>
      <c r="F82" s="41">
        <f t="shared" si="4"/>
        <v>320</v>
      </c>
      <c r="G82" s="40"/>
      <c r="H82" s="40">
        <f>'[3]Electrical Work '!$J$82</f>
        <v>4</v>
      </c>
      <c r="I82" s="40">
        <f t="shared" si="7"/>
        <v>4</v>
      </c>
      <c r="J82" s="40"/>
      <c r="K82" s="24">
        <f t="shared" si="5"/>
        <v>320</v>
      </c>
      <c r="L82" s="24">
        <f t="shared" si="6"/>
        <v>320</v>
      </c>
    </row>
    <row r="83" spans="1:13" x14ac:dyDescent="0.2">
      <c r="A83" s="3" t="s">
        <v>208</v>
      </c>
      <c r="B83" s="4" t="s">
        <v>209</v>
      </c>
      <c r="C83" s="5" t="s">
        <v>112</v>
      </c>
      <c r="D83" s="5" t="s">
        <v>162</v>
      </c>
      <c r="E83" s="40">
        <v>90</v>
      </c>
      <c r="F83" s="41">
        <f t="shared" si="4"/>
        <v>1080</v>
      </c>
      <c r="G83" s="40"/>
      <c r="H83" s="40">
        <f>'[3]Electrical Work '!$J$83</f>
        <v>12</v>
      </c>
      <c r="I83" s="40">
        <f t="shared" si="7"/>
        <v>12</v>
      </c>
      <c r="J83" s="40"/>
      <c r="K83" s="24">
        <f t="shared" si="5"/>
        <v>1080</v>
      </c>
      <c r="L83" s="24">
        <f t="shared" si="6"/>
        <v>1080</v>
      </c>
    </row>
    <row r="84" spans="1:13" x14ac:dyDescent="0.2">
      <c r="A84" s="3" t="s">
        <v>210</v>
      </c>
      <c r="B84" s="4" t="s">
        <v>211</v>
      </c>
      <c r="C84" s="5" t="s">
        <v>112</v>
      </c>
      <c r="D84" s="5" t="s">
        <v>212</v>
      </c>
      <c r="E84" s="40">
        <v>350</v>
      </c>
      <c r="F84" s="41">
        <f t="shared" si="4"/>
        <v>10500</v>
      </c>
      <c r="G84" s="40"/>
      <c r="H84" s="40">
        <f>'[3]Electrical Work '!$J$84</f>
        <v>30</v>
      </c>
      <c r="I84" s="40">
        <f t="shared" si="7"/>
        <v>30</v>
      </c>
      <c r="J84" s="40"/>
      <c r="K84" s="24">
        <f t="shared" si="5"/>
        <v>10500</v>
      </c>
      <c r="L84" s="24">
        <f t="shared" si="6"/>
        <v>10500</v>
      </c>
    </row>
    <row r="85" spans="1:13" ht="28.5" x14ac:dyDescent="0.2">
      <c r="A85" s="3" t="s">
        <v>213</v>
      </c>
      <c r="B85" s="4" t="s">
        <v>214</v>
      </c>
      <c r="C85" s="5" t="s">
        <v>112</v>
      </c>
      <c r="D85" s="5" t="s">
        <v>92</v>
      </c>
      <c r="E85" s="40">
        <v>4000</v>
      </c>
      <c r="F85" s="41">
        <f t="shared" si="4"/>
        <v>4000</v>
      </c>
      <c r="G85" s="40"/>
      <c r="H85" s="40">
        <f>'[3]Electrical Work '!$J$85</f>
        <v>1</v>
      </c>
      <c r="I85" s="40">
        <f t="shared" si="7"/>
        <v>1</v>
      </c>
      <c r="J85" s="40"/>
      <c r="K85" s="24">
        <f t="shared" si="5"/>
        <v>4000</v>
      </c>
      <c r="L85" s="24">
        <f t="shared" si="6"/>
        <v>4000</v>
      </c>
    </row>
    <row r="86" spans="1:13" ht="85.5" x14ac:dyDescent="0.2">
      <c r="A86" s="10" t="s">
        <v>157</v>
      </c>
      <c r="B86" s="11" t="s">
        <v>215</v>
      </c>
      <c r="C86" s="12" t="s">
        <v>216</v>
      </c>
      <c r="D86" s="12" t="s">
        <v>92</v>
      </c>
      <c r="E86" s="43">
        <v>18500</v>
      </c>
      <c r="F86" s="44">
        <f t="shared" si="4"/>
        <v>18500</v>
      </c>
      <c r="G86" s="43"/>
      <c r="H86" s="43">
        <f>'[3]Electrical Work '!$J$86</f>
        <v>1</v>
      </c>
      <c r="I86" s="43">
        <f t="shared" si="7"/>
        <v>1</v>
      </c>
      <c r="J86" s="43"/>
      <c r="K86" s="45">
        <f t="shared" si="5"/>
        <v>18500</v>
      </c>
      <c r="L86" s="45">
        <f t="shared" si="6"/>
        <v>18500</v>
      </c>
      <c r="M86" s="46" t="s">
        <v>334</v>
      </c>
    </row>
    <row r="87" spans="1:13" x14ac:dyDescent="0.2">
      <c r="A87" s="3" t="s">
        <v>91</v>
      </c>
      <c r="B87" s="4" t="s">
        <v>217</v>
      </c>
      <c r="C87" s="5" t="s">
        <v>91</v>
      </c>
      <c r="D87" s="5"/>
      <c r="E87" s="40"/>
      <c r="F87" s="41"/>
      <c r="G87" s="40"/>
      <c r="H87" s="40"/>
      <c r="I87" s="40"/>
      <c r="J87" s="40"/>
      <c r="K87" s="24"/>
      <c r="L87" s="24"/>
    </row>
    <row r="88" spans="1:13" x14ac:dyDescent="0.2">
      <c r="A88" s="3" t="s">
        <v>218</v>
      </c>
      <c r="B88" s="4" t="s">
        <v>219</v>
      </c>
      <c r="C88" s="5" t="s">
        <v>91</v>
      </c>
      <c r="D88" s="5"/>
      <c r="E88" s="40"/>
      <c r="F88" s="41"/>
      <c r="G88" s="40"/>
      <c r="H88" s="40"/>
      <c r="I88" s="40"/>
      <c r="J88" s="40"/>
      <c r="K88" s="24"/>
      <c r="L88" s="24"/>
    </row>
    <row r="89" spans="1:13" ht="57" x14ac:dyDescent="0.2">
      <c r="A89" s="3" t="s">
        <v>91</v>
      </c>
      <c r="B89" s="4" t="s">
        <v>220</v>
      </c>
      <c r="C89" s="5" t="s">
        <v>91</v>
      </c>
      <c r="D89" s="5"/>
      <c r="E89" s="40"/>
      <c r="F89" s="41"/>
      <c r="G89" s="40"/>
      <c r="H89" s="40"/>
      <c r="I89" s="40"/>
      <c r="J89" s="40"/>
      <c r="K89" s="24"/>
      <c r="L89" s="24"/>
    </row>
    <row r="90" spans="1:13" x14ac:dyDescent="0.2">
      <c r="A90" s="10" t="s">
        <v>92</v>
      </c>
      <c r="B90" s="11" t="s">
        <v>221</v>
      </c>
      <c r="C90" s="12" t="s">
        <v>112</v>
      </c>
      <c r="D90" s="12" t="s">
        <v>92</v>
      </c>
      <c r="E90" s="43">
        <v>3800</v>
      </c>
      <c r="F90" s="44">
        <f t="shared" si="4"/>
        <v>3800</v>
      </c>
      <c r="G90" s="43"/>
      <c r="H90" s="43">
        <f>'[3]Electrical Work '!$J$90</f>
        <v>1</v>
      </c>
      <c r="I90" s="43">
        <f t="shared" si="7"/>
        <v>1</v>
      </c>
      <c r="J90" s="43"/>
      <c r="K90" s="45">
        <f t="shared" si="5"/>
        <v>3800</v>
      </c>
      <c r="L90" s="45">
        <f t="shared" si="6"/>
        <v>3800</v>
      </c>
      <c r="M90" s="78" t="s">
        <v>334</v>
      </c>
    </row>
    <row r="91" spans="1:13" x14ac:dyDescent="0.2">
      <c r="A91" s="10" t="s">
        <v>108</v>
      </c>
      <c r="B91" s="11" t="s">
        <v>222</v>
      </c>
      <c r="C91" s="12" t="s">
        <v>112</v>
      </c>
      <c r="D91" s="12" t="s">
        <v>92</v>
      </c>
      <c r="E91" s="43">
        <v>1000</v>
      </c>
      <c r="F91" s="44">
        <f t="shared" si="4"/>
        <v>1000</v>
      </c>
      <c r="G91" s="43"/>
      <c r="H91" s="43">
        <f>'[3]Electrical Work '!$J$91</f>
        <v>1</v>
      </c>
      <c r="I91" s="43">
        <f t="shared" si="7"/>
        <v>1</v>
      </c>
      <c r="J91" s="43"/>
      <c r="K91" s="45">
        <f t="shared" si="5"/>
        <v>1000</v>
      </c>
      <c r="L91" s="45">
        <f t="shared" si="6"/>
        <v>1000</v>
      </c>
      <c r="M91" s="78"/>
    </row>
    <row r="92" spans="1:13" x14ac:dyDescent="0.2">
      <c r="A92" s="10" t="s">
        <v>132</v>
      </c>
      <c r="B92" s="11" t="s">
        <v>223</v>
      </c>
      <c r="C92" s="12" t="s">
        <v>112</v>
      </c>
      <c r="D92" s="12" t="s">
        <v>138</v>
      </c>
      <c r="E92" s="43">
        <v>4500</v>
      </c>
      <c r="F92" s="44">
        <f t="shared" si="4"/>
        <v>18000</v>
      </c>
      <c r="G92" s="43"/>
      <c r="H92" s="43">
        <f>'[3]Electrical Work '!$J$92</f>
        <v>4</v>
      </c>
      <c r="I92" s="43">
        <f t="shared" si="7"/>
        <v>4</v>
      </c>
      <c r="J92" s="43"/>
      <c r="K92" s="45">
        <f t="shared" si="5"/>
        <v>18000</v>
      </c>
      <c r="L92" s="45">
        <f t="shared" si="6"/>
        <v>18000</v>
      </c>
      <c r="M92" s="78"/>
    </row>
    <row r="93" spans="1:13" x14ac:dyDescent="0.2">
      <c r="A93" s="10" t="s">
        <v>138</v>
      </c>
      <c r="B93" s="11" t="s">
        <v>224</v>
      </c>
      <c r="C93" s="12" t="s">
        <v>112</v>
      </c>
      <c r="D93" s="12" t="s">
        <v>197</v>
      </c>
      <c r="E93" s="43">
        <v>3200</v>
      </c>
      <c r="F93" s="44">
        <f t="shared" si="4"/>
        <v>35200</v>
      </c>
      <c r="G93" s="43"/>
      <c r="H93" s="43">
        <f>'[3]Electrical Work '!$J$93</f>
        <v>11</v>
      </c>
      <c r="I93" s="43">
        <f t="shared" si="7"/>
        <v>11</v>
      </c>
      <c r="J93" s="43"/>
      <c r="K93" s="45">
        <f t="shared" si="5"/>
        <v>35200</v>
      </c>
      <c r="L93" s="45">
        <f t="shared" si="6"/>
        <v>35200</v>
      </c>
      <c r="M93" s="78"/>
    </row>
    <row r="94" spans="1:13" x14ac:dyDescent="0.2">
      <c r="A94" s="10" t="s">
        <v>120</v>
      </c>
      <c r="B94" s="11" t="s">
        <v>225</v>
      </c>
      <c r="C94" s="12" t="s">
        <v>112</v>
      </c>
      <c r="D94" s="12" t="s">
        <v>120</v>
      </c>
      <c r="E94" s="43">
        <v>1750</v>
      </c>
      <c r="F94" s="44">
        <f t="shared" si="4"/>
        <v>8750</v>
      </c>
      <c r="G94" s="43"/>
      <c r="H94" s="43">
        <f>'[3]Electrical Work '!$J$94</f>
        <v>5</v>
      </c>
      <c r="I94" s="43">
        <f t="shared" si="7"/>
        <v>5</v>
      </c>
      <c r="J94" s="43"/>
      <c r="K94" s="45">
        <f t="shared" si="5"/>
        <v>8750</v>
      </c>
      <c r="L94" s="45">
        <f t="shared" si="6"/>
        <v>8750</v>
      </c>
      <c r="M94" s="78"/>
    </row>
    <row r="95" spans="1:13" x14ac:dyDescent="0.2">
      <c r="A95" s="10" t="s">
        <v>184</v>
      </c>
      <c r="B95" s="11" t="s">
        <v>226</v>
      </c>
      <c r="C95" s="12" t="s">
        <v>112</v>
      </c>
      <c r="D95" s="12" t="s">
        <v>120</v>
      </c>
      <c r="E95" s="43">
        <v>5200</v>
      </c>
      <c r="F95" s="44">
        <f t="shared" si="4"/>
        <v>26000</v>
      </c>
      <c r="G95" s="43"/>
      <c r="H95" s="43">
        <f>'[3]Electrical Work '!$J$95</f>
        <v>5</v>
      </c>
      <c r="I95" s="43">
        <f t="shared" si="7"/>
        <v>5</v>
      </c>
      <c r="J95" s="43"/>
      <c r="K95" s="45">
        <f t="shared" si="5"/>
        <v>26000</v>
      </c>
      <c r="L95" s="45">
        <f t="shared" si="6"/>
        <v>26000</v>
      </c>
      <c r="M95" s="78"/>
    </row>
    <row r="96" spans="1:13" x14ac:dyDescent="0.2">
      <c r="A96" s="10" t="s">
        <v>227</v>
      </c>
      <c r="B96" s="11" t="s">
        <v>228</v>
      </c>
      <c r="C96" s="12" t="s">
        <v>148</v>
      </c>
      <c r="D96" s="12" t="s">
        <v>161</v>
      </c>
      <c r="E96" s="43">
        <v>600</v>
      </c>
      <c r="F96" s="44">
        <f t="shared" si="4"/>
        <v>24000</v>
      </c>
      <c r="G96" s="43"/>
      <c r="H96" s="43">
        <f>'[3]Electrical Work '!$J$96</f>
        <v>40</v>
      </c>
      <c r="I96" s="43">
        <f t="shared" si="7"/>
        <v>40</v>
      </c>
      <c r="J96" s="43"/>
      <c r="K96" s="45">
        <f t="shared" si="5"/>
        <v>24000</v>
      </c>
      <c r="L96" s="45">
        <f t="shared" si="6"/>
        <v>24000</v>
      </c>
      <c r="M96" s="78"/>
    </row>
    <row r="97" spans="1:13" x14ac:dyDescent="0.2">
      <c r="A97" s="10" t="s">
        <v>171</v>
      </c>
      <c r="B97" s="11" t="s">
        <v>229</v>
      </c>
      <c r="C97" s="12" t="s">
        <v>112</v>
      </c>
      <c r="D97" s="12" t="s">
        <v>120</v>
      </c>
      <c r="E97" s="43">
        <v>3200</v>
      </c>
      <c r="F97" s="44">
        <f t="shared" si="4"/>
        <v>16000</v>
      </c>
      <c r="G97" s="43"/>
      <c r="H97" s="43">
        <f>'[3]Electrical Work '!$J$97</f>
        <v>2</v>
      </c>
      <c r="I97" s="43">
        <f t="shared" si="7"/>
        <v>2</v>
      </c>
      <c r="J97" s="43"/>
      <c r="K97" s="45">
        <f t="shared" si="5"/>
        <v>6400</v>
      </c>
      <c r="L97" s="45">
        <f t="shared" si="6"/>
        <v>6400</v>
      </c>
      <c r="M97" s="78"/>
    </row>
    <row r="98" spans="1:13" x14ac:dyDescent="0.2">
      <c r="A98" s="10" t="s">
        <v>117</v>
      </c>
      <c r="B98" s="11" t="s">
        <v>230</v>
      </c>
      <c r="C98" s="12" t="s">
        <v>112</v>
      </c>
      <c r="D98" s="12" t="s">
        <v>92</v>
      </c>
      <c r="E98" s="43">
        <v>3800</v>
      </c>
      <c r="F98" s="44">
        <f t="shared" si="4"/>
        <v>3800</v>
      </c>
      <c r="G98" s="43"/>
      <c r="H98" s="43">
        <f>'[3]Electrical Work '!$J$98</f>
        <v>2</v>
      </c>
      <c r="I98" s="43">
        <f t="shared" si="7"/>
        <v>2</v>
      </c>
      <c r="J98" s="43"/>
      <c r="K98" s="45">
        <f t="shared" si="5"/>
        <v>7600</v>
      </c>
      <c r="L98" s="45">
        <f t="shared" si="6"/>
        <v>7600</v>
      </c>
      <c r="M98" s="78"/>
    </row>
    <row r="99" spans="1:13" x14ac:dyDescent="0.2">
      <c r="A99" s="10" t="s">
        <v>150</v>
      </c>
      <c r="B99" s="11" t="s">
        <v>231</v>
      </c>
      <c r="C99" s="12" t="s">
        <v>112</v>
      </c>
      <c r="D99" s="12" t="s">
        <v>108</v>
      </c>
      <c r="E99" s="43">
        <v>2700</v>
      </c>
      <c r="F99" s="44">
        <f t="shared" si="4"/>
        <v>5400</v>
      </c>
      <c r="G99" s="43"/>
      <c r="H99" s="43">
        <f>'[3]Electrical Work '!$J$99</f>
        <v>2</v>
      </c>
      <c r="I99" s="43">
        <f t="shared" si="7"/>
        <v>2</v>
      </c>
      <c r="J99" s="43"/>
      <c r="K99" s="45">
        <f t="shared" si="5"/>
        <v>5400</v>
      </c>
      <c r="L99" s="45">
        <f t="shared" si="6"/>
        <v>5400</v>
      </c>
      <c r="M99" s="78"/>
    </row>
    <row r="100" spans="1:13" x14ac:dyDescent="0.2">
      <c r="A100" s="3" t="s">
        <v>232</v>
      </c>
      <c r="B100" s="4" t="s">
        <v>233</v>
      </c>
      <c r="C100" s="5" t="s">
        <v>91</v>
      </c>
      <c r="D100" s="5"/>
      <c r="E100" s="40"/>
      <c r="F100" s="41"/>
      <c r="G100" s="40"/>
      <c r="H100" s="40"/>
      <c r="I100" s="40"/>
      <c r="J100" s="40"/>
      <c r="K100" s="24"/>
      <c r="L100" s="24"/>
    </row>
    <row r="101" spans="1:13" ht="128.25" x14ac:dyDescent="0.2">
      <c r="A101" s="3" t="s">
        <v>92</v>
      </c>
      <c r="B101" s="4" t="s">
        <v>234</v>
      </c>
      <c r="C101" s="5"/>
      <c r="D101" s="5"/>
      <c r="E101" s="40"/>
      <c r="F101" s="41"/>
      <c r="G101" s="40"/>
      <c r="H101" s="40"/>
      <c r="I101" s="40"/>
      <c r="J101" s="40"/>
      <c r="K101" s="24"/>
      <c r="L101" s="24"/>
    </row>
    <row r="102" spans="1:13" ht="28.5" x14ac:dyDescent="0.2">
      <c r="A102" s="10" t="s">
        <v>132</v>
      </c>
      <c r="B102" s="11" t="s">
        <v>235</v>
      </c>
      <c r="C102" s="12" t="s">
        <v>148</v>
      </c>
      <c r="D102" s="12" t="s">
        <v>236</v>
      </c>
      <c r="E102" s="43">
        <v>175</v>
      </c>
      <c r="F102" s="44">
        <f t="shared" si="4"/>
        <v>10500</v>
      </c>
      <c r="G102" s="43"/>
      <c r="H102" s="43">
        <f>'[3]Electrical Work '!$J$102</f>
        <v>60</v>
      </c>
      <c r="I102" s="43">
        <f t="shared" si="7"/>
        <v>60</v>
      </c>
      <c r="J102" s="43"/>
      <c r="K102" s="45">
        <f t="shared" si="5"/>
        <v>10500</v>
      </c>
      <c r="L102" s="45">
        <f t="shared" si="6"/>
        <v>10500</v>
      </c>
      <c r="M102" s="78" t="s">
        <v>334</v>
      </c>
    </row>
    <row r="103" spans="1:13" ht="15" thickBot="1" x14ac:dyDescent="0.25">
      <c r="A103" s="10" t="s">
        <v>138</v>
      </c>
      <c r="B103" s="11" t="s">
        <v>237</v>
      </c>
      <c r="C103" s="12" t="s">
        <v>148</v>
      </c>
      <c r="D103" s="12" t="s">
        <v>238</v>
      </c>
      <c r="E103" s="43">
        <v>135</v>
      </c>
      <c r="F103" s="44">
        <f t="shared" si="4"/>
        <v>6075</v>
      </c>
      <c r="G103" s="43"/>
      <c r="H103" s="43">
        <f>'[3]Electrical Work '!$J$103</f>
        <v>45</v>
      </c>
      <c r="I103" s="43">
        <f t="shared" si="7"/>
        <v>45</v>
      </c>
      <c r="J103" s="43"/>
      <c r="K103" s="45">
        <f t="shared" si="5"/>
        <v>6075</v>
      </c>
      <c r="L103" s="45">
        <f t="shared" si="6"/>
        <v>6075</v>
      </c>
      <c r="M103" s="78"/>
    </row>
    <row r="104" spans="1:13" ht="15" thickBot="1" x14ac:dyDescent="0.25">
      <c r="A104" s="3"/>
      <c r="B104" s="47" t="s">
        <v>239</v>
      </c>
      <c r="C104" s="5" t="s">
        <v>148</v>
      </c>
      <c r="D104" s="48">
        <v>80</v>
      </c>
      <c r="E104" s="40">
        <v>160</v>
      </c>
      <c r="F104" s="41">
        <f t="shared" si="4"/>
        <v>12800</v>
      </c>
      <c r="G104" s="40"/>
      <c r="H104" s="40"/>
      <c r="I104" s="40">
        <f t="shared" si="7"/>
        <v>0</v>
      </c>
      <c r="J104" s="40"/>
      <c r="K104" s="24">
        <f t="shared" si="5"/>
        <v>0</v>
      </c>
      <c r="L104" s="24">
        <f t="shared" si="6"/>
        <v>0</v>
      </c>
    </row>
    <row r="105" spans="1:13" x14ac:dyDescent="0.2">
      <c r="A105" s="3" t="s">
        <v>240</v>
      </c>
      <c r="B105" s="4" t="s">
        <v>241</v>
      </c>
      <c r="C105" s="5" t="s">
        <v>91</v>
      </c>
      <c r="D105" s="5"/>
      <c r="E105" s="40"/>
      <c r="F105" s="41"/>
      <c r="G105" s="40"/>
      <c r="H105" s="40"/>
      <c r="I105" s="40"/>
      <c r="J105" s="40"/>
      <c r="K105" s="24"/>
      <c r="L105" s="24"/>
    </row>
    <row r="106" spans="1:13" x14ac:dyDescent="0.2">
      <c r="A106" s="3" t="s">
        <v>92</v>
      </c>
      <c r="B106" s="4" t="s">
        <v>242</v>
      </c>
      <c r="C106" s="5" t="s">
        <v>112</v>
      </c>
      <c r="D106" s="5" t="s">
        <v>120</v>
      </c>
      <c r="E106" s="40">
        <v>0</v>
      </c>
      <c r="F106" s="41">
        <f t="shared" si="4"/>
        <v>0</v>
      </c>
      <c r="G106" s="40"/>
      <c r="H106" s="40">
        <f>'[3]Electrical Work '!$J$105</f>
        <v>5</v>
      </c>
      <c r="I106" s="40">
        <f t="shared" si="7"/>
        <v>5</v>
      </c>
      <c r="J106" s="40"/>
      <c r="K106" s="24">
        <f t="shared" si="5"/>
        <v>0</v>
      </c>
      <c r="L106" s="24">
        <f t="shared" si="6"/>
        <v>0</v>
      </c>
    </row>
    <row r="107" spans="1:13" x14ac:dyDescent="0.2">
      <c r="A107" s="3" t="s">
        <v>108</v>
      </c>
      <c r="B107" s="4" t="s">
        <v>243</v>
      </c>
      <c r="C107" s="5" t="s">
        <v>112</v>
      </c>
      <c r="D107" s="5" t="s">
        <v>184</v>
      </c>
      <c r="E107" s="40">
        <v>0</v>
      </c>
      <c r="F107" s="41">
        <f t="shared" si="4"/>
        <v>0</v>
      </c>
      <c r="G107" s="40"/>
      <c r="H107" s="40">
        <f>'[3]Electrical Work '!$J$106</f>
        <v>6</v>
      </c>
      <c r="I107" s="40">
        <f t="shared" si="7"/>
        <v>6</v>
      </c>
      <c r="J107" s="40"/>
      <c r="K107" s="24">
        <f t="shared" si="5"/>
        <v>0</v>
      </c>
      <c r="L107" s="24">
        <f t="shared" si="6"/>
        <v>0</v>
      </c>
    </row>
    <row r="108" spans="1:13" ht="28.5" x14ac:dyDescent="0.2">
      <c r="A108" s="3" t="s">
        <v>138</v>
      </c>
      <c r="B108" s="4" t="s">
        <v>244</v>
      </c>
      <c r="C108" s="5" t="s">
        <v>91</v>
      </c>
      <c r="D108" s="5"/>
      <c r="E108" s="40"/>
      <c r="F108" s="41"/>
      <c r="G108" s="40"/>
      <c r="H108" s="40"/>
      <c r="I108" s="40"/>
      <c r="J108" s="40"/>
      <c r="K108" s="24"/>
      <c r="L108" s="24"/>
    </row>
    <row r="109" spans="1:13" x14ac:dyDescent="0.2">
      <c r="A109" s="10" t="s">
        <v>91</v>
      </c>
      <c r="B109" s="11" t="s">
        <v>245</v>
      </c>
      <c r="C109" s="12" t="s">
        <v>96</v>
      </c>
      <c r="D109" s="12" t="s">
        <v>92</v>
      </c>
      <c r="E109" s="43">
        <v>4400</v>
      </c>
      <c r="F109" s="44">
        <f t="shared" si="4"/>
        <v>4400</v>
      </c>
      <c r="G109" s="43"/>
      <c r="H109" s="43">
        <f>'[3]Electrical Work '!$J$108</f>
        <v>1</v>
      </c>
      <c r="I109" s="43">
        <f t="shared" si="7"/>
        <v>1</v>
      </c>
      <c r="J109" s="43"/>
      <c r="K109" s="45">
        <f t="shared" si="5"/>
        <v>4400</v>
      </c>
      <c r="L109" s="45">
        <f t="shared" si="6"/>
        <v>4400</v>
      </c>
      <c r="M109" s="78" t="s">
        <v>334</v>
      </c>
    </row>
    <row r="110" spans="1:13" ht="28.5" x14ac:dyDescent="0.2">
      <c r="A110" s="10" t="s">
        <v>120</v>
      </c>
      <c r="B110" s="11" t="s">
        <v>246</v>
      </c>
      <c r="C110" s="12" t="s">
        <v>112</v>
      </c>
      <c r="D110" s="12" t="s">
        <v>92</v>
      </c>
      <c r="E110" s="43">
        <v>5500</v>
      </c>
      <c r="F110" s="44">
        <f t="shared" si="4"/>
        <v>5500</v>
      </c>
      <c r="G110" s="43"/>
      <c r="H110" s="43">
        <f>'[3]Electrical Work '!$J$109</f>
        <v>1</v>
      </c>
      <c r="I110" s="43">
        <f t="shared" si="7"/>
        <v>1</v>
      </c>
      <c r="J110" s="43"/>
      <c r="K110" s="45">
        <f t="shared" si="5"/>
        <v>5500</v>
      </c>
      <c r="L110" s="45">
        <f t="shared" si="6"/>
        <v>5500</v>
      </c>
      <c r="M110" s="78"/>
    </row>
    <row r="111" spans="1:13" ht="28.5" x14ac:dyDescent="0.2">
      <c r="A111" s="10" t="s">
        <v>227</v>
      </c>
      <c r="B111" s="11" t="s">
        <v>247</v>
      </c>
      <c r="C111" s="12" t="s">
        <v>112</v>
      </c>
      <c r="D111" s="12" t="s">
        <v>92</v>
      </c>
      <c r="E111" s="43">
        <v>500</v>
      </c>
      <c r="F111" s="44">
        <f t="shared" si="4"/>
        <v>500</v>
      </c>
      <c r="G111" s="43"/>
      <c r="H111" s="43">
        <f>'[3]Electrical Work '!$J$110</f>
        <v>1</v>
      </c>
      <c r="I111" s="43">
        <f t="shared" si="7"/>
        <v>1</v>
      </c>
      <c r="J111" s="43"/>
      <c r="K111" s="45">
        <f t="shared" si="5"/>
        <v>500</v>
      </c>
      <c r="L111" s="45">
        <f t="shared" si="6"/>
        <v>500</v>
      </c>
      <c r="M111" s="78"/>
    </row>
    <row r="112" spans="1:13" ht="28.5" x14ac:dyDescent="0.2">
      <c r="A112" s="3" t="s">
        <v>117</v>
      </c>
      <c r="B112" s="4" t="s">
        <v>248</v>
      </c>
      <c r="C112" s="5" t="s">
        <v>112</v>
      </c>
      <c r="D112" s="5"/>
      <c r="E112" s="40"/>
      <c r="F112" s="41"/>
      <c r="G112" s="40"/>
      <c r="H112" s="40"/>
      <c r="I112" s="40"/>
      <c r="J112" s="40"/>
      <c r="K112" s="24"/>
      <c r="L112" s="24"/>
    </row>
    <row r="113" spans="1:13" x14ac:dyDescent="0.2">
      <c r="A113" s="3" t="s">
        <v>249</v>
      </c>
      <c r="B113" s="4" t="s">
        <v>250</v>
      </c>
      <c r="C113" s="5" t="s">
        <v>91</v>
      </c>
      <c r="D113" s="5"/>
      <c r="E113" s="40"/>
      <c r="F113" s="41"/>
      <c r="G113" s="40"/>
      <c r="H113" s="40"/>
      <c r="I113" s="40"/>
      <c r="J113" s="40"/>
      <c r="K113" s="24"/>
      <c r="L113" s="24"/>
    </row>
    <row r="114" spans="1:13" ht="28.5" x14ac:dyDescent="0.2">
      <c r="A114" s="10" t="s">
        <v>92</v>
      </c>
      <c r="B114" s="11" t="s">
        <v>251</v>
      </c>
      <c r="C114" s="12" t="s">
        <v>148</v>
      </c>
      <c r="D114" s="12" t="s">
        <v>188</v>
      </c>
      <c r="E114" s="43">
        <v>60</v>
      </c>
      <c r="F114" s="44">
        <f t="shared" si="4"/>
        <v>7200</v>
      </c>
      <c r="G114" s="43"/>
      <c r="H114" s="43">
        <f>'[3]Electrical Work '!$J$113</f>
        <v>120</v>
      </c>
      <c r="I114" s="43">
        <f t="shared" si="7"/>
        <v>120</v>
      </c>
      <c r="J114" s="43"/>
      <c r="K114" s="45">
        <f t="shared" si="5"/>
        <v>7200</v>
      </c>
      <c r="L114" s="45">
        <f t="shared" si="6"/>
        <v>7200</v>
      </c>
      <c r="M114" s="78" t="s">
        <v>334</v>
      </c>
    </row>
    <row r="115" spans="1:13" ht="28.5" x14ac:dyDescent="0.2">
      <c r="A115" s="10" t="s">
        <v>108</v>
      </c>
      <c r="B115" s="11" t="s">
        <v>252</v>
      </c>
      <c r="C115" s="12" t="s">
        <v>148</v>
      </c>
      <c r="D115" s="12" t="s">
        <v>253</v>
      </c>
      <c r="E115" s="43">
        <v>55</v>
      </c>
      <c r="F115" s="44">
        <f t="shared" si="4"/>
        <v>11000</v>
      </c>
      <c r="G115" s="43"/>
      <c r="H115" s="43">
        <f>'[3]Electrical Work '!$J$114</f>
        <v>125</v>
      </c>
      <c r="I115" s="43">
        <f t="shared" si="7"/>
        <v>125</v>
      </c>
      <c r="J115" s="43"/>
      <c r="K115" s="45">
        <f t="shared" si="5"/>
        <v>6875</v>
      </c>
      <c r="L115" s="45">
        <f t="shared" si="6"/>
        <v>6875</v>
      </c>
      <c r="M115" s="78"/>
    </row>
    <row r="116" spans="1:13" x14ac:dyDescent="0.2">
      <c r="A116" s="10" t="s">
        <v>132</v>
      </c>
      <c r="B116" s="11" t="s">
        <v>254</v>
      </c>
      <c r="C116" s="12" t="s">
        <v>112</v>
      </c>
      <c r="D116" s="12" t="s">
        <v>171</v>
      </c>
      <c r="E116" s="43">
        <v>300</v>
      </c>
      <c r="F116" s="44">
        <f t="shared" si="4"/>
        <v>2400</v>
      </c>
      <c r="G116" s="43"/>
      <c r="H116" s="43">
        <f>'[3]Electrical Work '!$J$115</f>
        <v>2</v>
      </c>
      <c r="I116" s="43">
        <f t="shared" si="7"/>
        <v>2</v>
      </c>
      <c r="J116" s="43"/>
      <c r="K116" s="45">
        <f t="shared" si="5"/>
        <v>600</v>
      </c>
      <c r="L116" s="45">
        <f t="shared" si="6"/>
        <v>600</v>
      </c>
      <c r="M116" s="78"/>
    </row>
    <row r="117" spans="1:13" ht="28.5" x14ac:dyDescent="0.2">
      <c r="A117" s="3" t="s">
        <v>138</v>
      </c>
      <c r="B117" s="4" t="s">
        <v>255</v>
      </c>
      <c r="C117" s="5" t="s">
        <v>112</v>
      </c>
      <c r="D117" s="5" t="s">
        <v>171</v>
      </c>
      <c r="E117" s="40">
        <v>850</v>
      </c>
      <c r="F117" s="41">
        <f t="shared" si="4"/>
        <v>6800</v>
      </c>
      <c r="G117" s="40"/>
      <c r="H117" s="40"/>
      <c r="I117" s="40">
        <f t="shared" si="7"/>
        <v>0</v>
      </c>
      <c r="J117" s="40"/>
      <c r="K117" s="24">
        <f t="shared" si="5"/>
        <v>0</v>
      </c>
      <c r="L117" s="24">
        <f t="shared" si="6"/>
        <v>0</v>
      </c>
    </row>
    <row r="118" spans="1:13" ht="28.5" x14ac:dyDescent="0.2">
      <c r="A118" s="3" t="s">
        <v>120</v>
      </c>
      <c r="B118" s="4" t="s">
        <v>256</v>
      </c>
      <c r="C118" s="5" t="s">
        <v>112</v>
      </c>
      <c r="D118" s="5" t="s">
        <v>171</v>
      </c>
      <c r="E118" s="40">
        <v>1250</v>
      </c>
      <c r="F118" s="41">
        <f t="shared" si="4"/>
        <v>10000</v>
      </c>
      <c r="G118" s="40"/>
      <c r="H118" s="40"/>
      <c r="I118" s="40">
        <f t="shared" si="7"/>
        <v>0</v>
      </c>
      <c r="J118" s="40"/>
      <c r="K118" s="24">
        <f t="shared" si="5"/>
        <v>0</v>
      </c>
      <c r="L118" s="24">
        <f t="shared" si="6"/>
        <v>0</v>
      </c>
    </row>
    <row r="119" spans="1:13" ht="42.75" x14ac:dyDescent="0.2">
      <c r="A119" s="3" t="s">
        <v>184</v>
      </c>
      <c r="B119" s="4" t="s">
        <v>257</v>
      </c>
      <c r="C119" s="5" t="s">
        <v>91</v>
      </c>
      <c r="D119" s="5"/>
      <c r="E119" s="40"/>
      <c r="F119" s="41"/>
      <c r="G119" s="40"/>
      <c r="H119" s="40"/>
      <c r="I119" s="40"/>
      <c r="J119" s="40"/>
      <c r="K119" s="24"/>
      <c r="L119" s="24"/>
    </row>
    <row r="120" spans="1:13" x14ac:dyDescent="0.2">
      <c r="A120" s="3" t="s">
        <v>94</v>
      </c>
      <c r="B120" s="4" t="s">
        <v>258</v>
      </c>
      <c r="C120" s="5" t="s">
        <v>148</v>
      </c>
      <c r="D120" s="5" t="s">
        <v>161</v>
      </c>
      <c r="E120" s="40">
        <v>60</v>
      </c>
      <c r="F120" s="41">
        <f t="shared" si="4"/>
        <v>2400</v>
      </c>
      <c r="G120" s="40"/>
      <c r="H120" s="40"/>
      <c r="I120" s="40">
        <f t="shared" si="7"/>
        <v>0</v>
      </c>
      <c r="J120" s="40"/>
      <c r="K120" s="24">
        <f t="shared" si="5"/>
        <v>0</v>
      </c>
      <c r="L120" s="24">
        <f t="shared" si="6"/>
        <v>0</v>
      </c>
    </row>
    <row r="121" spans="1:13" ht="42.75" x14ac:dyDescent="0.2">
      <c r="A121" s="3" t="s">
        <v>227</v>
      </c>
      <c r="B121" s="4" t="s">
        <v>259</v>
      </c>
      <c r="C121" s="5" t="s">
        <v>91</v>
      </c>
      <c r="D121" s="5"/>
      <c r="E121" s="40"/>
      <c r="F121" s="41"/>
      <c r="G121" s="40"/>
      <c r="H121" s="40"/>
      <c r="I121" s="40"/>
      <c r="J121" s="40"/>
      <c r="K121" s="24"/>
      <c r="L121" s="24"/>
    </row>
    <row r="122" spans="1:13" x14ac:dyDescent="0.2">
      <c r="A122" s="3" t="s">
        <v>110</v>
      </c>
      <c r="B122" s="4" t="s">
        <v>260</v>
      </c>
      <c r="C122" s="5" t="s">
        <v>112</v>
      </c>
      <c r="D122" s="5" t="s">
        <v>92</v>
      </c>
      <c r="E122" s="40">
        <v>750</v>
      </c>
      <c r="F122" s="41">
        <f t="shared" si="4"/>
        <v>750</v>
      </c>
      <c r="G122" s="40"/>
      <c r="H122" s="40"/>
      <c r="I122" s="40">
        <f t="shared" si="7"/>
        <v>0</v>
      </c>
      <c r="J122" s="40"/>
      <c r="K122" s="24">
        <f t="shared" si="5"/>
        <v>0</v>
      </c>
      <c r="L122" s="24">
        <f t="shared" si="6"/>
        <v>0</v>
      </c>
    </row>
  </sheetData>
  <mergeCells count="6">
    <mergeCell ref="M114:M116"/>
    <mergeCell ref="A1:B1"/>
    <mergeCell ref="C1:F1"/>
    <mergeCell ref="M90:M99"/>
    <mergeCell ref="M102:M103"/>
    <mergeCell ref="M109:M1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F107-C4F5-49DC-8E4D-E2941689A684}">
  <dimension ref="A1:M28"/>
  <sheetViews>
    <sheetView workbookViewId="0">
      <selection activeCell="K4" sqref="K4"/>
    </sheetView>
  </sheetViews>
  <sheetFormatPr defaultColWidth="9.140625" defaultRowHeight="14.25" x14ac:dyDescent="0.2"/>
  <cols>
    <col min="1" max="1" width="5.85546875" style="2" customWidth="1"/>
    <col min="2" max="2" width="86" style="2" customWidth="1"/>
    <col min="3" max="4" width="9.140625" style="2"/>
    <col min="5" max="5" width="13" style="15" customWidth="1"/>
    <col min="6" max="6" width="11.85546875" style="15" customWidth="1"/>
    <col min="7" max="10" width="9.140625" style="15"/>
    <col min="11" max="12" width="9.140625" style="2"/>
    <col min="13" max="13" width="20.42578125" style="2" bestFit="1" customWidth="1"/>
    <col min="14" max="16384" width="9.140625" style="2"/>
  </cols>
  <sheetData>
    <row r="1" spans="1:13" x14ac:dyDescent="0.2">
      <c r="A1" s="81" t="s">
        <v>266</v>
      </c>
      <c r="B1" s="82"/>
      <c r="C1" s="83" t="s">
        <v>1</v>
      </c>
      <c r="D1" s="84"/>
      <c r="E1" s="84"/>
      <c r="F1" s="84"/>
      <c r="G1" s="52" t="s">
        <v>2</v>
      </c>
      <c r="H1" s="52" t="s">
        <v>3</v>
      </c>
      <c r="I1" s="52" t="s">
        <v>88</v>
      </c>
      <c r="J1" s="52" t="s">
        <v>2</v>
      </c>
      <c r="K1" s="52" t="s">
        <v>3</v>
      </c>
      <c r="L1" s="52" t="s">
        <v>88</v>
      </c>
    </row>
    <row r="2" spans="1:13" x14ac:dyDescent="0.2">
      <c r="A2" s="37" t="s">
        <v>5</v>
      </c>
      <c r="B2" s="37" t="s">
        <v>6</v>
      </c>
      <c r="C2" s="53" t="s">
        <v>7</v>
      </c>
      <c r="D2" s="54" t="s">
        <v>8</v>
      </c>
      <c r="E2" s="38" t="s">
        <v>9</v>
      </c>
      <c r="F2" s="39" t="s">
        <v>10</v>
      </c>
      <c r="G2" s="38" t="s">
        <v>11</v>
      </c>
      <c r="H2" s="38" t="s">
        <v>11</v>
      </c>
      <c r="I2" s="38" t="s">
        <v>11</v>
      </c>
      <c r="J2" s="38" t="s">
        <v>10</v>
      </c>
      <c r="K2" s="38" t="s">
        <v>10</v>
      </c>
      <c r="L2" s="38" t="s">
        <v>10</v>
      </c>
    </row>
    <row r="3" spans="1:13" x14ac:dyDescent="0.2">
      <c r="A3" s="5" t="s">
        <v>249</v>
      </c>
      <c r="B3" s="55" t="s">
        <v>267</v>
      </c>
      <c r="C3" s="5" t="s">
        <v>91</v>
      </c>
      <c r="D3" s="5"/>
      <c r="E3" s="38"/>
      <c r="F3" s="39">
        <f>SUM(F5:F28)</f>
        <v>194260</v>
      </c>
      <c r="G3" s="38"/>
      <c r="H3" s="38"/>
      <c r="I3" s="38"/>
      <c r="J3" s="38">
        <f>SUM(J5:J28)</f>
        <v>132710</v>
      </c>
      <c r="K3" s="38">
        <f>SUM(K5:K28)</f>
        <v>46485</v>
      </c>
      <c r="L3" s="38">
        <f t="shared" ref="L3" si="0">SUM(L5:L28)</f>
        <v>179195</v>
      </c>
    </row>
    <row r="4" spans="1:13" ht="171" x14ac:dyDescent="0.2">
      <c r="A4" s="5" t="s">
        <v>92</v>
      </c>
      <c r="B4" s="55" t="s">
        <v>268</v>
      </c>
      <c r="C4" s="5" t="s">
        <v>91</v>
      </c>
      <c r="D4" s="5"/>
      <c r="E4" s="40"/>
      <c r="F4" s="40"/>
      <c r="G4" s="40"/>
      <c r="H4" s="40"/>
      <c r="I4" s="40"/>
      <c r="J4" s="40"/>
      <c r="K4" s="24"/>
      <c r="L4" s="24"/>
    </row>
    <row r="5" spans="1:13" x14ac:dyDescent="0.2">
      <c r="A5" s="5" t="s">
        <v>269</v>
      </c>
      <c r="B5" s="55" t="s">
        <v>270</v>
      </c>
      <c r="C5" s="5" t="s">
        <v>271</v>
      </c>
      <c r="D5" s="5" t="s">
        <v>161</v>
      </c>
      <c r="E5" s="40">
        <v>75</v>
      </c>
      <c r="F5" s="40">
        <f>D5*E5</f>
        <v>3000</v>
      </c>
      <c r="G5" s="42">
        <v>40</v>
      </c>
      <c r="H5" s="42"/>
      <c r="I5" s="42">
        <f>G5+H5</f>
        <v>40</v>
      </c>
      <c r="J5" s="40">
        <f>E5*G5</f>
        <v>3000</v>
      </c>
      <c r="K5" s="24">
        <f>E5*H5</f>
        <v>0</v>
      </c>
      <c r="L5" s="24">
        <f>J5+K5</f>
        <v>3000</v>
      </c>
    </row>
    <row r="6" spans="1:13" x14ac:dyDescent="0.2">
      <c r="A6" s="5" t="s">
        <v>272</v>
      </c>
      <c r="B6" s="55" t="s">
        <v>273</v>
      </c>
      <c r="C6" s="5" t="s">
        <v>271</v>
      </c>
      <c r="D6" s="5" t="s">
        <v>150</v>
      </c>
      <c r="E6" s="40">
        <v>90</v>
      </c>
      <c r="F6" s="40">
        <f t="shared" ref="F6:F28" si="1">D6*E6</f>
        <v>900</v>
      </c>
      <c r="G6" s="40"/>
      <c r="H6" s="40"/>
      <c r="I6" s="42">
        <f t="shared" ref="I6:I28" si="2">G6+H6</f>
        <v>0</v>
      </c>
      <c r="J6" s="40"/>
      <c r="K6" s="24">
        <f t="shared" ref="K6:K28" si="3">E6*H6</f>
        <v>0</v>
      </c>
      <c r="L6" s="24">
        <f t="shared" ref="L6:L28" si="4">J6+K6</f>
        <v>0</v>
      </c>
    </row>
    <row r="7" spans="1:13" x14ac:dyDescent="0.2">
      <c r="A7" s="5" t="s">
        <v>274</v>
      </c>
      <c r="B7" s="55" t="s">
        <v>275</v>
      </c>
      <c r="C7" s="5" t="s">
        <v>271</v>
      </c>
      <c r="D7" s="5" t="s">
        <v>120</v>
      </c>
      <c r="E7" s="40">
        <v>125</v>
      </c>
      <c r="F7" s="40">
        <f t="shared" si="1"/>
        <v>625</v>
      </c>
      <c r="G7" s="40"/>
      <c r="H7" s="40"/>
      <c r="I7" s="42">
        <f t="shared" si="2"/>
        <v>0</v>
      </c>
      <c r="J7" s="40"/>
      <c r="K7" s="24">
        <f t="shared" si="3"/>
        <v>0</v>
      </c>
      <c r="L7" s="24">
        <f t="shared" si="4"/>
        <v>0</v>
      </c>
    </row>
    <row r="8" spans="1:13" ht="42.75" x14ac:dyDescent="0.2">
      <c r="A8" s="5" t="s">
        <v>108</v>
      </c>
      <c r="B8" s="55" t="s">
        <v>276</v>
      </c>
      <c r="C8" s="5" t="s">
        <v>91</v>
      </c>
      <c r="D8" s="5"/>
      <c r="E8" s="40"/>
      <c r="F8" s="40"/>
      <c r="G8" s="40"/>
      <c r="H8" s="40"/>
      <c r="I8" s="42"/>
      <c r="J8" s="40"/>
      <c r="K8" s="24"/>
      <c r="L8" s="24"/>
    </row>
    <row r="9" spans="1:13" x14ac:dyDescent="0.2">
      <c r="A9" s="5" t="s">
        <v>277</v>
      </c>
      <c r="B9" s="55" t="s">
        <v>278</v>
      </c>
      <c r="C9" s="5" t="s">
        <v>112</v>
      </c>
      <c r="D9" s="5" t="s">
        <v>92</v>
      </c>
      <c r="E9" s="40">
        <v>350</v>
      </c>
      <c r="F9" s="40">
        <f t="shared" si="1"/>
        <v>350</v>
      </c>
      <c r="G9" s="40"/>
      <c r="H9" s="40"/>
      <c r="I9" s="42">
        <f t="shared" si="2"/>
        <v>0</v>
      </c>
      <c r="J9" s="40"/>
      <c r="K9" s="24">
        <f t="shared" si="3"/>
        <v>0</v>
      </c>
      <c r="L9" s="24">
        <f t="shared" si="4"/>
        <v>0</v>
      </c>
    </row>
    <row r="10" spans="1:13" x14ac:dyDescent="0.2">
      <c r="A10" s="5" t="s">
        <v>279</v>
      </c>
      <c r="B10" s="55" t="s">
        <v>275</v>
      </c>
      <c r="C10" s="5" t="s">
        <v>112</v>
      </c>
      <c r="D10" s="5" t="s">
        <v>92</v>
      </c>
      <c r="E10" s="40">
        <v>450</v>
      </c>
      <c r="F10" s="40">
        <f t="shared" si="1"/>
        <v>450</v>
      </c>
      <c r="G10" s="40"/>
      <c r="H10" s="40"/>
      <c r="I10" s="42">
        <f t="shared" si="2"/>
        <v>0</v>
      </c>
      <c r="J10" s="40"/>
      <c r="K10" s="24">
        <f t="shared" si="3"/>
        <v>0</v>
      </c>
      <c r="L10" s="24">
        <f t="shared" si="4"/>
        <v>0</v>
      </c>
    </row>
    <row r="11" spans="1:13" ht="42.75" x14ac:dyDescent="0.2">
      <c r="A11" s="5" t="s">
        <v>132</v>
      </c>
      <c r="B11" s="55" t="s">
        <v>280</v>
      </c>
      <c r="C11" s="5" t="s">
        <v>91</v>
      </c>
      <c r="D11" s="5"/>
      <c r="E11" s="40"/>
      <c r="F11" s="40"/>
      <c r="G11" s="40"/>
      <c r="H11" s="40"/>
      <c r="I11" s="42"/>
      <c r="J11" s="40"/>
      <c r="K11" s="24"/>
      <c r="L11" s="24"/>
    </row>
    <row r="12" spans="1:13" x14ac:dyDescent="0.2">
      <c r="A12" s="5" t="s">
        <v>281</v>
      </c>
      <c r="B12" s="55" t="s">
        <v>282</v>
      </c>
      <c r="C12" s="5" t="s">
        <v>112</v>
      </c>
      <c r="D12" s="5" t="s">
        <v>92</v>
      </c>
      <c r="E12" s="40">
        <v>6000</v>
      </c>
      <c r="F12" s="40">
        <f t="shared" si="1"/>
        <v>6000</v>
      </c>
      <c r="G12" s="40">
        <f>'[2]Plumbing Work '!$J$12</f>
        <v>1</v>
      </c>
      <c r="H12" s="40"/>
      <c r="I12" s="42">
        <f t="shared" si="2"/>
        <v>1</v>
      </c>
      <c r="J12" s="40">
        <f>E12*G12</f>
        <v>6000</v>
      </c>
      <c r="K12" s="24">
        <f t="shared" si="3"/>
        <v>0</v>
      </c>
      <c r="L12" s="24">
        <f t="shared" si="4"/>
        <v>6000</v>
      </c>
    </row>
    <row r="13" spans="1:13" ht="57" x14ac:dyDescent="0.2">
      <c r="A13" s="5" t="s">
        <v>138</v>
      </c>
      <c r="B13" s="55" t="s">
        <v>283</v>
      </c>
      <c r="C13" s="5" t="s">
        <v>284</v>
      </c>
      <c r="D13" s="5"/>
      <c r="E13" s="40"/>
      <c r="F13" s="40"/>
      <c r="G13" s="40"/>
      <c r="H13" s="40"/>
      <c r="I13" s="42"/>
      <c r="J13" s="40"/>
      <c r="K13" s="24"/>
      <c r="L13" s="24"/>
    </row>
    <row r="14" spans="1:13" x14ac:dyDescent="0.2">
      <c r="A14" s="5" t="s">
        <v>285</v>
      </c>
      <c r="B14" s="55" t="s">
        <v>286</v>
      </c>
      <c r="C14" s="5" t="s">
        <v>112</v>
      </c>
      <c r="D14" s="5" t="s">
        <v>92</v>
      </c>
      <c r="E14" s="40">
        <v>21500</v>
      </c>
      <c r="F14" s="40">
        <f t="shared" si="1"/>
        <v>21500</v>
      </c>
      <c r="G14" s="40">
        <f>'[2]Plumbing Work '!$J$14</f>
        <v>1</v>
      </c>
      <c r="H14" s="40"/>
      <c r="I14" s="42">
        <f t="shared" si="2"/>
        <v>1</v>
      </c>
      <c r="J14" s="40">
        <f>E14*G14</f>
        <v>21500</v>
      </c>
      <c r="K14" s="24">
        <f t="shared" si="3"/>
        <v>0</v>
      </c>
      <c r="L14" s="24">
        <f t="shared" si="4"/>
        <v>21500</v>
      </c>
    </row>
    <row r="15" spans="1:13" ht="28.5" x14ac:dyDescent="0.2">
      <c r="A15" s="5" t="s">
        <v>184</v>
      </c>
      <c r="B15" s="55" t="s">
        <v>287</v>
      </c>
      <c r="C15" s="5" t="s">
        <v>36</v>
      </c>
      <c r="D15" s="5" t="s">
        <v>92</v>
      </c>
      <c r="E15" s="40">
        <v>35000</v>
      </c>
      <c r="F15" s="40">
        <f t="shared" si="1"/>
        <v>35000</v>
      </c>
      <c r="G15" s="40">
        <f>'[2]Plumbing Work '!$J$15</f>
        <v>1</v>
      </c>
      <c r="H15" s="40"/>
      <c r="I15" s="42">
        <f t="shared" si="2"/>
        <v>1</v>
      </c>
      <c r="J15" s="40">
        <f>E15*G15</f>
        <v>35000</v>
      </c>
      <c r="K15" s="24">
        <f t="shared" si="3"/>
        <v>0</v>
      </c>
      <c r="L15" s="24">
        <f t="shared" si="4"/>
        <v>35000</v>
      </c>
    </row>
    <row r="16" spans="1:13" x14ac:dyDescent="0.2">
      <c r="A16" s="12" t="s">
        <v>227</v>
      </c>
      <c r="B16" s="56" t="s">
        <v>288</v>
      </c>
      <c r="C16" s="12" t="s">
        <v>36</v>
      </c>
      <c r="D16" s="12" t="s">
        <v>92</v>
      </c>
      <c r="E16" s="43">
        <v>46485</v>
      </c>
      <c r="F16" s="43">
        <f t="shared" si="1"/>
        <v>46485</v>
      </c>
      <c r="G16" s="43"/>
      <c r="H16" s="43">
        <f>'[3]Plumbing Work '!$H$16</f>
        <v>1</v>
      </c>
      <c r="I16" s="43">
        <f t="shared" si="2"/>
        <v>1</v>
      </c>
      <c r="J16" s="43"/>
      <c r="K16" s="45">
        <f t="shared" si="3"/>
        <v>46485</v>
      </c>
      <c r="L16" s="45">
        <f t="shared" si="4"/>
        <v>46485</v>
      </c>
      <c r="M16" s="57" t="s">
        <v>336</v>
      </c>
    </row>
    <row r="17" spans="1:12" ht="57" x14ac:dyDescent="0.2">
      <c r="A17" s="5" t="s">
        <v>171</v>
      </c>
      <c r="B17" s="55" t="s">
        <v>289</v>
      </c>
      <c r="C17" s="5" t="s">
        <v>290</v>
      </c>
      <c r="D17" s="5" t="s">
        <v>92</v>
      </c>
      <c r="E17" s="40">
        <v>27000</v>
      </c>
      <c r="F17" s="40">
        <f t="shared" si="1"/>
        <v>27000</v>
      </c>
      <c r="G17" s="40">
        <f>'[2]Plumbing Work '!$J$17</f>
        <v>1</v>
      </c>
      <c r="H17" s="40"/>
      <c r="I17" s="42">
        <f t="shared" si="2"/>
        <v>1</v>
      </c>
      <c r="J17" s="40">
        <f>E17*G17</f>
        <v>27000</v>
      </c>
      <c r="K17" s="24">
        <f t="shared" si="3"/>
        <v>0</v>
      </c>
      <c r="L17" s="24">
        <f t="shared" si="4"/>
        <v>27000</v>
      </c>
    </row>
    <row r="18" spans="1:12" x14ac:dyDescent="0.2">
      <c r="A18" s="5" t="s">
        <v>291</v>
      </c>
      <c r="B18" s="55" t="s">
        <v>292</v>
      </c>
      <c r="C18" s="5" t="s">
        <v>91</v>
      </c>
      <c r="D18" s="5"/>
      <c r="E18" s="40"/>
      <c r="F18" s="40"/>
      <c r="G18" s="40"/>
      <c r="H18" s="40"/>
      <c r="I18" s="42"/>
      <c r="J18" s="40"/>
      <c r="K18" s="24"/>
      <c r="L18" s="24"/>
    </row>
    <row r="19" spans="1:12" ht="128.25" x14ac:dyDescent="0.2">
      <c r="A19" s="5" t="s">
        <v>92</v>
      </c>
      <c r="B19" s="55" t="s">
        <v>293</v>
      </c>
      <c r="C19" s="5" t="s">
        <v>91</v>
      </c>
      <c r="D19" s="5"/>
      <c r="E19" s="40"/>
      <c r="F19" s="40"/>
      <c r="G19" s="40"/>
      <c r="H19" s="40"/>
      <c r="I19" s="42"/>
      <c r="J19" s="40"/>
      <c r="K19" s="24"/>
      <c r="L19" s="24"/>
    </row>
    <row r="20" spans="1:12" x14ac:dyDescent="0.2">
      <c r="A20" s="5" t="s">
        <v>269</v>
      </c>
      <c r="B20" s="55" t="s">
        <v>294</v>
      </c>
      <c r="C20" s="5" t="s">
        <v>271</v>
      </c>
      <c r="D20" s="5" t="s">
        <v>120</v>
      </c>
      <c r="E20" s="40">
        <v>150</v>
      </c>
      <c r="F20" s="40">
        <f t="shared" si="1"/>
        <v>750</v>
      </c>
      <c r="G20" s="40"/>
      <c r="H20" s="40"/>
      <c r="I20" s="42">
        <f t="shared" si="2"/>
        <v>0</v>
      </c>
      <c r="J20" s="40"/>
      <c r="K20" s="24">
        <f t="shared" si="3"/>
        <v>0</v>
      </c>
      <c r="L20" s="24">
        <f t="shared" si="4"/>
        <v>0</v>
      </c>
    </row>
    <row r="21" spans="1:12" x14ac:dyDescent="0.2">
      <c r="A21" s="5" t="s">
        <v>272</v>
      </c>
      <c r="B21" s="55" t="s">
        <v>295</v>
      </c>
      <c r="C21" s="5" t="s">
        <v>271</v>
      </c>
      <c r="D21" s="5" t="s">
        <v>155</v>
      </c>
      <c r="E21" s="40">
        <v>630</v>
      </c>
      <c r="F21" s="40">
        <f t="shared" si="1"/>
        <v>9450</v>
      </c>
      <c r="G21" s="40">
        <f>'[2]Plumbing Work '!$J$21</f>
        <v>15</v>
      </c>
      <c r="H21" s="40"/>
      <c r="I21" s="42">
        <f t="shared" si="2"/>
        <v>15</v>
      </c>
      <c r="J21" s="40">
        <f>E21*G21</f>
        <v>9450</v>
      </c>
      <c r="K21" s="24">
        <f t="shared" si="3"/>
        <v>0</v>
      </c>
      <c r="L21" s="24">
        <f t="shared" si="4"/>
        <v>9450</v>
      </c>
    </row>
    <row r="22" spans="1:12" x14ac:dyDescent="0.2">
      <c r="A22" s="5" t="s">
        <v>296</v>
      </c>
      <c r="B22" s="55" t="s">
        <v>297</v>
      </c>
      <c r="C22" s="5" t="s">
        <v>271</v>
      </c>
      <c r="D22" s="5" t="s">
        <v>152</v>
      </c>
      <c r="E22" s="40">
        <v>810</v>
      </c>
      <c r="F22" s="40">
        <f t="shared" si="1"/>
        <v>16200</v>
      </c>
      <c r="G22" s="40">
        <f>'[2]Plumbing Work '!$J$22</f>
        <v>11</v>
      </c>
      <c r="H22" s="40"/>
      <c r="I22" s="42">
        <f t="shared" si="2"/>
        <v>11</v>
      </c>
      <c r="J22" s="40">
        <f>E22*G22</f>
        <v>8910</v>
      </c>
      <c r="K22" s="24">
        <f t="shared" si="3"/>
        <v>0</v>
      </c>
      <c r="L22" s="24">
        <f t="shared" si="4"/>
        <v>8910</v>
      </c>
    </row>
    <row r="23" spans="1:12" x14ac:dyDescent="0.2">
      <c r="A23" s="5" t="s">
        <v>298</v>
      </c>
      <c r="B23" s="55" t="s">
        <v>299</v>
      </c>
      <c r="C23" s="5" t="s">
        <v>271</v>
      </c>
      <c r="D23" s="5" t="s">
        <v>120</v>
      </c>
      <c r="E23" s="40">
        <v>940</v>
      </c>
      <c r="F23" s="40">
        <f t="shared" si="1"/>
        <v>4700</v>
      </c>
      <c r="G23" s="40"/>
      <c r="H23" s="40"/>
      <c r="I23" s="42">
        <f t="shared" si="2"/>
        <v>0</v>
      </c>
      <c r="J23" s="40"/>
      <c r="K23" s="24">
        <f t="shared" si="3"/>
        <v>0</v>
      </c>
      <c r="L23" s="24">
        <f t="shared" si="4"/>
        <v>0</v>
      </c>
    </row>
    <row r="24" spans="1:12" ht="42.75" x14ac:dyDescent="0.2">
      <c r="A24" s="5" t="s">
        <v>108</v>
      </c>
      <c r="B24" s="55" t="s">
        <v>300</v>
      </c>
      <c r="C24" s="5" t="s">
        <v>112</v>
      </c>
      <c r="D24" s="5" t="s">
        <v>108</v>
      </c>
      <c r="E24" s="40">
        <v>750</v>
      </c>
      <c r="F24" s="40">
        <f t="shared" si="1"/>
        <v>1500</v>
      </c>
      <c r="G24" s="40">
        <f>'[2]Plumbing Work '!$J$24</f>
        <v>2</v>
      </c>
      <c r="H24" s="40"/>
      <c r="I24" s="42">
        <f t="shared" si="2"/>
        <v>2</v>
      </c>
      <c r="J24" s="40">
        <f>E24*G24</f>
        <v>1500</v>
      </c>
      <c r="K24" s="24">
        <f t="shared" si="3"/>
        <v>0</v>
      </c>
      <c r="L24" s="24">
        <f t="shared" si="4"/>
        <v>1500</v>
      </c>
    </row>
    <row r="25" spans="1:12" ht="42.75" x14ac:dyDescent="0.2">
      <c r="A25" s="5" t="s">
        <v>132</v>
      </c>
      <c r="B25" s="55" t="s">
        <v>301</v>
      </c>
      <c r="C25" s="5" t="s">
        <v>112</v>
      </c>
      <c r="D25" s="5" t="s">
        <v>92</v>
      </c>
      <c r="E25" s="40">
        <v>850</v>
      </c>
      <c r="F25" s="40">
        <f t="shared" si="1"/>
        <v>850</v>
      </c>
      <c r="G25" s="40">
        <f>'[2]Plumbing Work '!$J$25</f>
        <v>1</v>
      </c>
      <c r="H25" s="40"/>
      <c r="I25" s="42">
        <f t="shared" si="2"/>
        <v>1</v>
      </c>
      <c r="J25" s="40">
        <f>E25*G25</f>
        <v>850</v>
      </c>
      <c r="K25" s="24">
        <f t="shared" si="3"/>
        <v>0</v>
      </c>
      <c r="L25" s="24">
        <f t="shared" si="4"/>
        <v>850</v>
      </c>
    </row>
    <row r="26" spans="1:12" x14ac:dyDescent="0.2">
      <c r="A26" s="5" t="s">
        <v>302</v>
      </c>
      <c r="B26" s="55" t="s">
        <v>303</v>
      </c>
      <c r="C26" s="5" t="s">
        <v>91</v>
      </c>
      <c r="D26" s="5"/>
      <c r="E26" s="40"/>
      <c r="F26" s="40"/>
      <c r="G26" s="40"/>
      <c r="H26" s="40"/>
      <c r="I26" s="42"/>
      <c r="J26" s="40"/>
      <c r="K26" s="24"/>
      <c r="L26" s="24"/>
    </row>
    <row r="27" spans="1:12" x14ac:dyDescent="0.2">
      <c r="A27" s="5" t="s">
        <v>91</v>
      </c>
      <c r="B27" s="55" t="s">
        <v>304</v>
      </c>
      <c r="C27" s="5" t="s">
        <v>91</v>
      </c>
      <c r="D27" s="5"/>
      <c r="E27" s="40"/>
      <c r="F27" s="40"/>
      <c r="G27" s="40"/>
      <c r="H27" s="40"/>
      <c r="I27" s="42"/>
      <c r="J27" s="40"/>
      <c r="K27" s="24"/>
      <c r="L27" s="24"/>
    </row>
    <row r="28" spans="1:12" ht="57" x14ac:dyDescent="0.2">
      <c r="A28" s="5" t="s">
        <v>108</v>
      </c>
      <c r="B28" s="55" t="s">
        <v>305</v>
      </c>
      <c r="C28" s="5" t="s">
        <v>112</v>
      </c>
      <c r="D28" s="5" t="s">
        <v>132</v>
      </c>
      <c r="E28" s="40">
        <v>6500</v>
      </c>
      <c r="F28" s="40">
        <f t="shared" si="1"/>
        <v>19500</v>
      </c>
      <c r="G28" s="40">
        <f>'[2]Plumbing Work '!$J$28</f>
        <v>3</v>
      </c>
      <c r="H28" s="40"/>
      <c r="I28" s="42">
        <f t="shared" si="2"/>
        <v>3</v>
      </c>
      <c r="J28" s="40">
        <f>E28*G28</f>
        <v>19500</v>
      </c>
      <c r="K28" s="24">
        <f t="shared" si="3"/>
        <v>0</v>
      </c>
      <c r="L28" s="24">
        <f t="shared" si="4"/>
        <v>19500</v>
      </c>
    </row>
  </sheetData>
  <mergeCells count="2">
    <mergeCell ref="A1:B1"/>
    <mergeCell ref="C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F7E9-A72A-4BAF-B953-EA1524096D2B}">
  <dimension ref="A1:L6"/>
  <sheetViews>
    <sheetView workbookViewId="0">
      <selection activeCell="H6" sqref="H6"/>
    </sheetView>
  </sheetViews>
  <sheetFormatPr defaultColWidth="9.140625" defaultRowHeight="14.25" x14ac:dyDescent="0.2"/>
  <cols>
    <col min="1" max="1" width="3.5703125" style="2" customWidth="1"/>
    <col min="2" max="2" width="53.7109375" style="2" customWidth="1"/>
    <col min="3" max="7" width="9.140625" style="2"/>
    <col min="8" max="8" width="9.140625" style="16"/>
    <col min="9" max="16384" width="9.140625" style="2"/>
  </cols>
  <sheetData>
    <row r="1" spans="1:12" x14ac:dyDescent="0.2">
      <c r="A1" s="81" t="s">
        <v>310</v>
      </c>
      <c r="B1" s="82"/>
      <c r="C1" s="83" t="s">
        <v>261</v>
      </c>
      <c r="D1" s="84"/>
      <c r="E1" s="84"/>
      <c r="F1" s="84"/>
      <c r="G1" s="61" t="s">
        <v>2</v>
      </c>
      <c r="H1" s="62" t="s">
        <v>3</v>
      </c>
      <c r="I1" s="63" t="s">
        <v>311</v>
      </c>
      <c r="J1" s="61" t="s">
        <v>2</v>
      </c>
      <c r="K1" s="62" t="s">
        <v>3</v>
      </c>
      <c r="L1" s="63" t="s">
        <v>311</v>
      </c>
    </row>
    <row r="2" spans="1:12" x14ac:dyDescent="0.2">
      <c r="A2" s="64" t="s">
        <v>5</v>
      </c>
      <c r="B2" s="64" t="s">
        <v>6</v>
      </c>
      <c r="C2" s="53" t="s">
        <v>7</v>
      </c>
      <c r="D2" s="54" t="s">
        <v>8</v>
      </c>
      <c r="E2" s="54" t="s">
        <v>9</v>
      </c>
      <c r="F2" s="54" t="s">
        <v>10</v>
      </c>
      <c r="G2" s="62" t="s">
        <v>11</v>
      </c>
      <c r="H2" s="62" t="s">
        <v>11</v>
      </c>
      <c r="I2" s="62" t="s">
        <v>11</v>
      </c>
      <c r="J2" s="65" t="s">
        <v>10</v>
      </c>
      <c r="K2" s="65" t="s">
        <v>10</v>
      </c>
      <c r="L2" s="65" t="s">
        <v>10</v>
      </c>
    </row>
    <row r="3" spans="1:12" x14ac:dyDescent="0.2">
      <c r="A3" s="5" t="s">
        <v>249</v>
      </c>
      <c r="B3" s="4" t="s">
        <v>312</v>
      </c>
      <c r="C3" s="5" t="s">
        <v>91</v>
      </c>
      <c r="D3" s="5"/>
      <c r="E3" s="5"/>
      <c r="F3" s="66">
        <f>SUM(F4:F6)</f>
        <v>23175</v>
      </c>
      <c r="G3" s="67"/>
      <c r="H3" s="3"/>
      <c r="I3" s="24"/>
      <c r="J3" s="66">
        <f>SUM(J4:J6)</f>
        <v>0</v>
      </c>
      <c r="K3" s="66">
        <f>SUM(K4:K6)</f>
        <v>23175</v>
      </c>
      <c r="L3" s="66">
        <f>SUM(L4:L6)</f>
        <v>23175</v>
      </c>
    </row>
    <row r="4" spans="1:12" ht="28.5" x14ac:dyDescent="0.2">
      <c r="A4" s="5" t="s">
        <v>92</v>
      </c>
      <c r="B4" s="4" t="s">
        <v>313</v>
      </c>
      <c r="C4" s="5" t="s">
        <v>112</v>
      </c>
      <c r="D4" s="5" t="s">
        <v>132</v>
      </c>
      <c r="E4" s="5">
        <v>5100</v>
      </c>
      <c r="F4" s="60">
        <f>D4*E4</f>
        <v>15300</v>
      </c>
      <c r="G4" s="5">
        <v>0</v>
      </c>
      <c r="H4" s="3">
        <f>'[3]Music System '!$E$4</f>
        <v>3</v>
      </c>
      <c r="I4" s="24">
        <f>G4+H4</f>
        <v>3</v>
      </c>
      <c r="J4" s="24">
        <f>E4*G4</f>
        <v>0</v>
      </c>
      <c r="K4" s="24">
        <f>E4*H4</f>
        <v>15300</v>
      </c>
      <c r="L4" s="24">
        <f>J4+K4</f>
        <v>15300</v>
      </c>
    </row>
    <row r="5" spans="1:12" ht="28.5" x14ac:dyDescent="0.2">
      <c r="A5" s="5" t="s">
        <v>117</v>
      </c>
      <c r="B5" s="4" t="s">
        <v>314</v>
      </c>
      <c r="C5" s="5" t="s">
        <v>148</v>
      </c>
      <c r="D5" s="5" t="s">
        <v>315</v>
      </c>
      <c r="E5" s="5">
        <v>75</v>
      </c>
      <c r="F5" s="60">
        <f t="shared" ref="F5:F6" si="0">D5*E5</f>
        <v>5625</v>
      </c>
      <c r="G5" s="5">
        <v>0</v>
      </c>
      <c r="H5" s="3">
        <f>'[3]Music System '!$E$5</f>
        <v>75</v>
      </c>
      <c r="I5" s="24">
        <f t="shared" ref="I5:I6" si="1">G5+H5</f>
        <v>75</v>
      </c>
      <c r="J5" s="24">
        <f t="shared" ref="J5:J6" si="2">E5*G5</f>
        <v>0</v>
      </c>
      <c r="K5" s="24">
        <f t="shared" ref="K5:K6" si="3">E5*H5</f>
        <v>5625</v>
      </c>
      <c r="L5" s="24">
        <f t="shared" ref="L5:L6" si="4">J5+K5</f>
        <v>5625</v>
      </c>
    </row>
    <row r="6" spans="1:12" x14ac:dyDescent="0.2">
      <c r="A6" s="5" t="s">
        <v>162</v>
      </c>
      <c r="B6" s="4" t="s">
        <v>316</v>
      </c>
      <c r="C6" s="5" t="s">
        <v>148</v>
      </c>
      <c r="D6" s="5" t="s">
        <v>212</v>
      </c>
      <c r="E6" s="5">
        <v>75</v>
      </c>
      <c r="F6" s="60">
        <f t="shared" si="0"/>
        <v>2250</v>
      </c>
      <c r="G6" s="5">
        <v>0</v>
      </c>
      <c r="H6" s="3">
        <f>'[3]Music System '!$E$6</f>
        <v>30</v>
      </c>
      <c r="I6" s="24">
        <f t="shared" si="1"/>
        <v>30</v>
      </c>
      <c r="J6" s="24">
        <f t="shared" si="2"/>
        <v>0</v>
      </c>
      <c r="K6" s="24">
        <f t="shared" si="3"/>
        <v>2250</v>
      </c>
      <c r="L6" s="24">
        <f t="shared" si="4"/>
        <v>2250</v>
      </c>
    </row>
  </sheetData>
  <mergeCells count="2">
    <mergeCell ref="A1:B1"/>
    <mergeCell ref="C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32D2-3794-4458-885C-8935FAD5FC3C}">
  <dimension ref="A1:L12"/>
  <sheetViews>
    <sheetView workbookViewId="0">
      <selection activeCell="K3" sqref="K3"/>
    </sheetView>
  </sheetViews>
  <sheetFormatPr defaultColWidth="9.140625" defaultRowHeight="14.25" x14ac:dyDescent="0.2"/>
  <cols>
    <col min="1" max="1" width="4.5703125" style="2" customWidth="1"/>
    <col min="2" max="2" width="72.85546875" style="2" customWidth="1"/>
    <col min="3" max="3" width="9.140625" style="2"/>
    <col min="4" max="6" width="10.140625" style="2" customWidth="1"/>
    <col min="7" max="16384" width="9.140625" style="2"/>
  </cols>
  <sheetData>
    <row r="1" spans="1:12" x14ac:dyDescent="0.2">
      <c r="A1" s="81" t="s">
        <v>317</v>
      </c>
      <c r="B1" s="85"/>
      <c r="C1" s="86" t="s">
        <v>261</v>
      </c>
      <c r="D1" s="86"/>
      <c r="E1" s="86"/>
      <c r="F1" s="86"/>
      <c r="G1" s="69" t="s">
        <v>2</v>
      </c>
      <c r="H1" s="63" t="s">
        <v>3</v>
      </c>
      <c r="I1" s="63" t="s">
        <v>318</v>
      </c>
      <c r="J1" s="69" t="s">
        <v>2</v>
      </c>
      <c r="K1" s="63" t="s">
        <v>3</v>
      </c>
      <c r="L1" s="63" t="s">
        <v>318</v>
      </c>
    </row>
    <row r="2" spans="1:12" x14ac:dyDescent="0.2">
      <c r="A2" s="37" t="s">
        <v>5</v>
      </c>
      <c r="B2" s="37" t="s">
        <v>6</v>
      </c>
      <c r="C2" s="37" t="s">
        <v>7</v>
      </c>
      <c r="D2" s="70" t="s">
        <v>8</v>
      </c>
      <c r="E2" s="70" t="s">
        <v>9</v>
      </c>
      <c r="F2" s="70" t="s">
        <v>10</v>
      </c>
      <c r="G2" s="70" t="s">
        <v>11</v>
      </c>
      <c r="H2" s="70" t="s">
        <v>11</v>
      </c>
      <c r="I2" s="70" t="s">
        <v>11</v>
      </c>
      <c r="J2" s="63" t="s">
        <v>10</v>
      </c>
      <c r="K2" s="63" t="s">
        <v>10</v>
      </c>
      <c r="L2" s="63" t="s">
        <v>10</v>
      </c>
    </row>
    <row r="3" spans="1:12" x14ac:dyDescent="0.2">
      <c r="A3" s="5" t="s">
        <v>319</v>
      </c>
      <c r="B3" s="4" t="s">
        <v>320</v>
      </c>
      <c r="C3" s="5" t="s">
        <v>91</v>
      </c>
      <c r="D3" s="5"/>
      <c r="E3" s="5"/>
      <c r="F3" s="71">
        <f>SUM(F4:F12)</f>
        <v>96650</v>
      </c>
      <c r="G3" s="51"/>
      <c r="H3" s="24"/>
      <c r="I3" s="24"/>
      <c r="J3" s="71">
        <f>SUM(J4:J12)</f>
        <v>0</v>
      </c>
      <c r="K3" s="71">
        <f t="shared" ref="K3:L3" si="0">SUM(K4:K12)</f>
        <v>95450</v>
      </c>
      <c r="L3" s="71">
        <f t="shared" si="0"/>
        <v>95450</v>
      </c>
    </row>
    <row r="4" spans="1:12" ht="28.5" x14ac:dyDescent="0.2">
      <c r="A4" s="5" t="s">
        <v>92</v>
      </c>
      <c r="B4" s="4" t="s">
        <v>321</v>
      </c>
      <c r="C4" s="5" t="s">
        <v>112</v>
      </c>
      <c r="D4" s="5" t="s">
        <v>120</v>
      </c>
      <c r="E4" s="5">
        <v>3500</v>
      </c>
      <c r="F4" s="5">
        <f>D4*E4</f>
        <v>17500</v>
      </c>
      <c r="G4" s="51">
        <v>0</v>
      </c>
      <c r="H4" s="24">
        <f>'[3]CCTV System '!$E$4</f>
        <v>5</v>
      </c>
      <c r="I4" s="24">
        <f>G4+H4</f>
        <v>5</v>
      </c>
      <c r="J4" s="24">
        <f>E4*G4</f>
        <v>0</v>
      </c>
      <c r="K4" s="24">
        <f>E4*H4</f>
        <v>17500</v>
      </c>
      <c r="L4" s="24">
        <f>J4+K4</f>
        <v>17500</v>
      </c>
    </row>
    <row r="5" spans="1:12" ht="28.5" x14ac:dyDescent="0.2">
      <c r="A5" s="5" t="s">
        <v>108</v>
      </c>
      <c r="B5" s="4" t="s">
        <v>322</v>
      </c>
      <c r="C5" s="5" t="s">
        <v>96</v>
      </c>
      <c r="D5" s="5" t="s">
        <v>92</v>
      </c>
      <c r="E5" s="5">
        <v>2000</v>
      </c>
      <c r="F5" s="5">
        <f t="shared" ref="F5:F12" si="1">D5*E5</f>
        <v>2000</v>
      </c>
      <c r="G5" s="51">
        <v>0</v>
      </c>
      <c r="H5" s="24">
        <f>'[3]CCTV System '!$E$5</f>
        <v>1</v>
      </c>
      <c r="I5" s="24">
        <f t="shared" ref="I5:I12" si="2">G5+H5</f>
        <v>1</v>
      </c>
      <c r="J5" s="24">
        <f t="shared" ref="J5:J12" si="3">E5*G5</f>
        <v>0</v>
      </c>
      <c r="K5" s="24">
        <f t="shared" ref="K5:K12" si="4">E5*H5</f>
        <v>2000</v>
      </c>
      <c r="L5" s="24">
        <f t="shared" ref="L5:L12" si="5">J5+K5</f>
        <v>2000</v>
      </c>
    </row>
    <row r="6" spans="1:12" ht="57" x14ac:dyDescent="0.2">
      <c r="A6" s="5" t="s">
        <v>138</v>
      </c>
      <c r="B6" s="4" t="s">
        <v>323</v>
      </c>
      <c r="C6" s="5" t="s">
        <v>36</v>
      </c>
      <c r="D6" s="5" t="s">
        <v>92</v>
      </c>
      <c r="E6" s="5">
        <v>16500</v>
      </c>
      <c r="F6" s="5">
        <f t="shared" si="1"/>
        <v>16500</v>
      </c>
      <c r="G6" s="51">
        <v>0</v>
      </c>
      <c r="H6" s="24">
        <f>'[3]CCTV System '!$E$6</f>
        <v>1</v>
      </c>
      <c r="I6" s="24">
        <f t="shared" si="2"/>
        <v>1</v>
      </c>
      <c r="J6" s="24">
        <f t="shared" si="3"/>
        <v>0</v>
      </c>
      <c r="K6" s="24">
        <f t="shared" si="4"/>
        <v>16500</v>
      </c>
      <c r="L6" s="24">
        <f t="shared" si="5"/>
        <v>16500</v>
      </c>
    </row>
    <row r="7" spans="1:12" x14ac:dyDescent="0.2">
      <c r="A7" s="5" t="s">
        <v>184</v>
      </c>
      <c r="B7" s="4" t="s">
        <v>324</v>
      </c>
      <c r="C7" s="5" t="s">
        <v>325</v>
      </c>
      <c r="D7" s="5" t="s">
        <v>92</v>
      </c>
      <c r="E7" s="5">
        <v>21000</v>
      </c>
      <c r="F7" s="5">
        <f t="shared" si="1"/>
        <v>21000</v>
      </c>
      <c r="G7" s="51">
        <v>0</v>
      </c>
      <c r="H7" s="24">
        <f>'[3]CCTV System '!$E$7</f>
        <v>1</v>
      </c>
      <c r="I7" s="24">
        <f t="shared" si="2"/>
        <v>1</v>
      </c>
      <c r="J7" s="24">
        <f t="shared" si="3"/>
        <v>0</v>
      </c>
      <c r="K7" s="24">
        <f t="shared" si="4"/>
        <v>21000</v>
      </c>
      <c r="L7" s="24">
        <f t="shared" si="5"/>
        <v>21000</v>
      </c>
    </row>
    <row r="8" spans="1:12" x14ac:dyDescent="0.2">
      <c r="A8" s="5" t="s">
        <v>227</v>
      </c>
      <c r="B8" s="4" t="s">
        <v>326</v>
      </c>
      <c r="C8" s="5" t="s">
        <v>325</v>
      </c>
      <c r="D8" s="5" t="s">
        <v>120</v>
      </c>
      <c r="E8" s="5">
        <v>650</v>
      </c>
      <c r="F8" s="5">
        <f t="shared" si="1"/>
        <v>3250</v>
      </c>
      <c r="G8" s="51">
        <v>0</v>
      </c>
      <c r="H8" s="24">
        <f>'[3]CCTV System '!$E$8</f>
        <v>5</v>
      </c>
      <c r="I8" s="24">
        <f t="shared" si="2"/>
        <v>5</v>
      </c>
      <c r="J8" s="24">
        <f t="shared" si="3"/>
        <v>0</v>
      </c>
      <c r="K8" s="24">
        <f t="shared" si="4"/>
        <v>3250</v>
      </c>
      <c r="L8" s="24">
        <f t="shared" si="5"/>
        <v>3250</v>
      </c>
    </row>
    <row r="9" spans="1:12" x14ac:dyDescent="0.2">
      <c r="A9" s="5" t="s">
        <v>171</v>
      </c>
      <c r="B9" s="4" t="s">
        <v>327</v>
      </c>
      <c r="C9" s="5" t="s">
        <v>325</v>
      </c>
      <c r="D9" s="5" t="s">
        <v>150</v>
      </c>
      <c r="E9" s="5">
        <v>250</v>
      </c>
      <c r="F9" s="5">
        <f t="shared" si="1"/>
        <v>2500</v>
      </c>
      <c r="G9" s="51">
        <v>0</v>
      </c>
      <c r="H9" s="24">
        <f>'[3]CCTV System '!$E$9</f>
        <v>10</v>
      </c>
      <c r="I9" s="24">
        <f t="shared" si="2"/>
        <v>10</v>
      </c>
      <c r="J9" s="24">
        <f t="shared" si="3"/>
        <v>0</v>
      </c>
      <c r="K9" s="24">
        <f t="shared" si="4"/>
        <v>2500</v>
      </c>
      <c r="L9" s="24">
        <f t="shared" si="5"/>
        <v>2500</v>
      </c>
    </row>
    <row r="10" spans="1:12" ht="28.5" x14ac:dyDescent="0.2">
      <c r="A10" s="5" t="s">
        <v>117</v>
      </c>
      <c r="B10" s="4" t="s">
        <v>328</v>
      </c>
      <c r="C10" s="5" t="s">
        <v>329</v>
      </c>
      <c r="D10" s="5" t="s">
        <v>330</v>
      </c>
      <c r="E10" s="5">
        <v>150</v>
      </c>
      <c r="F10" s="5">
        <f t="shared" si="1"/>
        <v>7500</v>
      </c>
      <c r="G10" s="51">
        <v>0</v>
      </c>
      <c r="H10" s="24">
        <f>'[3]CCTV System '!$E$10</f>
        <v>48</v>
      </c>
      <c r="I10" s="24">
        <f t="shared" si="2"/>
        <v>48</v>
      </c>
      <c r="J10" s="24">
        <f t="shared" si="3"/>
        <v>0</v>
      </c>
      <c r="K10" s="24">
        <f t="shared" si="4"/>
        <v>7200</v>
      </c>
      <c r="L10" s="24">
        <f t="shared" si="5"/>
        <v>7200</v>
      </c>
    </row>
    <row r="11" spans="1:12" x14ac:dyDescent="0.2">
      <c r="A11" s="5" t="s">
        <v>150</v>
      </c>
      <c r="B11" s="4" t="s">
        <v>331</v>
      </c>
      <c r="C11" s="5" t="s">
        <v>329</v>
      </c>
      <c r="D11" s="5" t="s">
        <v>332</v>
      </c>
      <c r="E11" s="5">
        <v>180</v>
      </c>
      <c r="F11" s="5">
        <f t="shared" si="1"/>
        <v>22500</v>
      </c>
      <c r="G11" s="51">
        <v>0</v>
      </c>
      <c r="H11" s="24">
        <f>'[3]CCTV System '!$E$11</f>
        <v>120</v>
      </c>
      <c r="I11" s="24">
        <f t="shared" si="2"/>
        <v>120</v>
      </c>
      <c r="J11" s="24">
        <f t="shared" si="3"/>
        <v>0</v>
      </c>
      <c r="K11" s="24">
        <f t="shared" si="4"/>
        <v>21600</v>
      </c>
      <c r="L11" s="24">
        <f t="shared" si="5"/>
        <v>21600</v>
      </c>
    </row>
    <row r="12" spans="1:12" x14ac:dyDescent="0.2">
      <c r="A12" s="5" t="s">
        <v>197</v>
      </c>
      <c r="B12" s="4" t="s">
        <v>316</v>
      </c>
      <c r="C12" s="5" t="s">
        <v>329</v>
      </c>
      <c r="D12" s="5" t="s">
        <v>236</v>
      </c>
      <c r="E12" s="5">
        <v>65</v>
      </c>
      <c r="F12" s="5">
        <f t="shared" si="1"/>
        <v>3900</v>
      </c>
      <c r="G12" s="51">
        <v>0</v>
      </c>
      <c r="H12" s="24">
        <f>'[3]CCTV System '!$E$12</f>
        <v>60</v>
      </c>
      <c r="I12" s="24">
        <f t="shared" si="2"/>
        <v>60</v>
      </c>
      <c r="J12" s="24">
        <f t="shared" si="3"/>
        <v>0</v>
      </c>
      <c r="K12" s="24">
        <f t="shared" si="4"/>
        <v>3900</v>
      </c>
      <c r="L12" s="24">
        <f t="shared" si="5"/>
        <v>3900</v>
      </c>
    </row>
  </sheetData>
  <mergeCells count="2">
    <mergeCell ref="A1:B1"/>
    <mergeCell ref="C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08B62-72EB-4499-B9D6-75EFB2169329}">
  <dimension ref="A1:N61"/>
  <sheetViews>
    <sheetView view="pageBreakPreview" topLeftCell="A51" zoomScaleNormal="100" zoomScaleSheetLayoutView="100" workbookViewId="0">
      <selection activeCell="M61" sqref="M61"/>
    </sheetView>
  </sheetViews>
  <sheetFormatPr defaultRowHeight="15" x14ac:dyDescent="0.25"/>
  <cols>
    <col min="1" max="1" width="4.7109375" bestFit="1" customWidth="1"/>
    <col min="2" max="2" width="58.7109375" customWidth="1"/>
    <col min="3" max="3" width="6" bestFit="1" customWidth="1"/>
    <col min="4" max="4" width="9.7109375" bestFit="1" customWidth="1"/>
    <col min="5" max="5" width="7.85546875" bestFit="1" customWidth="1"/>
    <col min="6" max="6" width="8.42578125" bestFit="1" customWidth="1"/>
    <col min="7" max="7" width="7.7109375" bestFit="1" customWidth="1"/>
    <col min="8" max="8" width="8.28515625" bestFit="1" customWidth="1"/>
    <col min="9" max="9" width="5.42578125" bestFit="1" customWidth="1"/>
    <col min="10" max="10" width="5" bestFit="1" customWidth="1"/>
    <col min="11" max="12" width="11.5703125" bestFit="1" customWidth="1"/>
    <col min="13" max="13" width="7.85546875" bestFit="1" customWidth="1"/>
    <col min="14" max="14" width="20.140625" bestFit="1" customWidth="1"/>
  </cols>
  <sheetData>
    <row r="1" spans="1:14" x14ac:dyDescent="0.25">
      <c r="A1" s="74" t="s">
        <v>0</v>
      </c>
      <c r="B1" s="75"/>
      <c r="C1" s="76" t="s">
        <v>1</v>
      </c>
      <c r="D1" s="76"/>
      <c r="E1" s="17" t="s">
        <v>2</v>
      </c>
      <c r="F1" s="87" t="s">
        <v>39</v>
      </c>
      <c r="G1" s="87"/>
      <c r="H1" s="87"/>
      <c r="I1" s="87"/>
      <c r="J1" s="87"/>
      <c r="K1" s="87"/>
      <c r="L1" s="19" t="s">
        <v>40</v>
      </c>
      <c r="M1" s="19" t="s">
        <v>3</v>
      </c>
      <c r="N1" s="19" t="s">
        <v>41</v>
      </c>
    </row>
    <row r="2" spans="1:14" x14ac:dyDescent="0.25">
      <c r="A2" s="1" t="s">
        <v>5</v>
      </c>
      <c r="B2" s="1" t="s">
        <v>6</v>
      </c>
      <c r="C2" s="1" t="s">
        <v>7</v>
      </c>
      <c r="D2" s="20" t="s">
        <v>8</v>
      </c>
      <c r="E2" s="21" t="s">
        <v>11</v>
      </c>
      <c r="F2" s="19" t="s">
        <v>42</v>
      </c>
      <c r="G2" s="19" t="s">
        <v>43</v>
      </c>
      <c r="H2" s="19" t="s">
        <v>44</v>
      </c>
      <c r="I2" s="19" t="s">
        <v>45</v>
      </c>
      <c r="J2" s="19" t="s">
        <v>11</v>
      </c>
      <c r="K2" s="19" t="s">
        <v>46</v>
      </c>
      <c r="L2" s="19" t="s">
        <v>46</v>
      </c>
      <c r="M2" s="19"/>
      <c r="N2" s="19" t="s">
        <v>47</v>
      </c>
    </row>
    <row r="3" spans="1:14" ht="99.75" x14ac:dyDescent="0.25">
      <c r="A3" s="3">
        <v>1</v>
      </c>
      <c r="B3" s="4" t="s">
        <v>12</v>
      </c>
      <c r="C3" s="5" t="s">
        <v>13</v>
      </c>
      <c r="D3" s="22">
        <v>41</v>
      </c>
      <c r="E3" s="23">
        <f>'[4]Civil &amp; Interior '!$J$3</f>
        <v>40.770800000000001</v>
      </c>
      <c r="F3" s="24"/>
      <c r="G3" s="24"/>
      <c r="H3" s="24"/>
      <c r="I3" s="24"/>
      <c r="J3" s="24"/>
      <c r="K3" s="24"/>
      <c r="L3" s="25">
        <f>E3+K3</f>
        <v>40.770800000000001</v>
      </c>
      <c r="M3" s="24"/>
      <c r="N3" s="24"/>
    </row>
    <row r="4" spans="1:14" ht="128.25" x14ac:dyDescent="0.25">
      <c r="A4" s="3">
        <v>2</v>
      </c>
      <c r="B4" s="4" t="s">
        <v>14</v>
      </c>
      <c r="C4" s="5" t="s">
        <v>13</v>
      </c>
      <c r="D4" s="22">
        <v>25</v>
      </c>
      <c r="E4" s="23">
        <f>'[4]Civil &amp; Interior '!$J$11</f>
        <v>29.303800000000003</v>
      </c>
      <c r="F4" s="24"/>
      <c r="G4" s="24"/>
      <c r="H4" s="24"/>
      <c r="I4" s="24"/>
      <c r="J4" s="24"/>
      <c r="K4" s="24"/>
      <c r="L4" s="25">
        <f>E4+K4</f>
        <v>29.303800000000003</v>
      </c>
      <c r="M4" s="24"/>
      <c r="N4" s="24"/>
    </row>
    <row r="5" spans="1:14" ht="114" x14ac:dyDescent="0.25">
      <c r="A5" s="3">
        <v>3</v>
      </c>
      <c r="B5" s="4" t="s">
        <v>15</v>
      </c>
      <c r="C5" s="5" t="s">
        <v>13</v>
      </c>
      <c r="D5" s="22">
        <v>66</v>
      </c>
      <c r="E5" s="23">
        <f>'[4]Civil &amp; Interior '!$J$16</f>
        <v>55.1145</v>
      </c>
      <c r="F5" s="3"/>
      <c r="G5" s="3"/>
      <c r="H5" s="3"/>
      <c r="I5" s="3"/>
      <c r="J5" s="3"/>
      <c r="K5" s="3">
        <f>SUM(K6:K10)</f>
        <v>47.361499999999999</v>
      </c>
      <c r="L5" s="25">
        <f>E5+K5</f>
        <v>102.476</v>
      </c>
      <c r="M5" s="26">
        <f>D5-E5</f>
        <v>10.8855</v>
      </c>
      <c r="N5" s="27">
        <f>L5-(E5+M5)</f>
        <v>36.475999999999999</v>
      </c>
    </row>
    <row r="6" spans="1:14" x14ac:dyDescent="0.25">
      <c r="A6" s="3"/>
      <c r="B6" s="4" t="s">
        <v>48</v>
      </c>
      <c r="C6" s="5"/>
      <c r="D6" s="22"/>
      <c r="E6" s="22"/>
      <c r="F6" s="3">
        <v>8.6999999999999993</v>
      </c>
      <c r="G6" s="3">
        <v>2.5</v>
      </c>
      <c r="H6" s="3"/>
      <c r="I6" s="3"/>
      <c r="J6" s="3">
        <v>1</v>
      </c>
      <c r="K6" s="3">
        <f>F6*G6*J6</f>
        <v>21.75</v>
      </c>
      <c r="L6" s="24"/>
      <c r="M6" s="24"/>
      <c r="N6" s="24"/>
    </row>
    <row r="7" spans="1:14" x14ac:dyDescent="0.25">
      <c r="A7" s="3"/>
      <c r="B7" s="4" t="s">
        <v>49</v>
      </c>
      <c r="C7" s="5"/>
      <c r="D7" s="22"/>
      <c r="E7" s="22"/>
      <c r="F7" s="3">
        <v>6.85</v>
      </c>
      <c r="G7" s="3">
        <v>1.9</v>
      </c>
      <c r="H7" s="3"/>
      <c r="I7" s="3"/>
      <c r="J7" s="3">
        <v>1</v>
      </c>
      <c r="K7" s="3">
        <f>F7*G7*J7</f>
        <v>13.014999999999999</v>
      </c>
      <c r="L7" s="24"/>
      <c r="M7" s="24"/>
      <c r="N7" s="24"/>
    </row>
    <row r="8" spans="1:14" x14ac:dyDescent="0.25">
      <c r="A8" s="3"/>
      <c r="B8" s="4" t="s">
        <v>50</v>
      </c>
      <c r="C8" s="5"/>
      <c r="D8" s="22"/>
      <c r="E8" s="22"/>
      <c r="F8" s="3">
        <v>-0.75</v>
      </c>
      <c r="G8" s="3">
        <v>0.35</v>
      </c>
      <c r="H8" s="3"/>
      <c r="I8" s="3"/>
      <c r="J8" s="3">
        <v>1</v>
      </c>
      <c r="K8" s="3">
        <f>F8*G8*J8</f>
        <v>-0.26249999999999996</v>
      </c>
      <c r="L8" s="24"/>
      <c r="M8" s="24"/>
      <c r="N8" s="24"/>
    </row>
    <row r="9" spans="1:14" x14ac:dyDescent="0.25">
      <c r="A9" s="3"/>
      <c r="B9" s="4" t="s">
        <v>51</v>
      </c>
      <c r="C9" s="5"/>
      <c r="D9" s="22"/>
      <c r="E9" s="22"/>
      <c r="F9" s="3">
        <v>5.86</v>
      </c>
      <c r="G9" s="3">
        <v>1.9</v>
      </c>
      <c r="H9" s="3"/>
      <c r="I9" s="3"/>
      <c r="J9" s="3">
        <v>1</v>
      </c>
      <c r="K9" s="3">
        <f>F9*G9*J9</f>
        <v>11.134</v>
      </c>
      <c r="L9" s="24"/>
      <c r="M9" s="24"/>
      <c r="N9" s="24"/>
    </row>
    <row r="10" spans="1:14" x14ac:dyDescent="0.25">
      <c r="A10" s="3"/>
      <c r="B10" s="4" t="s">
        <v>52</v>
      </c>
      <c r="C10" s="5"/>
      <c r="D10" s="22"/>
      <c r="E10" s="22"/>
      <c r="F10" s="3">
        <v>0.69</v>
      </c>
      <c r="G10" s="3">
        <v>2.5</v>
      </c>
      <c r="H10" s="3"/>
      <c r="I10" s="3"/>
      <c r="J10" s="3">
        <v>1</v>
      </c>
      <c r="K10" s="3">
        <f>F10*G10*J10</f>
        <v>1.7249999999999999</v>
      </c>
      <c r="L10" s="24"/>
      <c r="M10" s="24"/>
      <c r="N10" s="24"/>
    </row>
    <row r="11" spans="1:14" x14ac:dyDescent="0.25">
      <c r="A11" s="3"/>
      <c r="B11" s="4"/>
      <c r="C11" s="5"/>
      <c r="D11" s="22"/>
      <c r="E11" s="22"/>
      <c r="F11" s="24"/>
      <c r="G11" s="24"/>
      <c r="H11" s="24"/>
      <c r="I11" s="24"/>
      <c r="J11" s="24"/>
      <c r="K11" s="24"/>
      <c r="L11" s="24"/>
      <c r="M11" s="24"/>
      <c r="N11" s="24"/>
    </row>
    <row r="12" spans="1:14" ht="85.5" x14ac:dyDescent="0.25">
      <c r="A12" s="3">
        <v>4</v>
      </c>
      <c r="B12" s="4" t="s">
        <v>16</v>
      </c>
      <c r="C12" s="5" t="s">
        <v>13</v>
      </c>
      <c r="D12" s="22">
        <v>28</v>
      </c>
      <c r="E12" s="22">
        <f>'[4]Civil &amp; Interior '!$J$23</f>
        <v>61.340999999999994</v>
      </c>
      <c r="F12" s="24"/>
      <c r="G12" s="24"/>
      <c r="H12" s="24"/>
      <c r="I12" s="24"/>
      <c r="J12" s="24"/>
      <c r="K12" s="24"/>
      <c r="L12" s="25">
        <f t="shared" ref="L12:L21" si="0">E12+K12</f>
        <v>61.340999999999994</v>
      </c>
      <c r="M12" s="26"/>
      <c r="N12" s="27">
        <f>L12-D12</f>
        <v>33.340999999999994</v>
      </c>
    </row>
    <row r="13" spans="1:14" ht="42.75" x14ac:dyDescent="0.25">
      <c r="A13" s="3">
        <v>5</v>
      </c>
      <c r="B13" s="4" t="s">
        <v>17</v>
      </c>
      <c r="C13" s="5" t="s">
        <v>13</v>
      </c>
      <c r="D13" s="22">
        <v>34</v>
      </c>
      <c r="E13" s="22">
        <f>'[4]Civil &amp; Interior '!$J$28</f>
        <v>4.0754999999999999</v>
      </c>
      <c r="F13" s="24"/>
      <c r="G13" s="24"/>
      <c r="H13" s="24"/>
      <c r="I13" s="24"/>
      <c r="J13" s="24"/>
      <c r="K13" s="24"/>
      <c r="L13" s="25">
        <f t="shared" si="0"/>
        <v>4.0754999999999999</v>
      </c>
      <c r="M13" s="24"/>
      <c r="N13" s="24"/>
    </row>
    <row r="14" spans="1:14" ht="28.5" x14ac:dyDescent="0.25">
      <c r="A14" s="3">
        <v>6</v>
      </c>
      <c r="B14" s="4" t="s">
        <v>18</v>
      </c>
      <c r="C14" s="5" t="s">
        <v>13</v>
      </c>
      <c r="D14" s="22">
        <v>62</v>
      </c>
      <c r="E14" s="22"/>
      <c r="F14" s="24"/>
      <c r="G14" s="24"/>
      <c r="H14" s="24"/>
      <c r="I14" s="24"/>
      <c r="J14" s="24"/>
      <c r="K14" s="3">
        <v>32.33</v>
      </c>
      <c r="L14" s="25">
        <f t="shared" si="0"/>
        <v>32.33</v>
      </c>
      <c r="M14" s="6">
        <f>L14</f>
        <v>32.33</v>
      </c>
      <c r="N14" s="24"/>
    </row>
    <row r="15" spans="1:14" ht="57" x14ac:dyDescent="0.25">
      <c r="A15" s="3">
        <v>7</v>
      </c>
      <c r="B15" s="4" t="s">
        <v>19</v>
      </c>
      <c r="C15" s="5" t="s">
        <v>13</v>
      </c>
      <c r="D15" s="22">
        <v>12</v>
      </c>
      <c r="E15" s="22">
        <f>'[4]Civil &amp; Interior '!$J$34</f>
        <v>11.407999999999999</v>
      </c>
      <c r="F15" s="24"/>
      <c r="G15" s="24"/>
      <c r="H15" s="24"/>
      <c r="I15" s="24"/>
      <c r="J15" s="24"/>
      <c r="K15" s="24"/>
      <c r="L15" s="25">
        <f t="shared" si="0"/>
        <v>11.407999999999999</v>
      </c>
      <c r="M15" s="24"/>
      <c r="N15" s="24"/>
    </row>
    <row r="16" spans="1:14" ht="57" x14ac:dyDescent="0.25">
      <c r="A16" s="3">
        <v>8</v>
      </c>
      <c r="B16" s="4" t="s">
        <v>20</v>
      </c>
      <c r="C16" s="5" t="s">
        <v>13</v>
      </c>
      <c r="D16" s="22">
        <v>25</v>
      </c>
      <c r="E16" s="22"/>
      <c r="F16" s="3">
        <v>3.15</v>
      </c>
      <c r="G16" s="3">
        <v>6.9</v>
      </c>
      <c r="H16" s="3"/>
      <c r="I16" s="3"/>
      <c r="J16" s="3">
        <v>1</v>
      </c>
      <c r="K16" s="3">
        <f>F16*G16*J16</f>
        <v>21.734999999999999</v>
      </c>
      <c r="L16" s="25">
        <f t="shared" si="0"/>
        <v>21.734999999999999</v>
      </c>
      <c r="M16" s="6">
        <f>L16</f>
        <v>21.734999999999999</v>
      </c>
      <c r="N16" s="24"/>
    </row>
    <row r="17" spans="1:14" ht="57" x14ac:dyDescent="0.25">
      <c r="A17" s="3">
        <v>9</v>
      </c>
      <c r="B17" s="4" t="s">
        <v>21</v>
      </c>
      <c r="C17" s="5" t="s">
        <v>13</v>
      </c>
      <c r="D17" s="22">
        <v>26</v>
      </c>
      <c r="E17" s="22"/>
      <c r="F17" s="24"/>
      <c r="G17" s="24"/>
      <c r="H17" s="24"/>
      <c r="I17" s="24"/>
      <c r="J17" s="24"/>
      <c r="K17" s="3">
        <v>25.64</v>
      </c>
      <c r="L17" s="25">
        <f t="shared" si="0"/>
        <v>25.64</v>
      </c>
      <c r="M17" s="6">
        <f>L17</f>
        <v>25.64</v>
      </c>
      <c r="N17" s="24"/>
    </row>
    <row r="18" spans="1:14" ht="42.75" x14ac:dyDescent="0.25">
      <c r="A18" s="3">
        <v>10</v>
      </c>
      <c r="B18" s="4" t="s">
        <v>22</v>
      </c>
      <c r="C18" s="5" t="s">
        <v>23</v>
      </c>
      <c r="D18" s="22">
        <v>28</v>
      </c>
      <c r="E18" s="22"/>
      <c r="F18" s="3">
        <f>4.7+1.87+2.38+7.3</f>
        <v>16.25</v>
      </c>
      <c r="G18" s="3"/>
      <c r="H18" s="3"/>
      <c r="I18" s="3"/>
      <c r="J18" s="3"/>
      <c r="K18" s="3">
        <f>F18</f>
        <v>16.25</v>
      </c>
      <c r="L18" s="25">
        <f t="shared" si="0"/>
        <v>16.25</v>
      </c>
      <c r="M18" s="6">
        <f>L18</f>
        <v>16.25</v>
      </c>
      <c r="N18" s="24"/>
    </row>
    <row r="19" spans="1:14" ht="57" x14ac:dyDescent="0.25">
      <c r="A19" s="3">
        <v>11</v>
      </c>
      <c r="B19" s="4" t="s">
        <v>24</v>
      </c>
      <c r="C19" s="5" t="s">
        <v>13</v>
      </c>
      <c r="D19" s="22">
        <v>52</v>
      </c>
      <c r="E19" s="22">
        <f>'[4]Civil &amp; Interior '!$J$40</f>
        <v>54.321999999999996</v>
      </c>
      <c r="F19" s="24"/>
      <c r="G19" s="24"/>
      <c r="H19" s="24"/>
      <c r="I19" s="24"/>
      <c r="J19" s="24"/>
      <c r="K19" s="24"/>
      <c r="L19" s="25">
        <f t="shared" si="0"/>
        <v>54.321999999999996</v>
      </c>
      <c r="M19" s="24"/>
      <c r="N19" s="27">
        <f>L19-D19</f>
        <v>2.3219999999999956</v>
      </c>
    </row>
    <row r="20" spans="1:14" ht="28.5" x14ac:dyDescent="0.25">
      <c r="A20" s="3">
        <v>12</v>
      </c>
      <c r="B20" s="4" t="s">
        <v>25</v>
      </c>
      <c r="C20" s="5" t="s">
        <v>26</v>
      </c>
      <c r="D20" s="22">
        <v>1</v>
      </c>
      <c r="E20" s="22"/>
      <c r="F20" s="24"/>
      <c r="G20" s="24"/>
      <c r="H20" s="24"/>
      <c r="I20" s="24"/>
      <c r="J20" s="24"/>
      <c r="K20" s="3">
        <v>1</v>
      </c>
      <c r="L20" s="25">
        <f t="shared" si="0"/>
        <v>1</v>
      </c>
      <c r="M20" s="6">
        <f>L20</f>
        <v>1</v>
      </c>
      <c r="N20" s="24"/>
    </row>
    <row r="21" spans="1:14" ht="42.75" x14ac:dyDescent="0.25">
      <c r="A21" s="3">
        <v>13</v>
      </c>
      <c r="B21" s="4" t="s">
        <v>27</v>
      </c>
      <c r="C21" s="5" t="s">
        <v>13</v>
      </c>
      <c r="D21" s="22">
        <v>86</v>
      </c>
      <c r="E21" s="22"/>
      <c r="F21" s="24"/>
      <c r="G21" s="24"/>
      <c r="H21" s="24"/>
      <c r="I21" s="24"/>
      <c r="J21" s="24"/>
      <c r="K21" s="3">
        <f>SUM(K22:K38)</f>
        <v>151.27936</v>
      </c>
      <c r="L21" s="25">
        <f t="shared" si="0"/>
        <v>151.27936</v>
      </c>
      <c r="M21" s="24">
        <v>86</v>
      </c>
      <c r="N21" s="27">
        <f>L21-M21</f>
        <v>65.279359999999997</v>
      </c>
    </row>
    <row r="22" spans="1:14" x14ac:dyDescent="0.25">
      <c r="A22" s="3"/>
      <c r="B22" s="4" t="s">
        <v>53</v>
      </c>
      <c r="C22" s="5"/>
      <c r="D22" s="22"/>
      <c r="E22" s="22"/>
      <c r="F22" s="24">
        <v>8.6999999999999993</v>
      </c>
      <c r="G22" s="24">
        <v>0.62</v>
      </c>
      <c r="H22" s="24"/>
      <c r="I22" s="24"/>
      <c r="J22" s="24">
        <v>1</v>
      </c>
      <c r="K22" s="3">
        <f t="shared" ref="K22:K38" si="1">F22*G22*J22</f>
        <v>5.3939999999999992</v>
      </c>
      <c r="L22" s="24"/>
      <c r="M22" s="24"/>
      <c r="N22" s="24"/>
    </row>
    <row r="23" spans="1:14" x14ac:dyDescent="0.25">
      <c r="A23" s="3"/>
      <c r="B23" s="4" t="s">
        <v>54</v>
      </c>
      <c r="C23" s="5"/>
      <c r="D23" s="22"/>
      <c r="E23" s="22"/>
      <c r="F23" s="24">
        <v>6.9</v>
      </c>
      <c r="G23" s="24">
        <v>3.17</v>
      </c>
      <c r="H23" s="24"/>
      <c r="I23" s="24"/>
      <c r="J23" s="24">
        <v>1</v>
      </c>
      <c r="K23" s="3">
        <f t="shared" si="1"/>
        <v>21.873000000000001</v>
      </c>
      <c r="L23" s="24"/>
      <c r="M23" s="24"/>
      <c r="N23" s="24"/>
    </row>
    <row r="24" spans="1:14" x14ac:dyDescent="0.25">
      <c r="A24" s="3"/>
      <c r="B24" s="4" t="s">
        <v>55</v>
      </c>
      <c r="C24" s="5"/>
      <c r="D24" s="22"/>
      <c r="E24" s="22"/>
      <c r="F24" s="24">
        <v>3.15</v>
      </c>
      <c r="G24" s="24">
        <v>3.17</v>
      </c>
      <c r="H24" s="24"/>
      <c r="I24" s="24"/>
      <c r="J24" s="24">
        <v>1</v>
      </c>
      <c r="K24" s="3">
        <f t="shared" si="1"/>
        <v>9.9855</v>
      </c>
      <c r="L24" s="24"/>
      <c r="M24" s="24"/>
      <c r="N24" s="24"/>
    </row>
    <row r="25" spans="1:14" x14ac:dyDescent="0.25">
      <c r="A25" s="3"/>
      <c r="B25" s="4" t="s">
        <v>56</v>
      </c>
      <c r="C25" s="5"/>
      <c r="D25" s="22"/>
      <c r="E25" s="22"/>
      <c r="F25" s="24">
        <v>2.65</v>
      </c>
      <c r="G25" s="24">
        <v>3.17</v>
      </c>
      <c r="H25" s="24"/>
      <c r="I25" s="24"/>
      <c r="J25" s="24">
        <v>1</v>
      </c>
      <c r="K25" s="3">
        <f t="shared" si="1"/>
        <v>8.4004999999999992</v>
      </c>
      <c r="L25" s="24"/>
      <c r="M25" s="24"/>
      <c r="N25" s="24"/>
    </row>
    <row r="26" spans="1:14" x14ac:dyDescent="0.25">
      <c r="A26" s="3"/>
      <c r="B26" s="4" t="s">
        <v>57</v>
      </c>
      <c r="C26" s="5"/>
      <c r="D26" s="22"/>
      <c r="E26" s="22"/>
      <c r="F26" s="24">
        <v>3</v>
      </c>
      <c r="G26" s="24">
        <v>3.17</v>
      </c>
      <c r="H26" s="24"/>
      <c r="I26" s="24"/>
      <c r="J26" s="24">
        <v>1</v>
      </c>
      <c r="K26" s="3">
        <f t="shared" si="1"/>
        <v>9.51</v>
      </c>
      <c r="L26" s="24"/>
      <c r="M26" s="24"/>
      <c r="N26" s="24"/>
    </row>
    <row r="27" spans="1:14" x14ac:dyDescent="0.25">
      <c r="A27" s="3"/>
      <c r="B27" s="4" t="s">
        <v>58</v>
      </c>
      <c r="C27" s="5"/>
      <c r="D27" s="22"/>
      <c r="E27" s="22"/>
      <c r="F27" s="24">
        <v>2.2000000000000002</v>
      </c>
      <c r="G27" s="24">
        <v>3.17</v>
      </c>
      <c r="H27" s="24"/>
      <c r="I27" s="24"/>
      <c r="J27" s="24">
        <v>1</v>
      </c>
      <c r="K27" s="3">
        <f t="shared" si="1"/>
        <v>6.9740000000000002</v>
      </c>
      <c r="L27" s="24"/>
      <c r="M27" s="24"/>
      <c r="N27" s="24"/>
    </row>
    <row r="28" spans="1:14" x14ac:dyDescent="0.25">
      <c r="A28" s="3"/>
      <c r="B28" s="4" t="s">
        <v>59</v>
      </c>
      <c r="C28" s="5"/>
      <c r="D28" s="22"/>
      <c r="E28" s="22"/>
      <c r="F28" s="24">
        <v>8.9550000000000001</v>
      </c>
      <c r="G28" s="24">
        <v>3.17</v>
      </c>
      <c r="H28" s="24"/>
      <c r="I28" s="24"/>
      <c r="J28" s="24">
        <v>1</v>
      </c>
      <c r="K28" s="24">
        <f t="shared" si="1"/>
        <v>28.387349999999998</v>
      </c>
      <c r="L28" s="24"/>
      <c r="M28" s="24"/>
      <c r="N28" s="24"/>
    </row>
    <row r="29" spans="1:14" x14ac:dyDescent="0.25">
      <c r="A29" s="3"/>
      <c r="B29" s="4" t="s">
        <v>60</v>
      </c>
      <c r="C29" s="5"/>
      <c r="D29" s="22"/>
      <c r="E29" s="22"/>
      <c r="F29" s="24">
        <v>0.69899999999999995</v>
      </c>
      <c r="G29" s="24">
        <v>3.17</v>
      </c>
      <c r="H29" s="24"/>
      <c r="I29" s="24"/>
      <c r="J29" s="24">
        <v>1</v>
      </c>
      <c r="K29" s="24">
        <f t="shared" si="1"/>
        <v>2.21583</v>
      </c>
      <c r="L29" s="24"/>
      <c r="M29" s="24"/>
      <c r="N29" s="24"/>
    </row>
    <row r="30" spans="1:14" x14ac:dyDescent="0.25">
      <c r="A30" s="3"/>
      <c r="B30" s="4" t="s">
        <v>61</v>
      </c>
      <c r="C30" s="5"/>
      <c r="D30" s="22"/>
      <c r="E30" s="22"/>
      <c r="F30" s="24">
        <v>2.78</v>
      </c>
      <c r="G30" s="24">
        <v>0.91</v>
      </c>
      <c r="H30" s="24"/>
      <c r="I30" s="24"/>
      <c r="J30" s="24">
        <v>1</v>
      </c>
      <c r="K30" s="24">
        <f t="shared" si="1"/>
        <v>2.5297999999999998</v>
      </c>
      <c r="L30" s="24"/>
      <c r="M30" s="24"/>
      <c r="N30" s="24"/>
    </row>
    <row r="31" spans="1:14" x14ac:dyDescent="0.25">
      <c r="A31" s="3"/>
      <c r="B31" s="4" t="s">
        <v>62</v>
      </c>
      <c r="C31" s="5"/>
      <c r="D31" s="22"/>
      <c r="E31" s="22"/>
      <c r="F31" s="24">
        <v>26.82</v>
      </c>
      <c r="G31" s="24">
        <v>0.91</v>
      </c>
      <c r="H31" s="24"/>
      <c r="I31" s="24"/>
      <c r="J31" s="24">
        <v>1</v>
      </c>
      <c r="K31" s="24">
        <f t="shared" si="1"/>
        <v>24.406200000000002</v>
      </c>
      <c r="L31" s="24"/>
      <c r="M31" s="24"/>
      <c r="N31" s="24"/>
    </row>
    <row r="32" spans="1:14" x14ac:dyDescent="0.25">
      <c r="A32" s="3"/>
      <c r="B32" s="4" t="s">
        <v>63</v>
      </c>
      <c r="C32" s="5"/>
      <c r="D32" s="22"/>
      <c r="E32" s="22"/>
      <c r="F32" s="24">
        <v>7.01</v>
      </c>
      <c r="G32" s="24">
        <v>0.91</v>
      </c>
      <c r="H32" s="24"/>
      <c r="I32" s="24"/>
      <c r="J32" s="24">
        <v>1</v>
      </c>
      <c r="K32" s="24">
        <f t="shared" si="1"/>
        <v>6.3791000000000002</v>
      </c>
      <c r="L32" s="24"/>
      <c r="M32" s="24"/>
      <c r="N32" s="24"/>
    </row>
    <row r="33" spans="1:14" x14ac:dyDescent="0.25">
      <c r="A33" s="3"/>
      <c r="B33" s="4" t="s">
        <v>64</v>
      </c>
      <c r="C33" s="5"/>
      <c r="D33" s="22"/>
      <c r="E33" s="22"/>
      <c r="F33" s="24">
        <v>2.13</v>
      </c>
      <c r="G33" s="24">
        <v>2.13</v>
      </c>
      <c r="H33" s="24"/>
      <c r="I33" s="24"/>
      <c r="J33" s="24">
        <v>1</v>
      </c>
      <c r="K33" s="24">
        <f t="shared" si="1"/>
        <v>4.5368999999999993</v>
      </c>
      <c r="L33" s="24"/>
      <c r="M33" s="24"/>
      <c r="N33" s="24"/>
    </row>
    <row r="34" spans="1:14" x14ac:dyDescent="0.25">
      <c r="A34" s="3"/>
      <c r="B34" s="4" t="s">
        <v>65</v>
      </c>
      <c r="C34" s="5"/>
      <c r="D34" s="22"/>
      <c r="E34" s="22"/>
      <c r="F34" s="24">
        <v>1.73</v>
      </c>
      <c r="G34" s="24">
        <v>0.26</v>
      </c>
      <c r="H34" s="24"/>
      <c r="I34" s="24"/>
      <c r="J34" s="24">
        <v>1</v>
      </c>
      <c r="K34" s="24">
        <f t="shared" si="1"/>
        <v>0.44980000000000003</v>
      </c>
      <c r="L34" s="24"/>
      <c r="M34" s="24"/>
      <c r="N34" s="24"/>
    </row>
    <row r="35" spans="1:14" x14ac:dyDescent="0.25">
      <c r="A35" s="3"/>
      <c r="B35" s="4" t="s">
        <v>65</v>
      </c>
      <c r="C35" s="5"/>
      <c r="D35" s="22"/>
      <c r="E35" s="22"/>
      <c r="F35" s="24">
        <v>1.54</v>
      </c>
      <c r="G35" s="24">
        <v>0.26</v>
      </c>
      <c r="H35" s="24"/>
      <c r="I35" s="24"/>
      <c r="J35" s="24">
        <v>1</v>
      </c>
      <c r="K35" s="24">
        <f t="shared" si="1"/>
        <v>0.40040000000000003</v>
      </c>
      <c r="L35" s="24"/>
      <c r="M35" s="24"/>
      <c r="N35" s="24"/>
    </row>
    <row r="36" spans="1:14" x14ac:dyDescent="0.25">
      <c r="A36" s="3"/>
      <c r="B36" s="4" t="s">
        <v>66</v>
      </c>
      <c r="C36" s="5"/>
      <c r="D36" s="22"/>
      <c r="E36" s="22"/>
      <c r="F36" s="24">
        <v>35.96</v>
      </c>
      <c r="G36" s="24">
        <v>0.308</v>
      </c>
      <c r="H36" s="24"/>
      <c r="I36" s="24"/>
      <c r="J36" s="24">
        <v>1</v>
      </c>
      <c r="K36" s="24">
        <f t="shared" si="1"/>
        <v>11.07568</v>
      </c>
      <c r="L36" s="24"/>
      <c r="M36" s="24"/>
      <c r="N36" s="24"/>
    </row>
    <row r="37" spans="1:14" x14ac:dyDescent="0.25">
      <c r="A37" s="3"/>
      <c r="B37" s="4" t="s">
        <v>67</v>
      </c>
      <c r="C37" s="5"/>
      <c r="D37" s="22"/>
      <c r="E37" s="22"/>
      <c r="F37" s="24">
        <v>6.63</v>
      </c>
      <c r="G37" s="24">
        <v>0.91</v>
      </c>
      <c r="H37" s="24"/>
      <c r="I37" s="24"/>
      <c r="J37" s="24">
        <v>1</v>
      </c>
      <c r="K37" s="24">
        <f t="shared" si="1"/>
        <v>6.0333000000000006</v>
      </c>
      <c r="L37" s="24"/>
      <c r="M37" s="24"/>
      <c r="N37" s="24"/>
    </row>
    <row r="38" spans="1:14" x14ac:dyDescent="0.25">
      <c r="A38" s="3"/>
      <c r="B38" s="4" t="s">
        <v>68</v>
      </c>
      <c r="C38" s="5"/>
      <c r="D38" s="22"/>
      <c r="E38" s="22"/>
      <c r="F38" s="24">
        <v>3.41</v>
      </c>
      <c r="G38" s="24">
        <v>0.8</v>
      </c>
      <c r="H38" s="24"/>
      <c r="I38" s="24"/>
      <c r="J38" s="24">
        <v>1</v>
      </c>
      <c r="K38" s="24">
        <f t="shared" si="1"/>
        <v>2.7280000000000002</v>
      </c>
      <c r="L38" s="24"/>
      <c r="M38" s="24"/>
      <c r="N38" s="24"/>
    </row>
    <row r="39" spans="1:14" x14ac:dyDescent="0.25">
      <c r="A39" s="3"/>
      <c r="B39" s="4"/>
      <c r="C39" s="5"/>
      <c r="D39" s="22"/>
      <c r="E39" s="22"/>
      <c r="F39" s="24"/>
      <c r="G39" s="24"/>
      <c r="H39" s="24"/>
      <c r="I39" s="24"/>
      <c r="J39" s="24"/>
      <c r="K39" s="24"/>
      <c r="L39" s="24"/>
      <c r="M39" s="24"/>
      <c r="N39" s="24"/>
    </row>
    <row r="40" spans="1:14" ht="57" x14ac:dyDescent="0.25">
      <c r="A40" s="3">
        <v>14</v>
      </c>
      <c r="B40" s="4" t="s">
        <v>28</v>
      </c>
      <c r="C40" s="5" t="s">
        <v>23</v>
      </c>
      <c r="D40" s="22">
        <v>187</v>
      </c>
      <c r="E40" s="22">
        <f>'[4]Civil &amp; Interior '!$J$54</f>
        <v>142.76999999999998</v>
      </c>
      <c r="F40" s="24"/>
      <c r="G40" s="24"/>
      <c r="H40" s="24"/>
      <c r="I40" s="24"/>
      <c r="J40" s="24"/>
      <c r="K40" s="24">
        <f>SUM(K41:K45)</f>
        <v>9.379999999999999</v>
      </c>
      <c r="L40" s="25">
        <f>E40+K40</f>
        <v>152.14999999999998</v>
      </c>
      <c r="M40" s="3">
        <f>K40</f>
        <v>9.379999999999999</v>
      </c>
      <c r="N40" s="24"/>
    </row>
    <row r="41" spans="1:14" x14ac:dyDescent="0.25">
      <c r="A41" s="3"/>
      <c r="B41" s="4" t="s">
        <v>69</v>
      </c>
      <c r="C41" s="5"/>
      <c r="D41" s="22"/>
      <c r="E41" s="22"/>
      <c r="F41" s="24">
        <v>1.6</v>
      </c>
      <c r="G41" s="24"/>
      <c r="H41" s="24"/>
      <c r="I41" s="24"/>
      <c r="J41" s="24">
        <v>2</v>
      </c>
      <c r="K41" s="24">
        <f>F41*J41</f>
        <v>3.2</v>
      </c>
      <c r="L41" s="25"/>
      <c r="M41" s="24"/>
      <c r="N41" s="24"/>
    </row>
    <row r="42" spans="1:14" x14ac:dyDescent="0.25">
      <c r="A42" s="3"/>
      <c r="B42" s="4"/>
      <c r="C42" s="5"/>
      <c r="D42" s="22"/>
      <c r="E42" s="22"/>
      <c r="F42" s="24">
        <v>0.68</v>
      </c>
      <c r="G42" s="24"/>
      <c r="H42" s="24"/>
      <c r="I42" s="24"/>
      <c r="J42" s="24">
        <v>4</v>
      </c>
      <c r="K42" s="24">
        <f>F42*J42</f>
        <v>2.72</v>
      </c>
      <c r="L42" s="25"/>
      <c r="M42" s="24"/>
      <c r="N42" s="24"/>
    </row>
    <row r="43" spans="1:14" x14ac:dyDescent="0.25">
      <c r="A43" s="3"/>
      <c r="B43" s="4"/>
      <c r="C43" s="5"/>
      <c r="D43" s="22"/>
      <c r="E43" s="22"/>
      <c r="F43" s="24">
        <v>0.6</v>
      </c>
      <c r="G43" s="24"/>
      <c r="H43" s="24"/>
      <c r="I43" s="24"/>
      <c r="J43" s="24">
        <v>2</v>
      </c>
      <c r="K43" s="24">
        <f>F43*J43</f>
        <v>1.2</v>
      </c>
      <c r="L43" s="25"/>
      <c r="M43" s="24"/>
      <c r="N43" s="24"/>
    </row>
    <row r="44" spans="1:14" x14ac:dyDescent="0.25">
      <c r="A44" s="3"/>
      <c r="B44" s="4" t="s">
        <v>70</v>
      </c>
      <c r="C44" s="5"/>
      <c r="D44" s="22"/>
      <c r="E44" s="22"/>
      <c r="F44" s="24">
        <v>0.53</v>
      </c>
      <c r="G44" s="24"/>
      <c r="H44" s="24"/>
      <c r="I44" s="24"/>
      <c r="J44" s="24">
        <v>2</v>
      </c>
      <c r="K44" s="24">
        <f t="shared" ref="K44:K47" si="2">F44*J44</f>
        <v>1.06</v>
      </c>
      <c r="L44" s="25"/>
      <c r="M44" s="24"/>
      <c r="N44" s="24"/>
    </row>
    <row r="45" spans="1:14" x14ac:dyDescent="0.25">
      <c r="A45" s="3"/>
      <c r="B45" s="4"/>
      <c r="C45" s="5"/>
      <c r="D45" s="22"/>
      <c r="E45" s="22"/>
      <c r="F45" s="24">
        <v>0.6</v>
      </c>
      <c r="G45" s="24"/>
      <c r="H45" s="24"/>
      <c r="I45" s="24"/>
      <c r="J45" s="24">
        <v>2</v>
      </c>
      <c r="K45" s="24">
        <f t="shared" si="2"/>
        <v>1.2</v>
      </c>
      <c r="L45" s="25"/>
      <c r="M45" s="24"/>
      <c r="N45" s="24"/>
    </row>
    <row r="46" spans="1:14" x14ac:dyDescent="0.25">
      <c r="A46" s="3"/>
      <c r="B46" s="4"/>
      <c r="C46" s="5"/>
      <c r="D46" s="22"/>
      <c r="E46" s="22"/>
      <c r="F46" s="24"/>
      <c r="G46" s="24"/>
      <c r="H46" s="24"/>
      <c r="I46" s="24"/>
      <c r="J46" s="24"/>
      <c r="K46" s="24"/>
      <c r="L46" s="25"/>
      <c r="M46" s="24"/>
      <c r="N46" s="24"/>
    </row>
    <row r="47" spans="1:14" ht="57" x14ac:dyDescent="0.25">
      <c r="A47" s="3">
        <v>15</v>
      </c>
      <c r="B47" s="4" t="s">
        <v>29</v>
      </c>
      <c r="C47" s="5" t="s">
        <v>23</v>
      </c>
      <c r="D47" s="22">
        <v>4</v>
      </c>
      <c r="E47" s="22"/>
      <c r="F47" s="24">
        <v>4</v>
      </c>
      <c r="G47" s="24"/>
      <c r="H47" s="24"/>
      <c r="I47" s="24"/>
      <c r="J47" s="24">
        <v>1</v>
      </c>
      <c r="K47" s="24">
        <f t="shared" si="2"/>
        <v>4</v>
      </c>
      <c r="L47" s="25">
        <f t="shared" ref="L47:L61" si="3">E47+K47</f>
        <v>4</v>
      </c>
      <c r="M47" s="7">
        <f>K47</f>
        <v>4</v>
      </c>
      <c r="N47" s="24"/>
    </row>
    <row r="48" spans="1:14" x14ac:dyDescent="0.25">
      <c r="A48" s="3">
        <v>16</v>
      </c>
      <c r="B48" s="4" t="s">
        <v>30</v>
      </c>
      <c r="C48" s="5" t="s">
        <v>26</v>
      </c>
      <c r="D48" s="22">
        <v>1</v>
      </c>
      <c r="E48" s="22"/>
      <c r="F48" s="24"/>
      <c r="G48" s="24"/>
      <c r="H48" s="24"/>
      <c r="I48" s="24"/>
      <c r="J48" s="24"/>
      <c r="K48" s="24">
        <v>1</v>
      </c>
      <c r="L48" s="25">
        <f t="shared" si="3"/>
        <v>1</v>
      </c>
      <c r="M48" s="7">
        <f>K48</f>
        <v>1</v>
      </c>
      <c r="N48" s="24"/>
    </row>
    <row r="49" spans="1:14" ht="57" x14ac:dyDescent="0.25">
      <c r="A49" s="3">
        <v>17</v>
      </c>
      <c r="B49" s="4" t="s">
        <v>31</v>
      </c>
      <c r="C49" s="5" t="s">
        <v>13</v>
      </c>
      <c r="D49" s="22">
        <v>12</v>
      </c>
      <c r="E49" s="22"/>
      <c r="F49" s="24">
        <v>4.7300000000000004</v>
      </c>
      <c r="G49" s="24">
        <v>2.48</v>
      </c>
      <c r="H49" s="24"/>
      <c r="I49" s="24"/>
      <c r="J49" s="24">
        <v>1</v>
      </c>
      <c r="K49" s="24">
        <f t="shared" ref="K49" si="4">F49*G49*J49</f>
        <v>11.730400000000001</v>
      </c>
      <c r="L49" s="25">
        <f t="shared" si="3"/>
        <v>11.730400000000001</v>
      </c>
      <c r="M49" s="7">
        <f>K49</f>
        <v>11.730400000000001</v>
      </c>
      <c r="N49" s="24"/>
    </row>
    <row r="50" spans="1:14" ht="85.5" x14ac:dyDescent="0.25">
      <c r="A50" s="3">
        <v>18</v>
      </c>
      <c r="B50" s="4" t="s">
        <v>32</v>
      </c>
      <c r="C50" s="5" t="s">
        <v>13</v>
      </c>
      <c r="D50" s="22">
        <v>23</v>
      </c>
      <c r="E50" s="22"/>
      <c r="F50" s="24"/>
      <c r="G50" s="24"/>
      <c r="H50" s="24"/>
      <c r="I50" s="24"/>
      <c r="J50" s="3"/>
      <c r="K50" s="3">
        <v>22.853999999999999</v>
      </c>
      <c r="L50" s="25">
        <f t="shared" si="3"/>
        <v>22.853999999999999</v>
      </c>
      <c r="M50" s="6">
        <f>K50</f>
        <v>22.853999999999999</v>
      </c>
      <c r="N50" s="24"/>
    </row>
    <row r="51" spans="1:14" ht="128.25" x14ac:dyDescent="0.25">
      <c r="A51" s="3">
        <v>19</v>
      </c>
      <c r="B51" s="4" t="s">
        <v>33</v>
      </c>
      <c r="C51" s="5" t="s">
        <v>13</v>
      </c>
      <c r="D51" s="22">
        <v>53</v>
      </c>
      <c r="E51" s="22"/>
      <c r="F51" s="24"/>
      <c r="G51" s="24"/>
      <c r="H51" s="24"/>
      <c r="I51" s="24"/>
      <c r="J51" s="24"/>
      <c r="K51" s="3">
        <f>SUM(K52:K56)</f>
        <v>68.22760000000001</v>
      </c>
      <c r="L51" s="25">
        <f t="shared" si="3"/>
        <v>68.22760000000001</v>
      </c>
      <c r="M51" s="3">
        <v>53</v>
      </c>
      <c r="N51" s="27">
        <f>L51-D51</f>
        <v>15.22760000000001</v>
      </c>
    </row>
    <row r="52" spans="1:14" x14ac:dyDescent="0.25">
      <c r="A52" s="3"/>
      <c r="B52" s="4" t="s">
        <v>71</v>
      </c>
      <c r="C52" s="5"/>
      <c r="D52" s="22"/>
      <c r="E52" s="22"/>
      <c r="F52" s="24">
        <v>2.78</v>
      </c>
      <c r="G52" s="24">
        <v>0.91</v>
      </c>
      <c r="H52" s="24"/>
      <c r="I52" s="24"/>
      <c r="J52" s="24">
        <v>1</v>
      </c>
      <c r="K52" s="24">
        <f t="shared" ref="K52:K56" si="5">F52*G52*J52</f>
        <v>2.5297999999999998</v>
      </c>
      <c r="L52" s="25"/>
      <c r="M52" s="24"/>
      <c r="N52" s="24"/>
    </row>
    <row r="53" spans="1:14" x14ac:dyDescent="0.25">
      <c r="A53" s="3"/>
      <c r="B53" s="4" t="s">
        <v>71</v>
      </c>
      <c r="C53" s="5"/>
      <c r="D53" s="22"/>
      <c r="E53" s="22"/>
      <c r="F53" s="24">
        <v>26.82</v>
      </c>
      <c r="G53" s="24">
        <v>0.91</v>
      </c>
      <c r="H53" s="24"/>
      <c r="I53" s="24"/>
      <c r="J53" s="24">
        <v>2</v>
      </c>
      <c r="K53" s="24">
        <f t="shared" si="5"/>
        <v>48.812400000000004</v>
      </c>
      <c r="L53" s="25"/>
      <c r="M53" s="24"/>
      <c r="N53" s="24"/>
    </row>
    <row r="54" spans="1:14" x14ac:dyDescent="0.25">
      <c r="A54" s="3"/>
      <c r="B54" s="4" t="s">
        <v>71</v>
      </c>
      <c r="C54" s="5"/>
      <c r="D54" s="22"/>
      <c r="E54" s="22"/>
      <c r="F54" s="24">
        <v>7.01</v>
      </c>
      <c r="G54" s="24">
        <v>0.91</v>
      </c>
      <c r="H54" s="24"/>
      <c r="I54" s="24"/>
      <c r="J54" s="24">
        <v>1</v>
      </c>
      <c r="K54" s="24">
        <f t="shared" si="5"/>
        <v>6.3791000000000002</v>
      </c>
      <c r="L54" s="25"/>
      <c r="M54" s="24"/>
      <c r="N54" s="24"/>
    </row>
    <row r="55" spans="1:14" x14ac:dyDescent="0.25">
      <c r="A55" s="3"/>
      <c r="B55" s="4" t="s">
        <v>71</v>
      </c>
      <c r="C55" s="5"/>
      <c r="D55" s="22"/>
      <c r="E55" s="22"/>
      <c r="F55" s="24">
        <v>2.13</v>
      </c>
      <c r="G55" s="24">
        <v>2.13</v>
      </c>
      <c r="H55" s="24"/>
      <c r="I55" s="24"/>
      <c r="J55" s="24">
        <v>2</v>
      </c>
      <c r="K55" s="24">
        <f t="shared" si="5"/>
        <v>9.0737999999999985</v>
      </c>
      <c r="L55" s="25"/>
      <c r="M55" s="24"/>
      <c r="N55" s="24"/>
    </row>
    <row r="56" spans="1:14" x14ac:dyDescent="0.25">
      <c r="A56" s="3"/>
      <c r="B56" s="4" t="s">
        <v>71</v>
      </c>
      <c r="C56" s="5"/>
      <c r="D56" s="22"/>
      <c r="E56" s="22"/>
      <c r="F56" s="24">
        <v>0.75</v>
      </c>
      <c r="G56" s="24">
        <v>1.91</v>
      </c>
      <c r="H56" s="24"/>
      <c r="I56" s="24"/>
      <c r="J56" s="24">
        <v>1</v>
      </c>
      <c r="K56" s="24">
        <f t="shared" si="5"/>
        <v>1.4324999999999999</v>
      </c>
      <c r="L56" s="25"/>
      <c r="M56" s="24"/>
      <c r="N56" s="24"/>
    </row>
    <row r="57" spans="1:14" x14ac:dyDescent="0.25">
      <c r="A57" s="3"/>
      <c r="B57" s="4"/>
      <c r="C57" s="5"/>
      <c r="D57" s="22"/>
      <c r="E57" s="22"/>
      <c r="F57" s="24"/>
      <c r="G57" s="24"/>
      <c r="H57" s="24"/>
      <c r="I57" s="24"/>
      <c r="J57" s="24"/>
      <c r="K57" s="24"/>
      <c r="L57" s="25"/>
      <c r="M57" s="24"/>
      <c r="N57" s="24"/>
    </row>
    <row r="58" spans="1:14" ht="57" x14ac:dyDescent="0.25">
      <c r="A58" s="3">
        <v>20</v>
      </c>
      <c r="B58" s="4" t="s">
        <v>34</v>
      </c>
      <c r="C58" s="5" t="s">
        <v>26</v>
      </c>
      <c r="D58" s="22">
        <v>1</v>
      </c>
      <c r="E58" s="22"/>
      <c r="F58" s="24"/>
      <c r="G58" s="24"/>
      <c r="H58" s="24"/>
      <c r="I58" s="24"/>
      <c r="J58" s="24"/>
      <c r="K58" s="3">
        <v>1</v>
      </c>
      <c r="L58" s="25">
        <f t="shared" si="3"/>
        <v>1</v>
      </c>
      <c r="M58" s="6">
        <f>L58</f>
        <v>1</v>
      </c>
      <c r="N58" s="24"/>
    </row>
    <row r="59" spans="1:14" ht="142.5" x14ac:dyDescent="0.25">
      <c r="A59" s="3">
        <v>21</v>
      </c>
      <c r="B59" s="4" t="s">
        <v>35</v>
      </c>
      <c r="C59" s="5" t="s">
        <v>36</v>
      </c>
      <c r="D59" s="22">
        <v>1</v>
      </c>
      <c r="E59" s="22"/>
      <c r="F59" s="24"/>
      <c r="G59" s="24"/>
      <c r="H59" s="24"/>
      <c r="I59" s="24"/>
      <c r="J59" s="24"/>
      <c r="K59" s="3">
        <v>1</v>
      </c>
      <c r="L59" s="25">
        <f t="shared" si="3"/>
        <v>1</v>
      </c>
      <c r="M59" s="6">
        <f t="shared" ref="M59:M61" si="6">L59</f>
        <v>1</v>
      </c>
      <c r="N59" s="24"/>
    </row>
    <row r="60" spans="1:14" x14ac:dyDescent="0.25">
      <c r="A60" s="3">
        <v>22</v>
      </c>
      <c r="B60" s="4" t="s">
        <v>37</v>
      </c>
      <c r="C60" s="5" t="s">
        <v>26</v>
      </c>
      <c r="D60" s="22">
        <v>1</v>
      </c>
      <c r="E60" s="22"/>
      <c r="F60" s="24"/>
      <c r="G60" s="24"/>
      <c r="H60" s="24"/>
      <c r="I60" s="24"/>
      <c r="J60" s="24"/>
      <c r="K60" s="3">
        <v>1</v>
      </c>
      <c r="L60" s="25">
        <f t="shared" si="3"/>
        <v>1</v>
      </c>
      <c r="M60" s="6">
        <f t="shared" si="6"/>
        <v>1</v>
      </c>
      <c r="N60" s="24"/>
    </row>
    <row r="61" spans="1:14" ht="28.5" x14ac:dyDescent="0.25">
      <c r="A61" s="3">
        <v>23</v>
      </c>
      <c r="B61" s="4" t="s">
        <v>38</v>
      </c>
      <c r="C61" s="5" t="s">
        <v>26</v>
      </c>
      <c r="D61" s="22">
        <v>1</v>
      </c>
      <c r="E61" s="22"/>
      <c r="F61" s="24"/>
      <c r="G61" s="24"/>
      <c r="H61" s="24"/>
      <c r="I61" s="24"/>
      <c r="J61" s="24"/>
      <c r="K61" s="3">
        <v>1</v>
      </c>
      <c r="L61" s="25">
        <f t="shared" si="3"/>
        <v>1</v>
      </c>
      <c r="M61" s="6">
        <f t="shared" si="6"/>
        <v>1</v>
      </c>
      <c r="N61" s="24"/>
    </row>
  </sheetData>
  <mergeCells count="3">
    <mergeCell ref="A1:B1"/>
    <mergeCell ref="C1:D1"/>
    <mergeCell ref="F1:K1"/>
  </mergeCells>
  <pageMargins left="0.7" right="0.7" top="0.75" bottom="0.75" header="0.3" footer="0.3"/>
  <pageSetup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2387-5FD3-4AA6-9021-BC9F00723079}">
  <dimension ref="A1:K121"/>
  <sheetViews>
    <sheetView topLeftCell="A93" workbookViewId="0">
      <selection activeCell="J122" sqref="J122"/>
    </sheetView>
  </sheetViews>
  <sheetFormatPr defaultColWidth="9.140625" defaultRowHeight="14.25" x14ac:dyDescent="0.2"/>
  <cols>
    <col min="1" max="1" width="4.7109375" style="15" customWidth="1"/>
    <col min="2" max="2" width="86.7109375" style="2" customWidth="1"/>
    <col min="3" max="3" width="9.140625" style="2"/>
    <col min="4" max="6" width="10.140625" style="2" customWidth="1"/>
    <col min="7" max="8" width="9.140625" style="2"/>
    <col min="9" max="9" width="14.7109375" style="2" customWidth="1"/>
    <col min="10" max="10" width="9.140625" style="2"/>
    <col min="11" max="11" width="18.7109375" style="2" customWidth="1"/>
    <col min="12" max="16384" width="9.140625" style="2"/>
  </cols>
  <sheetData>
    <row r="1" spans="1:11" x14ac:dyDescent="0.2">
      <c r="A1" s="79" t="s">
        <v>85</v>
      </c>
      <c r="B1" s="80"/>
      <c r="C1" s="88" t="s">
        <v>261</v>
      </c>
      <c r="D1" s="88"/>
      <c r="E1" s="17" t="s">
        <v>2</v>
      </c>
      <c r="F1" s="89" t="s">
        <v>262</v>
      </c>
      <c r="G1" s="89"/>
      <c r="H1" s="89"/>
      <c r="I1" s="50" t="s">
        <v>263</v>
      </c>
      <c r="J1" s="50" t="s">
        <v>264</v>
      </c>
      <c r="K1" s="50" t="s">
        <v>265</v>
      </c>
    </row>
    <row r="2" spans="1:11" x14ac:dyDescent="0.2">
      <c r="A2" s="37" t="s">
        <v>5</v>
      </c>
      <c r="B2" s="37" t="s">
        <v>6</v>
      </c>
      <c r="C2" s="37" t="s">
        <v>7</v>
      </c>
      <c r="D2" s="37" t="s">
        <v>8</v>
      </c>
      <c r="E2" s="19" t="s">
        <v>11</v>
      </c>
      <c r="F2" s="19" t="s">
        <v>42</v>
      </c>
      <c r="G2" s="19" t="s">
        <v>45</v>
      </c>
      <c r="H2" s="21" t="s">
        <v>11</v>
      </c>
      <c r="I2" s="19" t="s">
        <v>11</v>
      </c>
      <c r="J2" s="19" t="s">
        <v>11</v>
      </c>
      <c r="K2" s="19" t="s">
        <v>11</v>
      </c>
    </row>
    <row r="3" spans="1:11" x14ac:dyDescent="0.2">
      <c r="A3" s="3" t="s">
        <v>89</v>
      </c>
      <c r="B3" s="4" t="s">
        <v>90</v>
      </c>
      <c r="C3" s="5" t="s">
        <v>91</v>
      </c>
      <c r="D3" s="5"/>
      <c r="E3" s="5"/>
      <c r="F3" s="5"/>
      <c r="G3" s="24"/>
      <c r="H3" s="51"/>
      <c r="I3" s="24"/>
      <c r="J3" s="24"/>
      <c r="K3" s="24"/>
    </row>
    <row r="4" spans="1:11" ht="171" x14ac:dyDescent="0.2">
      <c r="A4" s="3" t="s">
        <v>92</v>
      </c>
      <c r="B4" s="4" t="s">
        <v>93</v>
      </c>
      <c r="C4" s="5" t="s">
        <v>91</v>
      </c>
      <c r="D4" s="5"/>
      <c r="E4" s="5"/>
      <c r="F4" s="5"/>
      <c r="G4" s="24"/>
      <c r="H4" s="51"/>
      <c r="I4" s="24"/>
      <c r="J4" s="24"/>
      <c r="K4" s="24"/>
    </row>
    <row r="5" spans="1:11" x14ac:dyDescent="0.2">
      <c r="A5" s="3" t="s">
        <v>94</v>
      </c>
      <c r="B5" s="4" t="s">
        <v>95</v>
      </c>
      <c r="C5" s="5" t="s">
        <v>96</v>
      </c>
      <c r="D5" s="5" t="s">
        <v>92</v>
      </c>
      <c r="E5" s="5"/>
      <c r="F5" s="5"/>
      <c r="G5" s="24"/>
      <c r="H5" s="22">
        <v>1</v>
      </c>
      <c r="I5" s="24">
        <f>E5+H5</f>
        <v>1</v>
      </c>
      <c r="J5" s="24">
        <v>1</v>
      </c>
      <c r="K5" s="24"/>
    </row>
    <row r="6" spans="1:11" ht="57" x14ac:dyDescent="0.2">
      <c r="A6" s="3" t="s">
        <v>91</v>
      </c>
      <c r="B6" s="4" t="s">
        <v>97</v>
      </c>
      <c r="C6" s="5" t="s">
        <v>91</v>
      </c>
      <c r="D6" s="5"/>
      <c r="E6" s="5"/>
      <c r="F6" s="5"/>
      <c r="G6" s="24"/>
      <c r="H6" s="51"/>
      <c r="I6" s="24"/>
      <c r="J6" s="24"/>
      <c r="K6" s="24"/>
    </row>
    <row r="7" spans="1:11" x14ac:dyDescent="0.2">
      <c r="A7" s="3" t="s">
        <v>91</v>
      </c>
      <c r="B7" s="4" t="s">
        <v>98</v>
      </c>
      <c r="C7" s="5" t="s">
        <v>91</v>
      </c>
      <c r="D7" s="5"/>
      <c r="E7" s="5"/>
      <c r="F7" s="5"/>
      <c r="G7" s="24"/>
      <c r="H7" s="51"/>
      <c r="I7" s="24"/>
      <c r="J7" s="24"/>
      <c r="K7" s="24"/>
    </row>
    <row r="8" spans="1:11" x14ac:dyDescent="0.2">
      <c r="A8" s="3" t="s">
        <v>91</v>
      </c>
      <c r="B8" s="4" t="s">
        <v>99</v>
      </c>
      <c r="C8" s="5" t="s">
        <v>91</v>
      </c>
      <c r="D8" s="5"/>
      <c r="E8" s="5"/>
      <c r="F8" s="5"/>
      <c r="G8" s="24"/>
      <c r="H8" s="51"/>
      <c r="I8" s="24"/>
      <c r="J8" s="24"/>
      <c r="K8" s="24"/>
    </row>
    <row r="9" spans="1:11" x14ac:dyDescent="0.2">
      <c r="A9" s="3" t="s">
        <v>100</v>
      </c>
      <c r="B9" s="4" t="s">
        <v>101</v>
      </c>
      <c r="C9" s="5" t="s">
        <v>91</v>
      </c>
      <c r="D9" s="5"/>
      <c r="E9" s="5"/>
      <c r="F9" s="5"/>
      <c r="G9" s="24"/>
      <c r="H9" s="51"/>
      <c r="I9" s="24"/>
      <c r="J9" s="24"/>
      <c r="K9" s="24"/>
    </row>
    <row r="10" spans="1:11" x14ac:dyDescent="0.2">
      <c r="A10" s="3" t="s">
        <v>102</v>
      </c>
      <c r="B10" s="4" t="s">
        <v>103</v>
      </c>
      <c r="C10" s="5" t="s">
        <v>91</v>
      </c>
      <c r="D10" s="5"/>
      <c r="E10" s="5"/>
      <c r="F10" s="5"/>
      <c r="G10" s="24"/>
      <c r="H10" s="51"/>
      <c r="I10" s="24"/>
      <c r="J10" s="24"/>
      <c r="K10" s="24"/>
    </row>
    <row r="11" spans="1:11" x14ac:dyDescent="0.2">
      <c r="A11" s="3" t="s">
        <v>104</v>
      </c>
      <c r="B11" s="4" t="s">
        <v>105</v>
      </c>
      <c r="C11" s="5" t="s">
        <v>91</v>
      </c>
      <c r="D11" s="5"/>
      <c r="E11" s="5"/>
      <c r="F11" s="5"/>
      <c r="G11" s="24"/>
      <c r="H11" s="51"/>
      <c r="I11" s="24"/>
      <c r="J11" s="24"/>
      <c r="K11" s="24"/>
    </row>
    <row r="12" spans="1:11" x14ac:dyDescent="0.2">
      <c r="A12" s="3" t="s">
        <v>106</v>
      </c>
      <c r="B12" s="4" t="s">
        <v>107</v>
      </c>
      <c r="C12" s="5" t="s">
        <v>91</v>
      </c>
      <c r="D12" s="5"/>
      <c r="E12" s="5"/>
      <c r="F12" s="5"/>
      <c r="G12" s="24"/>
      <c r="H12" s="51"/>
      <c r="I12" s="24"/>
      <c r="J12" s="24"/>
      <c r="K12" s="24"/>
    </row>
    <row r="13" spans="1:11" x14ac:dyDescent="0.2">
      <c r="A13" s="3" t="s">
        <v>108</v>
      </c>
      <c r="B13" s="4" t="s">
        <v>109</v>
      </c>
      <c r="C13" s="5" t="s">
        <v>91</v>
      </c>
      <c r="D13" s="5"/>
      <c r="E13" s="5"/>
      <c r="F13" s="5"/>
      <c r="G13" s="24"/>
      <c r="H13" s="51"/>
      <c r="I13" s="24"/>
      <c r="J13" s="24"/>
      <c r="K13" s="24"/>
    </row>
    <row r="14" spans="1:11" ht="28.5" x14ac:dyDescent="0.2">
      <c r="A14" s="3" t="s">
        <v>110</v>
      </c>
      <c r="B14" s="4" t="s">
        <v>111</v>
      </c>
      <c r="C14" s="5" t="s">
        <v>112</v>
      </c>
      <c r="D14" s="5" t="s">
        <v>92</v>
      </c>
      <c r="E14" s="5"/>
      <c r="F14" s="5"/>
      <c r="G14" s="24"/>
      <c r="H14" s="22">
        <v>1</v>
      </c>
      <c r="I14" s="24">
        <f>E14+H14</f>
        <v>1</v>
      </c>
      <c r="J14" s="24">
        <f>I14</f>
        <v>1</v>
      </c>
      <c r="K14" s="24"/>
    </row>
    <row r="15" spans="1:11" ht="28.5" x14ac:dyDescent="0.2">
      <c r="A15" s="3" t="s">
        <v>113</v>
      </c>
      <c r="B15" s="4" t="s">
        <v>114</v>
      </c>
      <c r="C15" s="5" t="s">
        <v>112</v>
      </c>
      <c r="D15" s="5" t="s">
        <v>108</v>
      </c>
      <c r="E15" s="5"/>
      <c r="F15" s="5"/>
      <c r="G15" s="24"/>
      <c r="H15" s="41">
        <v>2</v>
      </c>
      <c r="I15" s="24">
        <f t="shared" ref="I15:I19" si="0">E15+H15</f>
        <v>2</v>
      </c>
      <c r="J15" s="24">
        <f t="shared" ref="J15:J19" si="1">I15</f>
        <v>2</v>
      </c>
      <c r="K15" s="24"/>
    </row>
    <row r="16" spans="1:11" ht="28.5" x14ac:dyDescent="0.2">
      <c r="A16" s="3" t="s">
        <v>115</v>
      </c>
      <c r="B16" s="4" t="s">
        <v>116</v>
      </c>
      <c r="C16" s="5" t="s">
        <v>112</v>
      </c>
      <c r="D16" s="5" t="s">
        <v>117</v>
      </c>
      <c r="E16" s="5"/>
      <c r="F16" s="5"/>
      <c r="G16" s="24"/>
      <c r="H16" s="41">
        <v>9</v>
      </c>
      <c r="I16" s="24">
        <f t="shared" si="0"/>
        <v>9</v>
      </c>
      <c r="J16" s="24">
        <f t="shared" si="1"/>
        <v>9</v>
      </c>
      <c r="K16" s="24"/>
    </row>
    <row r="17" spans="1:11" ht="28.5" x14ac:dyDescent="0.2">
      <c r="A17" s="3" t="s">
        <v>118</v>
      </c>
      <c r="B17" s="4" t="s">
        <v>119</v>
      </c>
      <c r="C17" s="5" t="s">
        <v>112</v>
      </c>
      <c r="D17" s="5" t="s">
        <v>120</v>
      </c>
      <c r="E17" s="5"/>
      <c r="F17" s="5"/>
      <c r="G17" s="24"/>
      <c r="H17" s="41">
        <v>5</v>
      </c>
      <c r="I17" s="24">
        <f t="shared" si="0"/>
        <v>5</v>
      </c>
      <c r="J17" s="24">
        <f t="shared" si="1"/>
        <v>5</v>
      </c>
      <c r="K17" s="24"/>
    </row>
    <row r="18" spans="1:11" x14ac:dyDescent="0.2">
      <c r="A18" s="3" t="s">
        <v>121</v>
      </c>
      <c r="B18" s="4" t="s">
        <v>122</v>
      </c>
      <c r="C18" s="5" t="s">
        <v>91</v>
      </c>
      <c r="D18" s="5"/>
      <c r="E18" s="5"/>
      <c r="F18" s="5"/>
      <c r="G18" s="24"/>
      <c r="H18" s="51"/>
      <c r="I18" s="24"/>
      <c r="J18" s="24"/>
      <c r="K18" s="24"/>
    </row>
    <row r="19" spans="1:11" ht="42.75" x14ac:dyDescent="0.2">
      <c r="A19" s="3" t="s">
        <v>92</v>
      </c>
      <c r="B19" s="4" t="s">
        <v>123</v>
      </c>
      <c r="C19" s="5" t="s">
        <v>36</v>
      </c>
      <c r="D19" s="5" t="s">
        <v>92</v>
      </c>
      <c r="E19" s="5"/>
      <c r="F19" s="5"/>
      <c r="G19" s="24"/>
      <c r="H19" s="22">
        <v>1</v>
      </c>
      <c r="I19" s="24">
        <f t="shared" si="0"/>
        <v>1</v>
      </c>
      <c r="J19" s="24">
        <f t="shared" si="1"/>
        <v>1</v>
      </c>
      <c r="K19" s="24"/>
    </row>
    <row r="20" spans="1:11" x14ac:dyDescent="0.2">
      <c r="A20" s="3" t="s">
        <v>124</v>
      </c>
      <c r="B20" s="4" t="s">
        <v>125</v>
      </c>
      <c r="C20" s="5" t="s">
        <v>91</v>
      </c>
      <c r="D20" s="5"/>
      <c r="E20" s="5"/>
      <c r="F20" s="5"/>
      <c r="G20" s="24"/>
      <c r="H20" s="51"/>
      <c r="I20" s="24"/>
      <c r="J20" s="24"/>
      <c r="K20" s="24"/>
    </row>
    <row r="21" spans="1:11" ht="128.25" x14ac:dyDescent="0.2">
      <c r="A21" s="3" t="s">
        <v>91</v>
      </c>
      <c r="B21" s="4" t="s">
        <v>126</v>
      </c>
      <c r="C21" s="5" t="s">
        <v>91</v>
      </c>
      <c r="D21" s="5"/>
      <c r="E21" s="5"/>
      <c r="F21" s="5"/>
      <c r="G21" s="24"/>
      <c r="H21" s="51"/>
      <c r="I21" s="24"/>
      <c r="J21" s="24"/>
      <c r="K21" s="24"/>
    </row>
    <row r="22" spans="1:11" x14ac:dyDescent="0.2">
      <c r="A22" s="3" t="s">
        <v>92</v>
      </c>
      <c r="B22" s="4" t="s">
        <v>127</v>
      </c>
      <c r="C22" s="5" t="s">
        <v>112</v>
      </c>
      <c r="D22" s="5" t="s">
        <v>92</v>
      </c>
      <c r="E22" s="3">
        <v>1</v>
      </c>
      <c r="F22" s="3"/>
      <c r="G22" s="40"/>
      <c r="H22" s="41"/>
      <c r="I22" s="24">
        <f t="shared" ref="I22" si="2">E22+H22</f>
        <v>1</v>
      </c>
      <c r="J22" s="24"/>
      <c r="K22" s="24"/>
    </row>
    <row r="23" spans="1:11" x14ac:dyDescent="0.2">
      <c r="A23" s="3" t="s">
        <v>91</v>
      </c>
      <c r="B23" s="4" t="s">
        <v>128</v>
      </c>
      <c r="C23" s="5" t="s">
        <v>91</v>
      </c>
      <c r="D23" s="5"/>
      <c r="E23" s="3"/>
      <c r="F23" s="3"/>
      <c r="G23" s="40"/>
      <c r="H23" s="41"/>
      <c r="I23" s="40"/>
      <c r="J23" s="40"/>
      <c r="K23" s="24"/>
    </row>
    <row r="24" spans="1:11" x14ac:dyDescent="0.2">
      <c r="A24" s="3" t="s">
        <v>91</v>
      </c>
      <c r="B24" s="4" t="s">
        <v>129</v>
      </c>
      <c r="C24" s="5" t="s">
        <v>91</v>
      </c>
      <c r="D24" s="5"/>
      <c r="E24" s="3"/>
      <c r="F24" s="3"/>
      <c r="G24" s="40"/>
      <c r="H24" s="41"/>
      <c r="I24" s="40"/>
      <c r="J24" s="40"/>
      <c r="K24" s="24"/>
    </row>
    <row r="25" spans="1:11" x14ac:dyDescent="0.2">
      <c r="A25" s="3" t="s">
        <v>91</v>
      </c>
      <c r="B25" s="4" t="s">
        <v>130</v>
      </c>
      <c r="C25" s="5" t="s">
        <v>91</v>
      </c>
      <c r="D25" s="5"/>
      <c r="E25" s="3"/>
      <c r="F25" s="3"/>
      <c r="G25" s="40"/>
      <c r="H25" s="41"/>
      <c r="I25" s="40"/>
      <c r="J25" s="40"/>
      <c r="K25" s="24"/>
    </row>
    <row r="26" spans="1:11" x14ac:dyDescent="0.2">
      <c r="A26" s="3" t="s">
        <v>91</v>
      </c>
      <c r="B26" s="4" t="s">
        <v>131</v>
      </c>
      <c r="C26" s="5" t="s">
        <v>91</v>
      </c>
      <c r="D26" s="5"/>
      <c r="E26" s="3"/>
      <c r="F26" s="3"/>
      <c r="G26" s="40"/>
      <c r="H26" s="41"/>
      <c r="I26" s="40"/>
      <c r="J26" s="40"/>
      <c r="K26" s="24"/>
    </row>
    <row r="27" spans="1:11" x14ac:dyDescent="0.2">
      <c r="A27" s="3" t="s">
        <v>132</v>
      </c>
      <c r="B27" s="4" t="s">
        <v>133</v>
      </c>
      <c r="C27" s="5" t="s">
        <v>112</v>
      </c>
      <c r="D27" s="5" t="s">
        <v>92</v>
      </c>
      <c r="E27" s="3">
        <v>1</v>
      </c>
      <c r="F27" s="3"/>
      <c r="G27" s="40"/>
      <c r="H27" s="41"/>
      <c r="I27" s="24">
        <f t="shared" ref="I27" si="3">E27+H27</f>
        <v>1</v>
      </c>
      <c r="J27" s="24"/>
      <c r="K27" s="24"/>
    </row>
    <row r="28" spans="1:11" x14ac:dyDescent="0.2">
      <c r="A28" s="3" t="s">
        <v>91</v>
      </c>
      <c r="B28" s="4" t="s">
        <v>134</v>
      </c>
      <c r="C28" s="5" t="s">
        <v>91</v>
      </c>
      <c r="D28" s="5"/>
      <c r="E28" s="3"/>
      <c r="F28" s="3"/>
      <c r="G28" s="40"/>
      <c r="H28" s="41"/>
      <c r="I28" s="40"/>
      <c r="J28" s="40"/>
      <c r="K28" s="24"/>
    </row>
    <row r="29" spans="1:11" x14ac:dyDescent="0.2">
      <c r="A29" s="3" t="s">
        <v>91</v>
      </c>
      <c r="B29" s="4" t="s">
        <v>135</v>
      </c>
      <c r="C29" s="5" t="s">
        <v>91</v>
      </c>
      <c r="D29" s="5"/>
      <c r="E29" s="3"/>
      <c r="F29" s="3"/>
      <c r="G29" s="40"/>
      <c r="H29" s="41"/>
      <c r="I29" s="40"/>
      <c r="J29" s="40"/>
      <c r="K29" s="24"/>
    </row>
    <row r="30" spans="1:11" x14ac:dyDescent="0.2">
      <c r="A30" s="3" t="s">
        <v>91</v>
      </c>
      <c r="B30" s="4" t="s">
        <v>136</v>
      </c>
      <c r="C30" s="5" t="s">
        <v>91</v>
      </c>
      <c r="D30" s="5"/>
      <c r="E30" s="3"/>
      <c r="F30" s="3"/>
      <c r="G30" s="40"/>
      <c r="H30" s="41"/>
      <c r="I30" s="40"/>
      <c r="J30" s="40"/>
      <c r="K30" s="24"/>
    </row>
    <row r="31" spans="1:11" x14ac:dyDescent="0.2">
      <c r="A31" s="3" t="s">
        <v>91</v>
      </c>
      <c r="B31" s="4" t="s">
        <v>137</v>
      </c>
      <c r="C31" s="5" t="s">
        <v>91</v>
      </c>
      <c r="D31" s="5"/>
      <c r="E31" s="3"/>
      <c r="F31" s="3"/>
      <c r="G31" s="40"/>
      <c r="H31" s="41"/>
      <c r="I31" s="40"/>
      <c r="J31" s="40"/>
      <c r="K31" s="24"/>
    </row>
    <row r="32" spans="1:11" x14ac:dyDescent="0.2">
      <c r="A32" s="3" t="s">
        <v>138</v>
      </c>
      <c r="B32" s="4" t="s">
        <v>139</v>
      </c>
      <c r="C32" s="5" t="s">
        <v>112</v>
      </c>
      <c r="D32" s="5" t="s">
        <v>92</v>
      </c>
      <c r="E32" s="3">
        <v>1</v>
      </c>
      <c r="F32" s="3"/>
      <c r="G32" s="40"/>
      <c r="H32" s="41"/>
      <c r="I32" s="24">
        <f t="shared" ref="I32" si="4">E32+H32</f>
        <v>1</v>
      </c>
      <c r="J32" s="24"/>
      <c r="K32" s="24"/>
    </row>
    <row r="33" spans="1:11" x14ac:dyDescent="0.2">
      <c r="A33" s="3" t="s">
        <v>91</v>
      </c>
      <c r="B33" s="4" t="s">
        <v>140</v>
      </c>
      <c r="C33" s="5" t="s">
        <v>91</v>
      </c>
      <c r="D33" s="5"/>
      <c r="E33" s="5"/>
      <c r="F33" s="5"/>
      <c r="G33" s="24"/>
      <c r="H33" s="51"/>
      <c r="I33" s="24"/>
      <c r="J33" s="24"/>
      <c r="K33" s="24"/>
    </row>
    <row r="34" spans="1:11" x14ac:dyDescent="0.2">
      <c r="A34" s="3" t="s">
        <v>91</v>
      </c>
      <c r="B34" s="4" t="s">
        <v>141</v>
      </c>
      <c r="C34" s="5" t="s">
        <v>91</v>
      </c>
      <c r="D34" s="5"/>
      <c r="E34" s="5"/>
      <c r="F34" s="5"/>
      <c r="G34" s="24"/>
      <c r="H34" s="51"/>
      <c r="I34" s="24"/>
      <c r="J34" s="24"/>
      <c r="K34" s="24"/>
    </row>
    <row r="35" spans="1:11" x14ac:dyDescent="0.2">
      <c r="A35" s="3" t="s">
        <v>91</v>
      </c>
      <c r="B35" s="4" t="s">
        <v>142</v>
      </c>
      <c r="C35" s="5" t="s">
        <v>91</v>
      </c>
      <c r="D35" s="5"/>
      <c r="E35" s="5"/>
      <c r="F35" s="5"/>
      <c r="G35" s="24"/>
      <c r="H35" s="51"/>
      <c r="I35" s="24"/>
      <c r="J35" s="24"/>
      <c r="K35" s="24"/>
    </row>
    <row r="36" spans="1:11" x14ac:dyDescent="0.2">
      <c r="A36" s="3" t="s">
        <v>91</v>
      </c>
      <c r="B36" s="4" t="s">
        <v>143</v>
      </c>
      <c r="C36" s="5" t="s">
        <v>91</v>
      </c>
      <c r="D36" s="5"/>
      <c r="E36" s="5"/>
      <c r="F36" s="5"/>
      <c r="G36" s="24"/>
      <c r="H36" s="51"/>
      <c r="I36" s="24"/>
      <c r="J36" s="24"/>
      <c r="K36" s="24"/>
    </row>
    <row r="37" spans="1:11" x14ac:dyDescent="0.2">
      <c r="A37" s="3" t="s">
        <v>144</v>
      </c>
      <c r="B37" s="4" t="s">
        <v>145</v>
      </c>
      <c r="C37" s="5" t="s">
        <v>91</v>
      </c>
      <c r="D37" s="5"/>
      <c r="E37" s="5"/>
      <c r="F37" s="5"/>
      <c r="G37" s="24"/>
      <c r="H37" s="51"/>
      <c r="I37" s="24"/>
      <c r="J37" s="24"/>
      <c r="K37" s="24"/>
    </row>
    <row r="38" spans="1:11" ht="71.25" x14ac:dyDescent="0.2">
      <c r="A38" s="3" t="s">
        <v>91</v>
      </c>
      <c r="B38" s="4" t="s">
        <v>146</v>
      </c>
      <c r="C38" s="5" t="s">
        <v>91</v>
      </c>
      <c r="D38" s="5"/>
      <c r="E38" s="5"/>
      <c r="F38" s="5"/>
      <c r="G38" s="24"/>
      <c r="H38" s="51"/>
      <c r="I38" s="24"/>
      <c r="J38" s="24"/>
      <c r="K38" s="24"/>
    </row>
    <row r="39" spans="1:11" x14ac:dyDescent="0.2">
      <c r="A39" s="3" t="s">
        <v>117</v>
      </c>
      <c r="B39" s="4" t="s">
        <v>147</v>
      </c>
      <c r="C39" s="5" t="s">
        <v>148</v>
      </c>
      <c r="D39" s="5" t="s">
        <v>149</v>
      </c>
      <c r="E39" s="3"/>
      <c r="F39" s="3">
        <v>36</v>
      </c>
      <c r="G39" s="40">
        <v>1</v>
      </c>
      <c r="H39" s="41">
        <f>F39*G39</f>
        <v>36</v>
      </c>
      <c r="I39" s="24">
        <f t="shared" ref="I39:I40" si="5">E39+H39</f>
        <v>36</v>
      </c>
      <c r="J39" s="24">
        <f t="shared" ref="J39:J40" si="6">I39</f>
        <v>36</v>
      </c>
      <c r="K39" s="24"/>
    </row>
    <row r="40" spans="1:11" x14ac:dyDescent="0.2">
      <c r="A40" s="3" t="s">
        <v>150</v>
      </c>
      <c r="B40" s="4" t="s">
        <v>151</v>
      </c>
      <c r="C40" s="5" t="s">
        <v>148</v>
      </c>
      <c r="D40" s="5" t="s">
        <v>152</v>
      </c>
      <c r="E40" s="3"/>
      <c r="F40" s="3">
        <v>17</v>
      </c>
      <c r="G40" s="40">
        <v>1</v>
      </c>
      <c r="H40" s="41">
        <f>F40*G40</f>
        <v>17</v>
      </c>
      <c r="I40" s="24">
        <f t="shared" si="5"/>
        <v>17</v>
      </c>
      <c r="J40" s="24">
        <f t="shared" si="6"/>
        <v>17</v>
      </c>
      <c r="K40" s="24"/>
    </row>
    <row r="41" spans="1:11" x14ac:dyDescent="0.2">
      <c r="A41" s="3" t="s">
        <v>153</v>
      </c>
      <c r="B41" s="4" t="s">
        <v>154</v>
      </c>
      <c r="C41" s="5" t="s">
        <v>148</v>
      </c>
      <c r="D41" s="5" t="s">
        <v>155</v>
      </c>
      <c r="E41" s="3"/>
      <c r="F41" s="3"/>
      <c r="G41" s="40"/>
      <c r="H41" s="41"/>
      <c r="I41" s="40"/>
      <c r="J41" s="40"/>
      <c r="K41" s="24"/>
    </row>
    <row r="42" spans="1:11" x14ac:dyDescent="0.2">
      <c r="A42" s="3" t="s">
        <v>155</v>
      </c>
      <c r="B42" s="4" t="s">
        <v>156</v>
      </c>
      <c r="C42" s="5" t="s">
        <v>148</v>
      </c>
      <c r="D42" s="5" t="s">
        <v>155</v>
      </c>
      <c r="E42" s="3"/>
      <c r="F42" s="3"/>
      <c r="G42" s="40"/>
      <c r="H42" s="41"/>
      <c r="I42" s="40"/>
      <c r="J42" s="40"/>
      <c r="K42" s="24"/>
    </row>
    <row r="43" spans="1:11" x14ac:dyDescent="0.2">
      <c r="A43" s="3" t="s">
        <v>157</v>
      </c>
      <c r="B43" s="4" t="s">
        <v>158</v>
      </c>
      <c r="C43" s="5" t="s">
        <v>148</v>
      </c>
      <c r="D43" s="5" t="s">
        <v>155</v>
      </c>
      <c r="E43" s="3"/>
      <c r="F43" s="3">
        <v>15</v>
      </c>
      <c r="G43" s="40">
        <v>1</v>
      </c>
      <c r="H43" s="41">
        <f>F43*G43</f>
        <v>15</v>
      </c>
      <c r="I43" s="24">
        <f t="shared" ref="I43:I46" si="7">E43+H43</f>
        <v>15</v>
      </c>
      <c r="J43" s="24">
        <f t="shared" ref="J43:J46" si="8">I43</f>
        <v>15</v>
      </c>
      <c r="K43" s="24"/>
    </row>
    <row r="44" spans="1:11" x14ac:dyDescent="0.2">
      <c r="A44" s="3" t="s">
        <v>159</v>
      </c>
      <c r="B44" s="4" t="s">
        <v>160</v>
      </c>
      <c r="C44" s="5" t="s">
        <v>148</v>
      </c>
      <c r="D44" s="5" t="s">
        <v>161</v>
      </c>
      <c r="E44" s="3"/>
      <c r="F44" s="3">
        <v>13</v>
      </c>
      <c r="G44" s="40">
        <v>1</v>
      </c>
      <c r="H44" s="41">
        <f>F44*G44</f>
        <v>13</v>
      </c>
      <c r="I44" s="24">
        <f t="shared" si="7"/>
        <v>13</v>
      </c>
      <c r="J44" s="24">
        <f t="shared" si="8"/>
        <v>13</v>
      </c>
      <c r="K44" s="24"/>
    </row>
    <row r="45" spans="1:11" x14ac:dyDescent="0.2">
      <c r="A45" s="3" t="s">
        <v>117</v>
      </c>
      <c r="B45" s="4" t="s">
        <v>147</v>
      </c>
      <c r="C45" s="5" t="s">
        <v>112</v>
      </c>
      <c r="D45" s="5" t="s">
        <v>108</v>
      </c>
      <c r="E45" s="3"/>
      <c r="F45" s="3">
        <v>2</v>
      </c>
      <c r="G45" s="40">
        <v>1</v>
      </c>
      <c r="H45" s="41">
        <f>F45*G45</f>
        <v>2</v>
      </c>
      <c r="I45" s="24">
        <f t="shared" si="7"/>
        <v>2</v>
      </c>
      <c r="J45" s="24">
        <f t="shared" si="8"/>
        <v>2</v>
      </c>
      <c r="K45" s="24"/>
    </row>
    <row r="46" spans="1:11" x14ac:dyDescent="0.2">
      <c r="A46" s="3" t="s">
        <v>150</v>
      </c>
      <c r="B46" s="4" t="s">
        <v>151</v>
      </c>
      <c r="C46" s="5" t="s">
        <v>112</v>
      </c>
      <c r="D46" s="5" t="s">
        <v>138</v>
      </c>
      <c r="E46" s="3"/>
      <c r="F46" s="3">
        <v>4</v>
      </c>
      <c r="G46" s="40">
        <v>1</v>
      </c>
      <c r="H46" s="41">
        <f>F46*G46</f>
        <v>4</v>
      </c>
      <c r="I46" s="24">
        <f t="shared" si="7"/>
        <v>4</v>
      </c>
      <c r="J46" s="24">
        <f t="shared" si="8"/>
        <v>4</v>
      </c>
      <c r="K46" s="24"/>
    </row>
    <row r="47" spans="1:11" x14ac:dyDescent="0.2">
      <c r="A47" s="3" t="s">
        <v>153</v>
      </c>
      <c r="B47" s="4" t="s">
        <v>154</v>
      </c>
      <c r="C47" s="5" t="s">
        <v>112</v>
      </c>
      <c r="D47" s="5" t="s">
        <v>138</v>
      </c>
      <c r="E47" s="3"/>
      <c r="F47" s="3"/>
      <c r="G47" s="40"/>
      <c r="H47" s="41"/>
      <c r="I47" s="40"/>
      <c r="J47" s="40"/>
      <c r="K47" s="24"/>
    </row>
    <row r="48" spans="1:11" x14ac:dyDescent="0.2">
      <c r="A48" s="3" t="s">
        <v>155</v>
      </c>
      <c r="B48" s="4" t="s">
        <v>156</v>
      </c>
      <c r="C48" s="5" t="s">
        <v>112</v>
      </c>
      <c r="D48" s="5" t="s">
        <v>138</v>
      </c>
      <c r="E48" s="3"/>
      <c r="F48" s="3"/>
      <c r="G48" s="40"/>
      <c r="H48" s="41"/>
      <c r="I48" s="40"/>
      <c r="J48" s="40"/>
      <c r="K48" s="24"/>
    </row>
    <row r="49" spans="1:11" x14ac:dyDescent="0.2">
      <c r="A49" s="3" t="s">
        <v>157</v>
      </c>
      <c r="B49" s="4" t="s">
        <v>158</v>
      </c>
      <c r="C49" s="5" t="s">
        <v>112</v>
      </c>
      <c r="D49" s="5" t="s">
        <v>162</v>
      </c>
      <c r="E49" s="3"/>
      <c r="F49" s="3">
        <v>12</v>
      </c>
      <c r="G49" s="40">
        <v>1</v>
      </c>
      <c r="H49" s="41">
        <f>F49*G49</f>
        <v>12</v>
      </c>
      <c r="I49" s="24">
        <f t="shared" ref="I49" si="9">E49+H49</f>
        <v>12</v>
      </c>
      <c r="J49" s="24">
        <f t="shared" ref="J49" si="10">I49</f>
        <v>12</v>
      </c>
      <c r="K49" s="24"/>
    </row>
    <row r="50" spans="1:11" x14ac:dyDescent="0.2">
      <c r="A50" s="3" t="s">
        <v>163</v>
      </c>
      <c r="B50" s="4" t="s">
        <v>164</v>
      </c>
      <c r="C50" s="5" t="s">
        <v>91</v>
      </c>
      <c r="D50" s="5"/>
      <c r="E50" s="5"/>
      <c r="F50" s="5"/>
      <c r="G50" s="24"/>
      <c r="H50" s="51"/>
      <c r="I50" s="24"/>
      <c r="J50" s="24"/>
      <c r="K50" s="24"/>
    </row>
    <row r="51" spans="1:11" x14ac:dyDescent="0.2">
      <c r="A51" s="3" t="s">
        <v>91</v>
      </c>
      <c r="B51" s="4" t="s">
        <v>165</v>
      </c>
      <c r="C51" s="5" t="s">
        <v>91</v>
      </c>
      <c r="D51" s="5"/>
      <c r="E51" s="5"/>
      <c r="F51" s="5"/>
      <c r="G51" s="24"/>
      <c r="H51" s="51"/>
      <c r="I51" s="24"/>
      <c r="J51" s="24"/>
      <c r="K51" s="24"/>
    </row>
    <row r="52" spans="1:11" ht="57" x14ac:dyDescent="0.2">
      <c r="A52" s="3" t="s">
        <v>91</v>
      </c>
      <c r="B52" s="4" t="s">
        <v>166</v>
      </c>
      <c r="C52" s="5" t="s">
        <v>91</v>
      </c>
      <c r="D52" s="5"/>
      <c r="E52" s="5"/>
      <c r="F52" s="5"/>
      <c r="G52" s="24"/>
      <c r="H52" s="51"/>
      <c r="I52" s="24"/>
      <c r="J52" s="24"/>
      <c r="K52" s="24"/>
    </row>
    <row r="53" spans="1:11" ht="85.5" x14ac:dyDescent="0.2">
      <c r="A53" s="3" t="s">
        <v>92</v>
      </c>
      <c r="B53" s="4" t="s">
        <v>167</v>
      </c>
      <c r="C53" s="5" t="s">
        <v>91</v>
      </c>
      <c r="D53" s="5"/>
      <c r="E53" s="5"/>
      <c r="F53" s="5"/>
      <c r="G53" s="24"/>
      <c r="H53" s="51"/>
      <c r="I53" s="24"/>
      <c r="J53" s="24"/>
      <c r="K53" s="24"/>
    </row>
    <row r="54" spans="1:11" ht="28.5" x14ac:dyDescent="0.2">
      <c r="A54" s="3" t="s">
        <v>91</v>
      </c>
      <c r="B54" s="4" t="s">
        <v>168</v>
      </c>
      <c r="C54" s="5" t="s">
        <v>91</v>
      </c>
      <c r="D54" s="5"/>
      <c r="E54" s="5"/>
      <c r="F54" s="5"/>
      <c r="G54" s="24"/>
      <c r="H54" s="51"/>
      <c r="I54" s="24"/>
      <c r="J54" s="24"/>
      <c r="K54" s="24"/>
    </row>
    <row r="55" spans="1:11" x14ac:dyDescent="0.2">
      <c r="A55" s="3" t="s">
        <v>169</v>
      </c>
      <c r="B55" s="4" t="s">
        <v>170</v>
      </c>
      <c r="C55" s="5" t="s">
        <v>112</v>
      </c>
      <c r="D55" s="5" t="s">
        <v>171</v>
      </c>
      <c r="E55" s="5">
        <v>8</v>
      </c>
      <c r="F55" s="5"/>
      <c r="G55" s="24"/>
      <c r="H55" s="51"/>
      <c r="I55" s="24">
        <f t="shared" ref="I55:I56" si="11">E55+H55</f>
        <v>8</v>
      </c>
      <c r="J55" s="24"/>
      <c r="K55" s="24"/>
    </row>
    <row r="56" spans="1:11" x14ac:dyDescent="0.2">
      <c r="A56" s="3" t="s">
        <v>172</v>
      </c>
      <c r="B56" s="4" t="s">
        <v>173</v>
      </c>
      <c r="C56" s="5" t="s">
        <v>112</v>
      </c>
      <c r="D56" s="5" t="s">
        <v>174</v>
      </c>
      <c r="E56" s="5">
        <v>25</v>
      </c>
      <c r="F56" s="5"/>
      <c r="G56" s="24"/>
      <c r="H56" s="51"/>
      <c r="I56" s="24">
        <f t="shared" si="11"/>
        <v>25</v>
      </c>
      <c r="J56" s="24"/>
      <c r="K56" s="24"/>
    </row>
    <row r="57" spans="1:11" ht="85.5" x14ac:dyDescent="0.2">
      <c r="A57" s="3" t="s">
        <v>108</v>
      </c>
      <c r="B57" s="4" t="s">
        <v>175</v>
      </c>
      <c r="C57" s="5" t="s">
        <v>91</v>
      </c>
      <c r="D57" s="5"/>
      <c r="E57" s="5"/>
      <c r="F57" s="5"/>
      <c r="G57" s="24"/>
      <c r="H57" s="51"/>
      <c r="I57" s="24"/>
      <c r="J57" s="24"/>
      <c r="K57" s="24"/>
    </row>
    <row r="58" spans="1:11" x14ac:dyDescent="0.2">
      <c r="A58" s="3" t="s">
        <v>169</v>
      </c>
      <c r="B58" s="4" t="s">
        <v>176</v>
      </c>
      <c r="C58" s="5" t="s">
        <v>112</v>
      </c>
      <c r="D58" s="5" t="s">
        <v>108</v>
      </c>
      <c r="E58" s="5">
        <v>2</v>
      </c>
      <c r="F58" s="5"/>
      <c r="G58" s="24"/>
      <c r="H58" s="51"/>
      <c r="I58" s="24">
        <f t="shared" ref="I58" si="12">E58+H58</f>
        <v>2</v>
      </c>
      <c r="J58" s="24"/>
      <c r="K58" s="24"/>
    </row>
    <row r="59" spans="1:11" ht="42.75" x14ac:dyDescent="0.2">
      <c r="A59" s="3" t="s">
        <v>177</v>
      </c>
      <c r="B59" s="4" t="s">
        <v>178</v>
      </c>
      <c r="C59" s="5" t="s">
        <v>179</v>
      </c>
      <c r="D59" s="5" t="s">
        <v>150</v>
      </c>
      <c r="E59" s="5"/>
      <c r="F59" s="5"/>
      <c r="G59" s="24"/>
      <c r="H59" s="51"/>
      <c r="I59" s="24"/>
      <c r="J59" s="24"/>
      <c r="K59" s="24"/>
    </row>
    <row r="60" spans="1:11" ht="85.5" x14ac:dyDescent="0.2">
      <c r="A60" s="3" t="s">
        <v>132</v>
      </c>
      <c r="B60" s="4" t="s">
        <v>180</v>
      </c>
      <c r="C60" s="5" t="s">
        <v>91</v>
      </c>
      <c r="D60" s="5"/>
      <c r="E60" s="5"/>
      <c r="F60" s="5"/>
      <c r="G60" s="24"/>
      <c r="H60" s="51"/>
      <c r="I60" s="24"/>
      <c r="J60" s="24"/>
      <c r="K60" s="24"/>
    </row>
    <row r="61" spans="1:11" ht="28.5" x14ac:dyDescent="0.2">
      <c r="A61" s="3" t="s">
        <v>91</v>
      </c>
      <c r="B61" s="4" t="s">
        <v>168</v>
      </c>
      <c r="C61" s="5" t="s">
        <v>91</v>
      </c>
      <c r="D61" s="5"/>
      <c r="E61" s="5"/>
      <c r="F61" s="5"/>
      <c r="G61" s="24"/>
      <c r="H61" s="51"/>
      <c r="I61" s="24"/>
      <c r="J61" s="24"/>
      <c r="K61" s="24"/>
    </row>
    <row r="62" spans="1:11" x14ac:dyDescent="0.2">
      <c r="A62" s="3" t="s">
        <v>169</v>
      </c>
      <c r="B62" s="4" t="s">
        <v>170</v>
      </c>
      <c r="C62" s="5" t="s">
        <v>112</v>
      </c>
      <c r="D62" s="5" t="s">
        <v>92</v>
      </c>
      <c r="E62" s="5">
        <v>1</v>
      </c>
      <c r="F62" s="5"/>
      <c r="G62" s="24"/>
      <c r="H62" s="51"/>
      <c r="I62" s="24">
        <f t="shared" ref="I62" si="13">E62+H62</f>
        <v>1</v>
      </c>
      <c r="J62" s="24"/>
      <c r="K62" s="24"/>
    </row>
    <row r="63" spans="1:11" ht="99.75" x14ac:dyDescent="0.2">
      <c r="A63" s="3" t="s">
        <v>120</v>
      </c>
      <c r="B63" s="4" t="s">
        <v>181</v>
      </c>
      <c r="C63" s="5" t="s">
        <v>91</v>
      </c>
      <c r="D63" s="5"/>
      <c r="E63" s="5"/>
      <c r="F63" s="5"/>
      <c r="G63" s="24"/>
      <c r="H63" s="51"/>
      <c r="I63" s="24"/>
      <c r="J63" s="24"/>
      <c r="K63" s="24"/>
    </row>
    <row r="64" spans="1:11" x14ac:dyDescent="0.2">
      <c r="A64" s="3" t="s">
        <v>169</v>
      </c>
      <c r="B64" s="4" t="s">
        <v>182</v>
      </c>
      <c r="C64" s="5" t="s">
        <v>112</v>
      </c>
      <c r="D64" s="5" t="s">
        <v>108</v>
      </c>
      <c r="E64" s="5">
        <v>2</v>
      </c>
      <c r="F64" s="5"/>
      <c r="G64" s="24"/>
      <c r="H64" s="51"/>
      <c r="I64" s="24">
        <f t="shared" ref="I64:I65" si="14">E64+H64</f>
        <v>2</v>
      </c>
      <c r="J64" s="24"/>
      <c r="K64" s="24"/>
    </row>
    <row r="65" spans="1:11" x14ac:dyDescent="0.2">
      <c r="A65" s="3" t="s">
        <v>172</v>
      </c>
      <c r="B65" s="4" t="s">
        <v>183</v>
      </c>
      <c r="C65" s="5" t="s">
        <v>112</v>
      </c>
      <c r="D65" s="5" t="s">
        <v>108</v>
      </c>
      <c r="E65" s="5">
        <v>2</v>
      </c>
      <c r="F65" s="5"/>
      <c r="G65" s="24"/>
      <c r="H65" s="51"/>
      <c r="I65" s="24">
        <f t="shared" si="14"/>
        <v>2</v>
      </c>
      <c r="J65" s="24"/>
      <c r="K65" s="24"/>
    </row>
    <row r="66" spans="1:11" ht="99.75" x14ac:dyDescent="0.2">
      <c r="A66" s="3" t="s">
        <v>184</v>
      </c>
      <c r="B66" s="4" t="s">
        <v>185</v>
      </c>
      <c r="C66" s="5" t="s">
        <v>91</v>
      </c>
      <c r="D66" s="5"/>
      <c r="E66" s="5"/>
      <c r="F66" s="5"/>
      <c r="G66" s="24"/>
      <c r="H66" s="51"/>
      <c r="I66" s="24"/>
      <c r="J66" s="24"/>
      <c r="K66" s="24"/>
    </row>
    <row r="67" spans="1:11" x14ac:dyDescent="0.2">
      <c r="A67" s="3" t="s">
        <v>169</v>
      </c>
      <c r="B67" s="4" t="s">
        <v>182</v>
      </c>
      <c r="C67" s="5" t="s">
        <v>112</v>
      </c>
      <c r="D67" s="5" t="s">
        <v>138</v>
      </c>
      <c r="E67" s="5">
        <v>4</v>
      </c>
      <c r="F67" s="5"/>
      <c r="G67" s="24"/>
      <c r="H67" s="51"/>
      <c r="I67" s="24">
        <f t="shared" ref="I67:I68" si="15">E67+H67</f>
        <v>4</v>
      </c>
      <c r="J67" s="24"/>
      <c r="K67" s="24"/>
    </row>
    <row r="68" spans="1:11" x14ac:dyDescent="0.2">
      <c r="A68" s="3" t="s">
        <v>172</v>
      </c>
      <c r="B68" s="4" t="s">
        <v>183</v>
      </c>
      <c r="C68" s="5" t="s">
        <v>112</v>
      </c>
      <c r="D68" s="5" t="s">
        <v>184</v>
      </c>
      <c r="E68" s="5">
        <v>6</v>
      </c>
      <c r="F68" s="5"/>
      <c r="G68" s="24"/>
      <c r="H68" s="51"/>
      <c r="I68" s="24">
        <f t="shared" si="15"/>
        <v>6</v>
      </c>
      <c r="J68" s="24"/>
      <c r="K68" s="24"/>
    </row>
    <row r="69" spans="1:11" ht="57" x14ac:dyDescent="0.2">
      <c r="A69" s="3" t="s">
        <v>171</v>
      </c>
      <c r="B69" s="4" t="s">
        <v>186</v>
      </c>
      <c r="C69" s="5" t="s">
        <v>91</v>
      </c>
      <c r="D69" s="5"/>
      <c r="E69" s="5"/>
      <c r="F69" s="5"/>
      <c r="G69" s="24"/>
      <c r="H69" s="51"/>
      <c r="I69" s="24"/>
      <c r="J69" s="24"/>
      <c r="K69" s="24"/>
    </row>
    <row r="70" spans="1:11" x14ac:dyDescent="0.2">
      <c r="A70" s="3" t="s">
        <v>169</v>
      </c>
      <c r="B70" s="4" t="s">
        <v>187</v>
      </c>
      <c r="C70" s="5" t="s">
        <v>148</v>
      </c>
      <c r="D70" s="5" t="s">
        <v>188</v>
      </c>
      <c r="E70" s="5">
        <v>105</v>
      </c>
      <c r="F70" s="5"/>
      <c r="G70" s="24"/>
      <c r="H70" s="51"/>
      <c r="I70" s="24">
        <f t="shared" ref="I70:I71" si="16">E70+H70</f>
        <v>105</v>
      </c>
      <c r="J70" s="24"/>
      <c r="K70" s="24"/>
    </row>
    <row r="71" spans="1:11" x14ac:dyDescent="0.2">
      <c r="A71" s="3" t="s">
        <v>172</v>
      </c>
      <c r="B71" s="4" t="s">
        <v>189</v>
      </c>
      <c r="C71" s="5" t="s">
        <v>148</v>
      </c>
      <c r="D71" s="5" t="s">
        <v>190</v>
      </c>
      <c r="E71" s="5">
        <v>150</v>
      </c>
      <c r="F71" s="5"/>
      <c r="G71" s="24"/>
      <c r="H71" s="51"/>
      <c r="I71" s="24">
        <f t="shared" si="16"/>
        <v>150</v>
      </c>
      <c r="J71" s="24"/>
      <c r="K71" s="24"/>
    </row>
    <row r="72" spans="1:11" ht="28.5" x14ac:dyDescent="0.2">
      <c r="A72" s="3" t="s">
        <v>117</v>
      </c>
      <c r="B72" s="4" t="s">
        <v>191</v>
      </c>
      <c r="C72" s="5" t="s">
        <v>91</v>
      </c>
      <c r="D72" s="5"/>
      <c r="E72" s="5"/>
      <c r="F72" s="5"/>
      <c r="G72" s="24"/>
      <c r="H72" s="51"/>
      <c r="I72" s="24"/>
      <c r="J72" s="24"/>
      <c r="K72" s="24"/>
    </row>
    <row r="73" spans="1:11" x14ac:dyDescent="0.2">
      <c r="A73" s="3" t="s">
        <v>192</v>
      </c>
      <c r="B73" s="4" t="s">
        <v>193</v>
      </c>
      <c r="C73" s="5" t="s">
        <v>148</v>
      </c>
      <c r="D73" s="5" t="s">
        <v>194</v>
      </c>
      <c r="E73" s="5">
        <v>250</v>
      </c>
      <c r="F73" s="5"/>
      <c r="G73" s="24"/>
      <c r="H73" s="51"/>
      <c r="I73" s="24">
        <f t="shared" ref="I73:I74" si="17">E73+H73</f>
        <v>250</v>
      </c>
      <c r="J73" s="24"/>
      <c r="K73" s="24">
        <f>I73-D73</f>
        <v>25</v>
      </c>
    </row>
    <row r="74" spans="1:11" x14ac:dyDescent="0.2">
      <c r="A74" s="3" t="s">
        <v>195</v>
      </c>
      <c r="B74" s="4" t="s">
        <v>196</v>
      </c>
      <c r="C74" s="5" t="s">
        <v>148</v>
      </c>
      <c r="D74" s="5" t="s">
        <v>174</v>
      </c>
      <c r="E74" s="5">
        <v>30</v>
      </c>
      <c r="F74" s="5"/>
      <c r="G74" s="24"/>
      <c r="H74" s="51"/>
      <c r="I74" s="24">
        <f t="shared" si="17"/>
        <v>30</v>
      </c>
      <c r="J74" s="24"/>
      <c r="K74" s="24">
        <f>I74-D74</f>
        <v>5</v>
      </c>
    </row>
    <row r="75" spans="1:11" ht="42.75" x14ac:dyDescent="0.2">
      <c r="A75" s="3" t="s">
        <v>197</v>
      </c>
      <c r="B75" s="4" t="s">
        <v>198</v>
      </c>
      <c r="C75" s="5" t="s">
        <v>91</v>
      </c>
      <c r="D75" s="5"/>
      <c r="E75" s="5"/>
      <c r="F75" s="5"/>
      <c r="G75" s="24"/>
      <c r="H75" s="51"/>
      <c r="I75" s="24"/>
      <c r="J75" s="24"/>
      <c r="K75" s="24"/>
    </row>
    <row r="76" spans="1:11" x14ac:dyDescent="0.2">
      <c r="A76" s="3" t="s">
        <v>113</v>
      </c>
      <c r="B76" s="4" t="s">
        <v>199</v>
      </c>
      <c r="C76" s="5" t="s">
        <v>148</v>
      </c>
      <c r="D76" s="5" t="s">
        <v>174</v>
      </c>
      <c r="E76" s="5"/>
      <c r="F76" s="5"/>
      <c r="G76" s="24"/>
      <c r="H76" s="51"/>
      <c r="I76" s="24"/>
      <c r="J76" s="24"/>
      <c r="K76" s="24"/>
    </row>
    <row r="77" spans="1:11" ht="42.75" x14ac:dyDescent="0.2">
      <c r="A77" s="3" t="s">
        <v>162</v>
      </c>
      <c r="B77" s="4" t="s">
        <v>200</v>
      </c>
      <c r="C77" s="5" t="s">
        <v>91</v>
      </c>
      <c r="D77" s="5"/>
      <c r="E77" s="5"/>
      <c r="F77" s="5"/>
      <c r="G77" s="24"/>
      <c r="H77" s="51"/>
      <c r="I77" s="24"/>
      <c r="J77" s="24"/>
      <c r="K77" s="24"/>
    </row>
    <row r="78" spans="1:11" x14ac:dyDescent="0.2">
      <c r="A78" s="3" t="s">
        <v>201</v>
      </c>
      <c r="B78" s="4" t="s">
        <v>202</v>
      </c>
      <c r="C78" s="5" t="s">
        <v>148</v>
      </c>
      <c r="D78" s="5" t="s">
        <v>152</v>
      </c>
      <c r="E78" s="5"/>
      <c r="F78" s="3">
        <v>20</v>
      </c>
      <c r="G78" s="40">
        <v>1</v>
      </c>
      <c r="H78" s="41">
        <f>F78*G78</f>
        <v>20</v>
      </c>
      <c r="I78" s="24">
        <f t="shared" ref="I78" si="18">E78+H78</f>
        <v>20</v>
      </c>
      <c r="J78" s="24">
        <f t="shared" ref="J78" si="19">I78</f>
        <v>20</v>
      </c>
      <c r="K78" s="24"/>
    </row>
    <row r="79" spans="1:11" ht="99.75" x14ac:dyDescent="0.2">
      <c r="A79" s="3" t="s">
        <v>153</v>
      </c>
      <c r="B79" s="4" t="s">
        <v>203</v>
      </c>
      <c r="C79" s="5" t="s">
        <v>91</v>
      </c>
      <c r="D79" s="5"/>
      <c r="E79" s="5"/>
      <c r="F79" s="5"/>
      <c r="G79" s="24"/>
      <c r="H79" s="51"/>
      <c r="I79" s="24"/>
      <c r="J79" s="24"/>
      <c r="K79" s="24"/>
    </row>
    <row r="80" spans="1:11" x14ac:dyDescent="0.2">
      <c r="A80" s="3" t="s">
        <v>204</v>
      </c>
      <c r="B80" s="4" t="s">
        <v>205</v>
      </c>
      <c r="C80" s="5" t="s">
        <v>112</v>
      </c>
      <c r="D80" s="5" t="s">
        <v>108</v>
      </c>
      <c r="E80" s="5"/>
      <c r="F80" s="5"/>
      <c r="G80" s="24"/>
      <c r="H80" s="22">
        <v>2</v>
      </c>
      <c r="I80" s="24">
        <f t="shared" ref="I80" si="20">E80+H80</f>
        <v>2</v>
      </c>
      <c r="J80" s="24">
        <f t="shared" ref="J80" si="21">I80</f>
        <v>2</v>
      </c>
      <c r="K80" s="24"/>
    </row>
    <row r="81" spans="1:11" ht="28.5" x14ac:dyDescent="0.2">
      <c r="A81" s="3" t="s">
        <v>155</v>
      </c>
      <c r="B81" s="4" t="s">
        <v>206</v>
      </c>
      <c r="C81" s="5" t="s">
        <v>91</v>
      </c>
      <c r="D81" s="5"/>
      <c r="E81" s="5"/>
      <c r="F81" s="5"/>
      <c r="G81" s="24"/>
      <c r="H81" s="22"/>
      <c r="I81" s="24"/>
      <c r="J81" s="24"/>
      <c r="K81" s="24"/>
    </row>
    <row r="82" spans="1:11" x14ac:dyDescent="0.2">
      <c r="A82" s="3" t="s">
        <v>94</v>
      </c>
      <c r="B82" s="4" t="s">
        <v>207</v>
      </c>
      <c r="C82" s="5" t="s">
        <v>112</v>
      </c>
      <c r="D82" s="5" t="s">
        <v>138</v>
      </c>
      <c r="E82" s="5"/>
      <c r="F82" s="5"/>
      <c r="G82" s="24"/>
      <c r="H82" s="22">
        <v>4</v>
      </c>
      <c r="I82" s="24">
        <f t="shared" ref="I82:I86" si="22">E82+H82</f>
        <v>4</v>
      </c>
      <c r="J82" s="24">
        <f t="shared" ref="J82:J86" si="23">I82</f>
        <v>4</v>
      </c>
      <c r="K82" s="24"/>
    </row>
    <row r="83" spans="1:11" x14ac:dyDescent="0.2">
      <c r="A83" s="3" t="s">
        <v>208</v>
      </c>
      <c r="B83" s="4" t="s">
        <v>209</v>
      </c>
      <c r="C83" s="5" t="s">
        <v>112</v>
      </c>
      <c r="D83" s="5" t="s">
        <v>162</v>
      </c>
      <c r="E83" s="5"/>
      <c r="F83" s="5"/>
      <c r="G83" s="24"/>
      <c r="H83" s="22">
        <v>12</v>
      </c>
      <c r="I83" s="24">
        <f t="shared" si="22"/>
        <v>12</v>
      </c>
      <c r="J83" s="24">
        <f t="shared" si="23"/>
        <v>12</v>
      </c>
      <c r="K83" s="24"/>
    </row>
    <row r="84" spans="1:11" x14ac:dyDescent="0.2">
      <c r="A84" s="3" t="s">
        <v>210</v>
      </c>
      <c r="B84" s="4" t="s">
        <v>211</v>
      </c>
      <c r="C84" s="5" t="s">
        <v>112</v>
      </c>
      <c r="D84" s="5" t="s">
        <v>212</v>
      </c>
      <c r="E84" s="5"/>
      <c r="F84" s="5"/>
      <c r="G84" s="24"/>
      <c r="H84" s="22">
        <v>30</v>
      </c>
      <c r="I84" s="24">
        <f t="shared" si="22"/>
        <v>30</v>
      </c>
      <c r="J84" s="24">
        <f t="shared" si="23"/>
        <v>30</v>
      </c>
      <c r="K84" s="24"/>
    </row>
    <row r="85" spans="1:11" ht="28.5" x14ac:dyDescent="0.2">
      <c r="A85" s="3" t="s">
        <v>213</v>
      </c>
      <c r="B85" s="4" t="s">
        <v>214</v>
      </c>
      <c r="C85" s="5" t="s">
        <v>112</v>
      </c>
      <c r="D85" s="5" t="s">
        <v>92</v>
      </c>
      <c r="E85" s="5"/>
      <c r="F85" s="5"/>
      <c r="G85" s="24"/>
      <c r="H85" s="22">
        <v>1</v>
      </c>
      <c r="I85" s="24">
        <f t="shared" si="22"/>
        <v>1</v>
      </c>
      <c r="J85" s="24">
        <f t="shared" si="23"/>
        <v>1</v>
      </c>
      <c r="K85" s="24"/>
    </row>
    <row r="86" spans="1:11" ht="85.5" x14ac:dyDescent="0.2">
      <c r="A86" s="3" t="s">
        <v>157</v>
      </c>
      <c r="B86" s="4" t="s">
        <v>215</v>
      </c>
      <c r="C86" s="5" t="s">
        <v>216</v>
      </c>
      <c r="D86" s="5" t="s">
        <v>92</v>
      </c>
      <c r="E86" s="5"/>
      <c r="F86" s="5"/>
      <c r="G86" s="24"/>
      <c r="H86" s="22">
        <v>1</v>
      </c>
      <c r="I86" s="24">
        <f t="shared" si="22"/>
        <v>1</v>
      </c>
      <c r="J86" s="24">
        <f t="shared" si="23"/>
        <v>1</v>
      </c>
      <c r="K86" s="24"/>
    </row>
    <row r="87" spans="1:11" x14ac:dyDescent="0.2">
      <c r="A87" s="3" t="s">
        <v>91</v>
      </c>
      <c r="B87" s="4" t="s">
        <v>217</v>
      </c>
      <c r="C87" s="5" t="s">
        <v>91</v>
      </c>
      <c r="D87" s="5"/>
      <c r="E87" s="5"/>
      <c r="F87" s="5"/>
      <c r="G87" s="24"/>
      <c r="H87" s="51"/>
      <c r="I87" s="24"/>
      <c r="J87" s="24"/>
      <c r="K87" s="24"/>
    </row>
    <row r="88" spans="1:11" x14ac:dyDescent="0.2">
      <c r="A88" s="3" t="s">
        <v>218</v>
      </c>
      <c r="B88" s="4" t="s">
        <v>219</v>
      </c>
      <c r="C88" s="5" t="s">
        <v>91</v>
      </c>
      <c r="D88" s="5"/>
      <c r="E88" s="5"/>
      <c r="F88" s="5"/>
      <c r="G88" s="24"/>
      <c r="H88" s="51"/>
      <c r="I88" s="24"/>
      <c r="J88" s="24"/>
      <c r="K88" s="24"/>
    </row>
    <row r="89" spans="1:11" ht="57" x14ac:dyDescent="0.2">
      <c r="A89" s="3" t="s">
        <v>91</v>
      </c>
      <c r="B89" s="4" t="s">
        <v>220</v>
      </c>
      <c r="C89" s="5" t="s">
        <v>91</v>
      </c>
      <c r="D89" s="5"/>
      <c r="E89" s="5"/>
      <c r="F89" s="5"/>
      <c r="G89" s="24"/>
      <c r="H89" s="51"/>
      <c r="I89" s="24"/>
      <c r="J89" s="24"/>
      <c r="K89" s="24"/>
    </row>
    <row r="90" spans="1:11" x14ac:dyDescent="0.2">
      <c r="A90" s="3" t="s">
        <v>92</v>
      </c>
      <c r="B90" s="4" t="s">
        <v>221</v>
      </c>
      <c r="C90" s="5" t="s">
        <v>112</v>
      </c>
      <c r="D90" s="5" t="s">
        <v>92</v>
      </c>
      <c r="E90" s="5"/>
      <c r="F90" s="5"/>
      <c r="G90" s="24"/>
      <c r="H90" s="51">
        <v>1</v>
      </c>
      <c r="I90" s="24">
        <f t="shared" ref="I90:I99" si="24">E90+H90</f>
        <v>1</v>
      </c>
      <c r="J90" s="24">
        <f t="shared" ref="J90:J99" si="25">I90</f>
        <v>1</v>
      </c>
      <c r="K90" s="24"/>
    </row>
    <row r="91" spans="1:11" x14ac:dyDescent="0.2">
      <c r="A91" s="3" t="s">
        <v>108</v>
      </c>
      <c r="B91" s="4" t="s">
        <v>222</v>
      </c>
      <c r="C91" s="5" t="s">
        <v>112</v>
      </c>
      <c r="D91" s="5" t="s">
        <v>92</v>
      </c>
      <c r="E91" s="5"/>
      <c r="F91" s="5"/>
      <c r="G91" s="24"/>
      <c r="H91" s="51">
        <v>1</v>
      </c>
      <c r="I91" s="24">
        <f t="shared" si="24"/>
        <v>1</v>
      </c>
      <c r="J91" s="24">
        <f t="shared" si="25"/>
        <v>1</v>
      </c>
      <c r="K91" s="24"/>
    </row>
    <row r="92" spans="1:11" x14ac:dyDescent="0.2">
      <c r="A92" s="3" t="s">
        <v>132</v>
      </c>
      <c r="B92" s="4" t="s">
        <v>223</v>
      </c>
      <c r="C92" s="5" t="s">
        <v>112</v>
      </c>
      <c r="D92" s="5" t="s">
        <v>138</v>
      </c>
      <c r="E92" s="5"/>
      <c r="F92" s="5"/>
      <c r="G92" s="24"/>
      <c r="H92" s="51">
        <v>4</v>
      </c>
      <c r="I92" s="24">
        <f t="shared" si="24"/>
        <v>4</v>
      </c>
      <c r="J92" s="24">
        <f t="shared" si="25"/>
        <v>4</v>
      </c>
      <c r="K92" s="24"/>
    </row>
    <row r="93" spans="1:11" x14ac:dyDescent="0.2">
      <c r="A93" s="3" t="s">
        <v>138</v>
      </c>
      <c r="B93" s="4" t="s">
        <v>224</v>
      </c>
      <c r="C93" s="5" t="s">
        <v>112</v>
      </c>
      <c r="D93" s="5" t="s">
        <v>197</v>
      </c>
      <c r="E93" s="5"/>
      <c r="F93" s="5"/>
      <c r="G93" s="24"/>
      <c r="H93" s="51">
        <v>11</v>
      </c>
      <c r="I93" s="24">
        <f t="shared" si="24"/>
        <v>11</v>
      </c>
      <c r="J93" s="24">
        <f t="shared" si="25"/>
        <v>11</v>
      </c>
      <c r="K93" s="24"/>
    </row>
    <row r="94" spans="1:11" x14ac:dyDescent="0.2">
      <c r="A94" s="3" t="s">
        <v>120</v>
      </c>
      <c r="B94" s="4" t="s">
        <v>225</v>
      </c>
      <c r="C94" s="5" t="s">
        <v>112</v>
      </c>
      <c r="D94" s="5" t="s">
        <v>120</v>
      </c>
      <c r="E94" s="5"/>
      <c r="F94" s="5"/>
      <c r="G94" s="24"/>
      <c r="H94" s="51">
        <v>7</v>
      </c>
      <c r="I94" s="24">
        <f t="shared" si="24"/>
        <v>7</v>
      </c>
      <c r="J94" s="24">
        <v>5</v>
      </c>
      <c r="K94" s="24">
        <f>I94-J94</f>
        <v>2</v>
      </c>
    </row>
    <row r="95" spans="1:11" x14ac:dyDescent="0.2">
      <c r="A95" s="3" t="s">
        <v>184</v>
      </c>
      <c r="B95" s="4" t="s">
        <v>226</v>
      </c>
      <c r="C95" s="5" t="s">
        <v>112</v>
      </c>
      <c r="D95" s="5" t="s">
        <v>120</v>
      </c>
      <c r="E95" s="5"/>
      <c r="F95" s="5"/>
      <c r="G95" s="24"/>
      <c r="H95" s="51">
        <v>6</v>
      </c>
      <c r="I95" s="24">
        <f t="shared" si="24"/>
        <v>6</v>
      </c>
      <c r="J95" s="24">
        <v>5</v>
      </c>
      <c r="K95" s="24">
        <f>I95-J95</f>
        <v>1</v>
      </c>
    </row>
    <row r="96" spans="1:11" x14ac:dyDescent="0.2">
      <c r="A96" s="3" t="s">
        <v>227</v>
      </c>
      <c r="B96" s="4" t="s">
        <v>228</v>
      </c>
      <c r="C96" s="5" t="s">
        <v>148</v>
      </c>
      <c r="D96" s="5" t="s">
        <v>161</v>
      </c>
      <c r="E96" s="5"/>
      <c r="F96" s="5"/>
      <c r="G96" s="24"/>
      <c r="H96" s="51">
        <v>40</v>
      </c>
      <c r="I96" s="24">
        <f t="shared" si="24"/>
        <v>40</v>
      </c>
      <c r="J96" s="24">
        <f t="shared" si="25"/>
        <v>40</v>
      </c>
      <c r="K96" s="24"/>
    </row>
    <row r="97" spans="1:11" x14ac:dyDescent="0.2">
      <c r="A97" s="3" t="s">
        <v>171</v>
      </c>
      <c r="B97" s="4" t="s">
        <v>229</v>
      </c>
      <c r="C97" s="5" t="s">
        <v>112</v>
      </c>
      <c r="D97" s="5" t="s">
        <v>120</v>
      </c>
      <c r="E97" s="5"/>
      <c r="F97" s="5"/>
      <c r="G97" s="24"/>
      <c r="H97" s="51">
        <v>2</v>
      </c>
      <c r="I97" s="24">
        <f t="shared" si="24"/>
        <v>2</v>
      </c>
      <c r="J97" s="24">
        <f t="shared" si="25"/>
        <v>2</v>
      </c>
      <c r="K97" s="24"/>
    </row>
    <row r="98" spans="1:11" x14ac:dyDescent="0.2">
      <c r="A98" s="3" t="s">
        <v>117</v>
      </c>
      <c r="B98" s="4" t="s">
        <v>230</v>
      </c>
      <c r="C98" s="5" t="s">
        <v>112</v>
      </c>
      <c r="D98" s="5" t="s">
        <v>92</v>
      </c>
      <c r="E98" s="5"/>
      <c r="F98" s="5"/>
      <c r="G98" s="24"/>
      <c r="H98" s="51">
        <v>2</v>
      </c>
      <c r="I98" s="24">
        <f t="shared" si="24"/>
        <v>2</v>
      </c>
      <c r="J98" s="24">
        <f t="shared" si="25"/>
        <v>2</v>
      </c>
      <c r="K98" s="24"/>
    </row>
    <row r="99" spans="1:11" x14ac:dyDescent="0.2">
      <c r="A99" s="3" t="s">
        <v>150</v>
      </c>
      <c r="B99" s="4" t="s">
        <v>231</v>
      </c>
      <c r="C99" s="5" t="s">
        <v>112</v>
      </c>
      <c r="D99" s="5" t="s">
        <v>108</v>
      </c>
      <c r="E99" s="5"/>
      <c r="F99" s="5"/>
      <c r="G99" s="24"/>
      <c r="H99" s="51">
        <v>2</v>
      </c>
      <c r="I99" s="24">
        <f t="shared" si="24"/>
        <v>2</v>
      </c>
      <c r="J99" s="24">
        <f t="shared" si="25"/>
        <v>2</v>
      </c>
      <c r="K99" s="24"/>
    </row>
    <row r="100" spans="1:11" x14ac:dyDescent="0.2">
      <c r="A100" s="3" t="s">
        <v>232</v>
      </c>
      <c r="B100" s="4" t="s">
        <v>233</v>
      </c>
      <c r="C100" s="5" t="s">
        <v>91</v>
      </c>
      <c r="D100" s="5"/>
      <c r="E100" s="5"/>
      <c r="F100" s="5"/>
      <c r="G100" s="24"/>
      <c r="H100" s="51"/>
      <c r="I100" s="24"/>
      <c r="J100" s="24"/>
      <c r="K100" s="24"/>
    </row>
    <row r="101" spans="1:11" ht="128.25" x14ac:dyDescent="0.2">
      <c r="A101" s="3" t="s">
        <v>92</v>
      </c>
      <c r="B101" s="4" t="s">
        <v>234</v>
      </c>
      <c r="C101" s="5"/>
      <c r="D101" s="5"/>
      <c r="E101" s="5"/>
      <c r="F101" s="5"/>
      <c r="G101" s="24"/>
      <c r="H101" s="51"/>
      <c r="I101" s="24"/>
      <c r="J101" s="24"/>
      <c r="K101" s="24"/>
    </row>
    <row r="102" spans="1:11" ht="28.5" x14ac:dyDescent="0.2">
      <c r="A102" s="3" t="s">
        <v>132</v>
      </c>
      <c r="B102" s="4" t="s">
        <v>235</v>
      </c>
      <c r="C102" s="5" t="s">
        <v>148</v>
      </c>
      <c r="D102" s="5" t="s">
        <v>236</v>
      </c>
      <c r="E102" s="5"/>
      <c r="F102" s="3">
        <v>60</v>
      </c>
      <c r="G102" s="40">
        <v>1</v>
      </c>
      <c r="H102" s="41">
        <f>F102*G102</f>
        <v>60</v>
      </c>
      <c r="I102" s="24">
        <f t="shared" ref="I102:I115" si="26">E102+H102</f>
        <v>60</v>
      </c>
      <c r="J102" s="24">
        <f t="shared" ref="J102:J115" si="27">I102</f>
        <v>60</v>
      </c>
      <c r="K102" s="24"/>
    </row>
    <row r="103" spans="1:11" x14ac:dyDescent="0.2">
      <c r="A103" s="3" t="s">
        <v>138</v>
      </c>
      <c r="B103" s="4" t="s">
        <v>237</v>
      </c>
      <c r="C103" s="5" t="s">
        <v>148</v>
      </c>
      <c r="D103" s="5" t="s">
        <v>238</v>
      </c>
      <c r="E103" s="5"/>
      <c r="F103" s="5">
        <v>45</v>
      </c>
      <c r="G103" s="40">
        <v>1</v>
      </c>
      <c r="H103" s="41">
        <f>F103*G103</f>
        <v>45</v>
      </c>
      <c r="I103" s="24">
        <f t="shared" si="26"/>
        <v>45</v>
      </c>
      <c r="J103" s="24">
        <f t="shared" si="27"/>
        <v>45</v>
      </c>
      <c r="K103" s="24"/>
    </row>
    <row r="104" spans="1:11" x14ac:dyDescent="0.2">
      <c r="A104" s="3" t="s">
        <v>240</v>
      </c>
      <c r="B104" s="4" t="s">
        <v>241</v>
      </c>
      <c r="C104" s="5" t="s">
        <v>91</v>
      </c>
      <c r="D104" s="5"/>
      <c r="E104" s="5"/>
      <c r="F104" s="5"/>
      <c r="G104" s="24"/>
      <c r="H104" s="51"/>
      <c r="I104" s="24"/>
      <c r="J104" s="24"/>
      <c r="K104" s="24"/>
    </row>
    <row r="105" spans="1:11" x14ac:dyDescent="0.2">
      <c r="A105" s="3" t="s">
        <v>92</v>
      </c>
      <c r="B105" s="4" t="s">
        <v>242</v>
      </c>
      <c r="C105" s="5" t="s">
        <v>112</v>
      </c>
      <c r="D105" s="5" t="s">
        <v>120</v>
      </c>
      <c r="E105" s="5"/>
      <c r="F105" s="5"/>
      <c r="G105" s="24"/>
      <c r="H105" s="51">
        <v>5</v>
      </c>
      <c r="I105" s="24">
        <f t="shared" si="26"/>
        <v>5</v>
      </c>
      <c r="J105" s="24">
        <f t="shared" si="27"/>
        <v>5</v>
      </c>
      <c r="K105" s="24"/>
    </row>
    <row r="106" spans="1:11" x14ac:dyDescent="0.2">
      <c r="A106" s="3" t="s">
        <v>108</v>
      </c>
      <c r="B106" s="4" t="s">
        <v>243</v>
      </c>
      <c r="C106" s="5" t="s">
        <v>112</v>
      </c>
      <c r="D106" s="5" t="s">
        <v>184</v>
      </c>
      <c r="E106" s="5"/>
      <c r="F106" s="5"/>
      <c r="G106" s="24"/>
      <c r="H106" s="51">
        <v>6</v>
      </c>
      <c r="I106" s="24">
        <f t="shared" si="26"/>
        <v>6</v>
      </c>
      <c r="J106" s="24">
        <f t="shared" si="27"/>
        <v>6</v>
      </c>
      <c r="K106" s="24"/>
    </row>
    <row r="107" spans="1:11" ht="28.5" x14ac:dyDescent="0.2">
      <c r="A107" s="3" t="s">
        <v>138</v>
      </c>
      <c r="B107" s="4" t="s">
        <v>244</v>
      </c>
      <c r="C107" s="5" t="s">
        <v>91</v>
      </c>
      <c r="D107" s="5"/>
      <c r="E107" s="5"/>
      <c r="F107" s="5"/>
      <c r="G107" s="24"/>
      <c r="H107" s="51"/>
      <c r="I107" s="24"/>
      <c r="J107" s="24"/>
      <c r="K107" s="24"/>
    </row>
    <row r="108" spans="1:11" x14ac:dyDescent="0.2">
      <c r="A108" s="3" t="s">
        <v>91</v>
      </c>
      <c r="B108" s="4" t="s">
        <v>245</v>
      </c>
      <c r="C108" s="5" t="s">
        <v>96</v>
      </c>
      <c r="D108" s="5" t="s">
        <v>92</v>
      </c>
      <c r="E108" s="5"/>
      <c r="F108" s="5"/>
      <c r="G108" s="24"/>
      <c r="H108" s="51">
        <v>1</v>
      </c>
      <c r="I108" s="24">
        <f t="shared" si="26"/>
        <v>1</v>
      </c>
      <c r="J108" s="24">
        <f t="shared" si="27"/>
        <v>1</v>
      </c>
      <c r="K108" s="24"/>
    </row>
    <row r="109" spans="1:11" ht="28.5" x14ac:dyDescent="0.2">
      <c r="A109" s="3" t="s">
        <v>120</v>
      </c>
      <c r="B109" s="4" t="s">
        <v>246</v>
      </c>
      <c r="C109" s="5" t="s">
        <v>112</v>
      </c>
      <c r="D109" s="5" t="s">
        <v>92</v>
      </c>
      <c r="E109" s="5"/>
      <c r="F109" s="5"/>
      <c r="G109" s="24"/>
      <c r="H109" s="51">
        <v>1</v>
      </c>
      <c r="I109" s="24">
        <f t="shared" si="26"/>
        <v>1</v>
      </c>
      <c r="J109" s="24">
        <f t="shared" si="27"/>
        <v>1</v>
      </c>
      <c r="K109" s="24"/>
    </row>
    <row r="110" spans="1:11" ht="28.5" x14ac:dyDescent="0.2">
      <c r="A110" s="3" t="s">
        <v>227</v>
      </c>
      <c r="B110" s="4" t="s">
        <v>247</v>
      </c>
      <c r="C110" s="5" t="s">
        <v>112</v>
      </c>
      <c r="D110" s="5" t="s">
        <v>92</v>
      </c>
      <c r="E110" s="5"/>
      <c r="F110" s="5"/>
      <c r="G110" s="24"/>
      <c r="H110" s="51">
        <v>1</v>
      </c>
      <c r="I110" s="24">
        <f t="shared" si="26"/>
        <v>1</v>
      </c>
      <c r="J110" s="24">
        <f t="shared" si="27"/>
        <v>1</v>
      </c>
      <c r="K110" s="24"/>
    </row>
    <row r="111" spans="1:11" ht="28.5" x14ac:dyDescent="0.2">
      <c r="A111" s="3" t="s">
        <v>117</v>
      </c>
      <c r="B111" s="4" t="s">
        <v>248</v>
      </c>
      <c r="C111" s="5" t="s">
        <v>112</v>
      </c>
      <c r="D111" s="5"/>
      <c r="E111" s="5"/>
      <c r="F111" s="5"/>
      <c r="G111" s="24"/>
      <c r="H111" s="51"/>
      <c r="I111" s="24"/>
      <c r="J111" s="24"/>
      <c r="K111" s="24"/>
    </row>
    <row r="112" spans="1:11" x14ac:dyDescent="0.2">
      <c r="A112" s="3" t="s">
        <v>249</v>
      </c>
      <c r="B112" s="4" t="s">
        <v>250</v>
      </c>
      <c r="C112" s="5" t="s">
        <v>91</v>
      </c>
      <c r="D112" s="5"/>
      <c r="E112" s="5"/>
      <c r="F112" s="5"/>
      <c r="G112" s="24"/>
      <c r="H112" s="51"/>
      <c r="I112" s="24"/>
      <c r="J112" s="24"/>
      <c r="K112" s="24"/>
    </row>
    <row r="113" spans="1:11" ht="28.5" x14ac:dyDescent="0.2">
      <c r="A113" s="3" t="s">
        <v>92</v>
      </c>
      <c r="B113" s="4" t="s">
        <v>251</v>
      </c>
      <c r="C113" s="5" t="s">
        <v>148</v>
      </c>
      <c r="D113" s="5" t="s">
        <v>188</v>
      </c>
      <c r="E113" s="5"/>
      <c r="F113" s="5">
        <v>120</v>
      </c>
      <c r="G113" s="24">
        <v>1</v>
      </c>
      <c r="H113" s="51">
        <f>F113*G113</f>
        <v>120</v>
      </c>
      <c r="I113" s="24">
        <f t="shared" si="26"/>
        <v>120</v>
      </c>
      <c r="J113" s="24">
        <f t="shared" si="27"/>
        <v>120</v>
      </c>
      <c r="K113" s="24"/>
    </row>
    <row r="114" spans="1:11" ht="28.5" x14ac:dyDescent="0.2">
      <c r="A114" s="3" t="s">
        <v>108</v>
      </c>
      <c r="B114" s="4" t="s">
        <v>252</v>
      </c>
      <c r="C114" s="5" t="s">
        <v>148</v>
      </c>
      <c r="D114" s="5" t="s">
        <v>253</v>
      </c>
      <c r="E114" s="5"/>
      <c r="F114" s="5">
        <f>19+19+27+18+16+13+13</f>
        <v>125</v>
      </c>
      <c r="G114" s="24">
        <v>1</v>
      </c>
      <c r="H114" s="51">
        <f>F114*G114</f>
        <v>125</v>
      </c>
      <c r="I114" s="24">
        <f t="shared" si="26"/>
        <v>125</v>
      </c>
      <c r="J114" s="24">
        <f t="shared" si="27"/>
        <v>125</v>
      </c>
      <c r="K114" s="24"/>
    </row>
    <row r="115" spans="1:11" x14ac:dyDescent="0.2">
      <c r="A115" s="3" t="s">
        <v>132</v>
      </c>
      <c r="B115" s="4" t="s">
        <v>254</v>
      </c>
      <c r="C115" s="5" t="s">
        <v>112</v>
      </c>
      <c r="D115" s="5" t="s">
        <v>171</v>
      </c>
      <c r="E115" s="5"/>
      <c r="F115" s="5"/>
      <c r="G115" s="24"/>
      <c r="H115" s="51">
        <v>2</v>
      </c>
      <c r="I115" s="24">
        <f t="shared" si="26"/>
        <v>2</v>
      </c>
      <c r="J115" s="24">
        <f t="shared" si="27"/>
        <v>2</v>
      </c>
      <c r="K115" s="24"/>
    </row>
    <row r="116" spans="1:11" ht="28.5" x14ac:dyDescent="0.2">
      <c r="A116" s="3" t="s">
        <v>138</v>
      </c>
      <c r="B116" s="4" t="s">
        <v>255</v>
      </c>
      <c r="C116" s="5" t="s">
        <v>112</v>
      </c>
      <c r="D116" s="5" t="s">
        <v>171</v>
      </c>
      <c r="E116" s="5"/>
      <c r="F116" s="5"/>
      <c r="G116" s="24"/>
      <c r="H116" s="51"/>
      <c r="I116" s="24"/>
      <c r="J116" s="24"/>
      <c r="K116" s="24"/>
    </row>
    <row r="117" spans="1:11" ht="28.5" x14ac:dyDescent="0.2">
      <c r="A117" s="3" t="s">
        <v>120</v>
      </c>
      <c r="B117" s="4" t="s">
        <v>256</v>
      </c>
      <c r="C117" s="5" t="s">
        <v>112</v>
      </c>
      <c r="D117" s="5" t="s">
        <v>171</v>
      </c>
      <c r="E117" s="5"/>
      <c r="F117" s="5"/>
      <c r="G117" s="24"/>
      <c r="H117" s="51"/>
      <c r="I117" s="24"/>
      <c r="J117" s="24"/>
      <c r="K117" s="24"/>
    </row>
    <row r="118" spans="1:11" ht="42.75" x14ac:dyDescent="0.2">
      <c r="A118" s="3" t="s">
        <v>184</v>
      </c>
      <c r="B118" s="4" t="s">
        <v>257</v>
      </c>
      <c r="C118" s="5" t="s">
        <v>91</v>
      </c>
      <c r="D118" s="5"/>
      <c r="E118" s="5"/>
      <c r="F118" s="5"/>
      <c r="G118" s="24"/>
      <c r="H118" s="51"/>
      <c r="I118" s="24"/>
      <c r="J118" s="24"/>
      <c r="K118" s="24"/>
    </row>
    <row r="119" spans="1:11" x14ac:dyDescent="0.2">
      <c r="A119" s="3" t="s">
        <v>94</v>
      </c>
      <c r="B119" s="4" t="s">
        <v>258</v>
      </c>
      <c r="C119" s="5" t="s">
        <v>148</v>
      </c>
      <c r="D119" s="5" t="s">
        <v>161</v>
      </c>
      <c r="E119" s="5"/>
      <c r="F119" s="5"/>
      <c r="G119" s="24"/>
      <c r="H119" s="51"/>
      <c r="I119" s="24"/>
      <c r="J119" s="24"/>
      <c r="K119" s="24"/>
    </row>
    <row r="120" spans="1:11" ht="42.75" x14ac:dyDescent="0.2">
      <c r="A120" s="3" t="s">
        <v>227</v>
      </c>
      <c r="B120" s="4" t="s">
        <v>259</v>
      </c>
      <c r="C120" s="5" t="s">
        <v>91</v>
      </c>
      <c r="D120" s="5"/>
      <c r="E120" s="5"/>
      <c r="F120" s="5"/>
      <c r="G120" s="24"/>
      <c r="H120" s="51"/>
      <c r="I120" s="24"/>
      <c r="J120" s="24"/>
      <c r="K120" s="24"/>
    </row>
    <row r="121" spans="1:11" x14ac:dyDescent="0.2">
      <c r="A121" s="3" t="s">
        <v>110</v>
      </c>
      <c r="B121" s="4" t="s">
        <v>260</v>
      </c>
      <c r="C121" s="5" t="s">
        <v>112</v>
      </c>
      <c r="D121" s="5" t="s">
        <v>92</v>
      </c>
      <c r="E121" s="5"/>
      <c r="F121" s="5"/>
      <c r="G121" s="24"/>
      <c r="H121" s="51"/>
      <c r="I121" s="24"/>
      <c r="J121" s="24"/>
      <c r="K121" s="24"/>
    </row>
  </sheetData>
  <mergeCells count="3">
    <mergeCell ref="A1:B1"/>
    <mergeCell ref="C1:D1"/>
    <mergeCell ref="F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E6793-0D4D-47BF-BABF-6F5D5D3B7E7D}">
  <dimension ref="A1:E12"/>
  <sheetViews>
    <sheetView workbookViewId="0">
      <selection activeCell="E13" sqref="E13"/>
    </sheetView>
  </sheetViews>
  <sheetFormatPr defaultColWidth="9.140625" defaultRowHeight="14.25" x14ac:dyDescent="0.2"/>
  <cols>
    <col min="1" max="1" width="4.5703125" style="2" customWidth="1"/>
    <col min="2" max="2" width="72.85546875" style="2" customWidth="1"/>
    <col min="3" max="3" width="9.140625" style="2"/>
    <col min="4" max="4" width="10.140625" style="2" customWidth="1"/>
    <col min="5" max="16384" width="9.140625" style="2"/>
  </cols>
  <sheetData>
    <row r="1" spans="1:5" x14ac:dyDescent="0.2">
      <c r="A1" s="81" t="s">
        <v>317</v>
      </c>
      <c r="B1" s="85"/>
      <c r="C1" s="90" t="s">
        <v>261</v>
      </c>
      <c r="D1" s="90"/>
      <c r="E1" s="49" t="s">
        <v>3</v>
      </c>
    </row>
    <row r="2" spans="1:5" x14ac:dyDescent="0.2">
      <c r="A2" s="37" t="s">
        <v>5</v>
      </c>
      <c r="B2" s="37" t="s">
        <v>6</v>
      </c>
      <c r="C2" s="53" t="s">
        <v>7</v>
      </c>
      <c r="D2" s="54" t="s">
        <v>8</v>
      </c>
      <c r="E2" s="37" t="s">
        <v>11</v>
      </c>
    </row>
    <row r="3" spans="1:5" x14ac:dyDescent="0.2">
      <c r="A3" s="5" t="s">
        <v>319</v>
      </c>
      <c r="B3" s="4" t="s">
        <v>320</v>
      </c>
      <c r="C3" s="5" t="s">
        <v>91</v>
      </c>
      <c r="D3" s="5"/>
      <c r="E3" s="24"/>
    </row>
    <row r="4" spans="1:5" ht="28.5" x14ac:dyDescent="0.2">
      <c r="A4" s="5" t="s">
        <v>92</v>
      </c>
      <c r="B4" s="4" t="s">
        <v>321</v>
      </c>
      <c r="C4" s="5" t="s">
        <v>112</v>
      </c>
      <c r="D4" s="5" t="s">
        <v>120</v>
      </c>
      <c r="E4" s="24">
        <v>5</v>
      </c>
    </row>
    <row r="5" spans="1:5" ht="28.5" x14ac:dyDescent="0.2">
      <c r="A5" s="5" t="s">
        <v>108</v>
      </c>
      <c r="B5" s="4" t="s">
        <v>322</v>
      </c>
      <c r="C5" s="5" t="s">
        <v>96</v>
      </c>
      <c r="D5" s="5" t="s">
        <v>92</v>
      </c>
      <c r="E5" s="24">
        <v>1</v>
      </c>
    </row>
    <row r="6" spans="1:5" ht="57" x14ac:dyDescent="0.2">
      <c r="A6" s="5" t="s">
        <v>138</v>
      </c>
      <c r="B6" s="4" t="s">
        <v>323</v>
      </c>
      <c r="C6" s="5" t="s">
        <v>36</v>
      </c>
      <c r="D6" s="5" t="s">
        <v>92</v>
      </c>
      <c r="E6" s="24">
        <v>1</v>
      </c>
    </row>
    <row r="7" spans="1:5" x14ac:dyDescent="0.2">
      <c r="A7" s="5" t="s">
        <v>184</v>
      </c>
      <c r="B7" s="4" t="s">
        <v>324</v>
      </c>
      <c r="C7" s="5" t="s">
        <v>325</v>
      </c>
      <c r="D7" s="5" t="s">
        <v>92</v>
      </c>
      <c r="E7" s="24">
        <v>1</v>
      </c>
    </row>
    <row r="8" spans="1:5" x14ac:dyDescent="0.2">
      <c r="A8" s="5" t="s">
        <v>227</v>
      </c>
      <c r="B8" s="4" t="s">
        <v>326</v>
      </c>
      <c r="C8" s="5" t="s">
        <v>325</v>
      </c>
      <c r="D8" s="5" t="s">
        <v>120</v>
      </c>
      <c r="E8" s="24">
        <v>5</v>
      </c>
    </row>
    <row r="9" spans="1:5" x14ac:dyDescent="0.2">
      <c r="A9" s="5" t="s">
        <v>171</v>
      </c>
      <c r="B9" s="4" t="s">
        <v>327</v>
      </c>
      <c r="C9" s="5" t="s">
        <v>325</v>
      </c>
      <c r="D9" s="5" t="s">
        <v>150</v>
      </c>
      <c r="E9" s="24">
        <v>10</v>
      </c>
    </row>
    <row r="10" spans="1:5" ht="28.5" x14ac:dyDescent="0.2">
      <c r="A10" s="5" t="s">
        <v>117</v>
      </c>
      <c r="B10" s="4" t="s">
        <v>328</v>
      </c>
      <c r="C10" s="5" t="s">
        <v>329</v>
      </c>
      <c r="D10" s="5" t="s">
        <v>330</v>
      </c>
      <c r="E10" s="24">
        <v>48</v>
      </c>
    </row>
    <row r="11" spans="1:5" x14ac:dyDescent="0.2">
      <c r="A11" s="5" t="s">
        <v>150</v>
      </c>
      <c r="B11" s="4" t="s">
        <v>331</v>
      </c>
      <c r="C11" s="5" t="s">
        <v>329</v>
      </c>
      <c r="D11" s="5" t="s">
        <v>332</v>
      </c>
      <c r="E11" s="24">
        <v>120</v>
      </c>
    </row>
    <row r="12" spans="1:5" x14ac:dyDescent="0.2">
      <c r="A12" s="5" t="s">
        <v>197</v>
      </c>
      <c r="B12" s="4" t="s">
        <v>316</v>
      </c>
      <c r="C12" s="5" t="s">
        <v>329</v>
      </c>
      <c r="D12" s="5" t="s">
        <v>236</v>
      </c>
      <c r="E12" s="24">
        <v>60</v>
      </c>
    </row>
  </sheetData>
  <mergeCells count="2">
    <mergeCell ref="A1:B1"/>
    <mergeCell ref="C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8765DB-D1C1-4C45-861B-976F62C785DF}"/>
</file>

<file path=customXml/itemProps2.xml><?xml version="1.0" encoding="utf-8"?>
<ds:datastoreItem xmlns:ds="http://schemas.openxmlformats.org/officeDocument/2006/customXml" ds:itemID="{8EFC77B9-07F2-4E3A-898E-85642FECFD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Summery </vt:lpstr>
      <vt:lpstr>BOQ - C&amp;I ABS </vt:lpstr>
      <vt:lpstr>Electrical </vt:lpstr>
      <vt:lpstr>Plumbing </vt:lpstr>
      <vt:lpstr>Music </vt:lpstr>
      <vt:lpstr>CC TV</vt:lpstr>
      <vt:lpstr>JMR C&amp;I</vt:lpstr>
      <vt:lpstr>JMR Electrical </vt:lpstr>
      <vt:lpstr>JMR CCTV</vt:lpstr>
      <vt:lpstr>JMR Plumbing </vt:lpstr>
      <vt:lpstr>JMR Music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2024-05-09T06:37:53Z</dcterms:modified>
</cp:coreProperties>
</file>