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rerakjain/Downloads/"/>
    </mc:Choice>
  </mc:AlternateContent>
  <xr:revisionPtr revIDLastSave="0" documentId="13_ncr:1_{49C4D455-ACB2-8E4F-A928-81B0EBC51F9B}" xr6:coauthVersionLast="47" xr6:coauthVersionMax="47" xr10:uidLastSave="{00000000-0000-0000-0000-000000000000}"/>
  <bookViews>
    <workbookView xWindow="0" yWindow="740" windowWidth="29400" windowHeight="16900" xr2:uid="{00000000-000D-0000-FFFF-FFFF00000000}"/>
  </bookViews>
  <sheets>
    <sheet name="Total" sheetId="9" r:id="rId1"/>
    <sheet name="PO no 048 (A)" sheetId="1" r:id="rId2"/>
    <sheet name="PO no 059 (B)" sheetId="2" r:id="rId3"/>
    <sheet name="PO no 060 (C)" sheetId="8" r:id="rId4"/>
    <sheet name="Extra work (D)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9" l="1"/>
  <c r="D7" i="9"/>
  <c r="C7" i="9"/>
  <c r="E6" i="9"/>
  <c r="E5" i="9"/>
  <c r="E4" i="9"/>
  <c r="G16" i="9" s="1"/>
  <c r="D6" i="9"/>
  <c r="C6" i="9"/>
  <c r="D5" i="9"/>
  <c r="C5" i="9"/>
  <c r="D4" i="9"/>
  <c r="C4" i="9"/>
  <c r="J8" i="8"/>
  <c r="J7" i="8"/>
  <c r="J6" i="8"/>
  <c r="H8" i="8"/>
  <c r="H7" i="8"/>
  <c r="H6" i="8"/>
  <c r="F7" i="8"/>
  <c r="F8" i="8" s="1"/>
  <c r="F6" i="8"/>
  <c r="I5" i="8"/>
  <c r="I4" i="8"/>
  <c r="H5" i="8"/>
  <c r="H4" i="8"/>
  <c r="F5" i="8"/>
  <c r="F4" i="8"/>
  <c r="G14" i="9" l="1"/>
  <c r="G15" i="9"/>
  <c r="J5" i="8"/>
  <c r="J4" i="8"/>
  <c r="J22" i="2"/>
  <c r="J23" i="2"/>
  <c r="H23" i="2"/>
  <c r="H22" i="2"/>
  <c r="F23" i="2"/>
  <c r="F22" i="2"/>
  <c r="J21" i="2"/>
  <c r="J5" i="2"/>
  <c r="J6" i="2"/>
  <c r="J14" i="2"/>
  <c r="J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4" i="2"/>
  <c r="F5" i="2"/>
  <c r="F6" i="2"/>
  <c r="F7" i="2"/>
  <c r="J7" i="2" s="1"/>
  <c r="F8" i="2"/>
  <c r="J8" i="2" s="1"/>
  <c r="F9" i="2"/>
  <c r="J9" i="2" s="1"/>
  <c r="F10" i="2"/>
  <c r="J10" i="2" s="1"/>
  <c r="F11" i="2"/>
  <c r="J11" i="2" s="1"/>
  <c r="F12" i="2"/>
  <c r="J12" i="2" s="1"/>
  <c r="F13" i="2"/>
  <c r="J13" i="2" s="1"/>
  <c r="F14" i="2"/>
  <c r="F15" i="2"/>
  <c r="J15" i="2" s="1"/>
  <c r="F16" i="2"/>
  <c r="J16" i="2" s="1"/>
  <c r="F17" i="2"/>
  <c r="J17" i="2" s="1"/>
  <c r="F18" i="2"/>
  <c r="J18" i="2" s="1"/>
  <c r="F19" i="2"/>
  <c r="J19" i="2" s="1"/>
  <c r="F20" i="2"/>
  <c r="J20" i="2" s="1"/>
  <c r="F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4" i="2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4" i="1"/>
  <c r="H4" i="1"/>
  <c r="H5" i="1"/>
  <c r="H6" i="1"/>
  <c r="H7" i="1"/>
  <c r="H8" i="1"/>
  <c r="H9" i="1"/>
  <c r="H10" i="1"/>
  <c r="J10" i="1" s="1"/>
  <c r="H11" i="1"/>
  <c r="J11" i="1" s="1"/>
  <c r="H12" i="1"/>
  <c r="H13" i="1"/>
  <c r="H14" i="1"/>
  <c r="H15" i="1"/>
  <c r="H16" i="1"/>
  <c r="H1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F7" i="7"/>
  <c r="F8" i="7"/>
  <c r="F10" i="7"/>
  <c r="F5" i="7"/>
  <c r="J12" i="1" l="1"/>
  <c r="J4" i="1"/>
  <c r="F11" i="7"/>
  <c r="F12" i="7"/>
  <c r="F13" i="7" s="1"/>
  <c r="J7" i="1"/>
  <c r="J17" i="1"/>
  <c r="J14" i="1"/>
  <c r="J6" i="1"/>
  <c r="F18" i="1"/>
  <c r="F19" i="1" s="1"/>
  <c r="F20" i="1" s="1"/>
  <c r="J15" i="1"/>
  <c r="J9" i="1"/>
  <c r="J16" i="1"/>
  <c r="J8" i="1"/>
  <c r="J13" i="1"/>
  <c r="J5" i="1"/>
  <c r="H21" i="2"/>
  <c r="H18" i="1"/>
  <c r="H19" i="1" l="1"/>
  <c r="J18" i="1"/>
  <c r="H20" i="1" l="1"/>
  <c r="J19" i="1"/>
  <c r="J20" i="1" s="1"/>
</calcChain>
</file>

<file path=xl/sharedStrings.xml><?xml version="1.0" encoding="utf-8"?>
<sst xmlns="http://schemas.openxmlformats.org/spreadsheetml/2006/main" count="181" uniqueCount="110">
  <si>
    <t>UNIT</t>
  </si>
  <si>
    <t>TOTAL</t>
  </si>
  <si>
    <t xml:space="preserve">S/NO </t>
  </si>
  <si>
    <t>Providing &amp; Fixing full Height Partation</t>
  </si>
  <si>
    <t>SQFT</t>
  </si>
  <si>
    <t>2 B</t>
  </si>
  <si>
    <t>MS FRAME WORK FOR CEELING</t>
  </si>
  <si>
    <t>4 D</t>
  </si>
  <si>
    <t>GYPSUM FALSCEELING WORK</t>
  </si>
  <si>
    <t>5 E</t>
  </si>
  <si>
    <t>PREMIUM EMULSON PAINT WATER BASE</t>
  </si>
  <si>
    <t>8 H</t>
  </si>
  <si>
    <t>LAMINETED SKIRTING</t>
  </si>
  <si>
    <t>RFT</t>
  </si>
  <si>
    <t>9 I</t>
  </si>
  <si>
    <t>DOOR</t>
  </si>
  <si>
    <t>10 J</t>
  </si>
  <si>
    <t>300X300 MM DADO TILES</t>
  </si>
  <si>
    <t>NO</t>
  </si>
  <si>
    <t>PUTTY</t>
  </si>
  <si>
    <t>11 K</t>
  </si>
  <si>
    <t>12 L</t>
  </si>
  <si>
    <t>OBD INSIODE</t>
  </si>
  <si>
    <t>13 M</t>
  </si>
  <si>
    <t xml:space="preserve">STOREGE CVABNITE </t>
  </si>
  <si>
    <t xml:space="preserve">SHELIVING </t>
  </si>
  <si>
    <t>L/S</t>
  </si>
  <si>
    <t>QTY</t>
  </si>
  <si>
    <t>32 amp ray rolle soket</t>
  </si>
  <si>
    <t>16 amp ray  rolle soket</t>
  </si>
  <si>
    <t>NOS</t>
  </si>
  <si>
    <t xml:space="preserve">Primairy light point </t>
  </si>
  <si>
    <t xml:space="preserve">secondry light point </t>
  </si>
  <si>
    <t>64a</t>
  </si>
  <si>
    <t>6Way Eipn DB  lighting &amp;power</t>
  </si>
  <si>
    <t>57a</t>
  </si>
  <si>
    <t>58b</t>
  </si>
  <si>
    <t>61 a</t>
  </si>
  <si>
    <t xml:space="preserve"> primery point </t>
  </si>
  <si>
    <t>raw primairy point</t>
  </si>
  <si>
    <t>68a</t>
  </si>
  <si>
    <t>2Rx2.5 +1rx2.5 wire</t>
  </si>
  <si>
    <t>2Rx4+1R2.5 sqmm wire</t>
  </si>
  <si>
    <t>MTR</t>
  </si>
  <si>
    <t>69b</t>
  </si>
  <si>
    <t>73a</t>
  </si>
  <si>
    <t>74b</t>
  </si>
  <si>
    <t>GI conduit</t>
  </si>
  <si>
    <t>flexibale conduits</t>
  </si>
  <si>
    <t>83b</t>
  </si>
  <si>
    <t>84c</t>
  </si>
  <si>
    <t>6A5PIN outlet soket</t>
  </si>
  <si>
    <t>16A  5 pin outlet soket</t>
  </si>
  <si>
    <t>85d</t>
  </si>
  <si>
    <t>86e</t>
  </si>
  <si>
    <t>6/13switch soket outlet</t>
  </si>
  <si>
    <t>6/13a switch soket outlet</t>
  </si>
  <si>
    <t>led dowen lighter</t>
  </si>
  <si>
    <t>led light</t>
  </si>
  <si>
    <t>RATE</t>
  </si>
  <si>
    <t>ELECTRICAL EXTRA WORK</t>
  </si>
  <si>
    <t>100 AMP BUSBAR</t>
  </si>
  <si>
    <t xml:space="preserve">ALU 4X16 SQMM ARMOUND XLPE </t>
  </si>
  <si>
    <t>PLUMBING EXTRA WORK</t>
  </si>
  <si>
    <t xml:space="preserve">CIVIL  WORK </t>
  </si>
  <si>
    <t>SS PARTATION WORK SUPPLY &amp; FIXING</t>
  </si>
  <si>
    <t>MS FRAME WORK FLORING  EQUPMENT</t>
  </si>
  <si>
    <t>GST18%</t>
  </si>
  <si>
    <t>GRAND TOTAL</t>
  </si>
  <si>
    <t>GST 18%</t>
  </si>
  <si>
    <t xml:space="preserve">PREP KITCHIN DISMENTLING AREA </t>
  </si>
  <si>
    <t>PAINT WORK PREP KITCHIN</t>
  </si>
  <si>
    <t>3C</t>
  </si>
  <si>
    <t>14N</t>
  </si>
  <si>
    <t>PO Value</t>
  </si>
  <si>
    <t>Actual Value</t>
  </si>
  <si>
    <t>Vinyl Flooring</t>
  </si>
  <si>
    <t>PVC Trap</t>
  </si>
  <si>
    <t>PO Qty</t>
  </si>
  <si>
    <t>Actual Qty</t>
  </si>
  <si>
    <t>Diff in Qty</t>
  </si>
  <si>
    <t>6 F</t>
  </si>
  <si>
    <t>7 G</t>
  </si>
  <si>
    <t>1 A</t>
  </si>
  <si>
    <t>Diff in Value</t>
  </si>
  <si>
    <t>WO # TFSL/23-24/000048</t>
  </si>
  <si>
    <t>WO: TFSL/PO/23-24/000060</t>
  </si>
  <si>
    <t>DISTINCT INDIA ENTERPRISES LLP</t>
  </si>
  <si>
    <t>Description</t>
  </si>
  <si>
    <t>WO # TFSPL/PO/23-24/000059</t>
  </si>
  <si>
    <t>Plumbing work with demolation &amp; drain line &amp; water supply line &amp; demolation tile laying new fixing  with trap</t>
  </si>
  <si>
    <t>MB SHEET - EXTRA WORK CIVIL PLUMBING ELECTRICAL BEYOND PO SCOPE</t>
  </si>
  <si>
    <t>Total Extra Work Value</t>
  </si>
  <si>
    <t>A</t>
  </si>
  <si>
    <t>B</t>
  </si>
  <si>
    <t>C</t>
  </si>
  <si>
    <t>D</t>
  </si>
  <si>
    <t>#</t>
  </si>
  <si>
    <t>PO no 048</t>
  </si>
  <si>
    <t>PO no 059</t>
  </si>
  <si>
    <t>PO no 060</t>
  </si>
  <si>
    <t>Pre GST Value</t>
  </si>
  <si>
    <t>GST</t>
  </si>
  <si>
    <t>Grand Total</t>
  </si>
  <si>
    <t>Extra work beyond PO Scope</t>
  </si>
  <si>
    <t>Final total value for all extra work executed</t>
  </si>
  <si>
    <t>=</t>
  </si>
  <si>
    <t>Total Pre GST Value</t>
  </si>
  <si>
    <t>Total GST</t>
  </si>
  <si>
    <t>(A + B + C +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</si>
</sst>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 (Body)"/>
    </font>
    <font>
      <b/>
      <sz val="11"/>
      <color theme="1"/>
      <name val="Calibri (Body)"/>
    </font>
    <font>
      <i/>
      <sz val="11"/>
      <color theme="1"/>
      <name val="Calibri (Body)"/>
    </font>
    <font>
      <b/>
      <i/>
      <sz val="11"/>
      <color theme="1"/>
      <name val="Calibri (Body)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3" fillId="2" borderId="0" xfId="0" applyFont="1" applyFill="1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1" fillId="0" borderId="1" xfId="0" applyFont="1" applyBorder="1"/>
    <xf numFmtId="0" fontId="4" fillId="0" borderId="1" xfId="0" applyFont="1" applyBorder="1"/>
    <xf numFmtId="0" fontId="0" fillId="0" borderId="2" xfId="0" applyBorder="1"/>
    <xf numFmtId="0" fontId="6" fillId="0" borderId="1" xfId="0" applyFont="1" applyBorder="1"/>
    <xf numFmtId="0" fontId="5" fillId="3" borderId="0" xfId="0" applyFont="1" applyFill="1"/>
    <xf numFmtId="0" fontId="5" fillId="0" borderId="0" xfId="0" applyFont="1"/>
    <xf numFmtId="0" fontId="4" fillId="0" borderId="3" xfId="0" applyFont="1" applyBorder="1"/>
    <xf numFmtId="0" fontId="1" fillId="0" borderId="0" xfId="0" applyFont="1"/>
    <xf numFmtId="0" fontId="8" fillId="2" borderId="0" xfId="0" applyFont="1" applyFill="1"/>
    <xf numFmtId="0" fontId="8" fillId="4" borderId="0" xfId="0" applyFont="1" applyFill="1"/>
    <xf numFmtId="0" fontId="7" fillId="4" borderId="0" xfId="0" applyFont="1" applyFill="1"/>
    <xf numFmtId="0" fontId="7" fillId="0" borderId="0" xfId="0" applyFont="1"/>
    <xf numFmtId="0" fontId="12" fillId="3" borderId="0" xfId="0" applyFont="1" applyFill="1"/>
    <xf numFmtId="0" fontId="12" fillId="4" borderId="0" xfId="0" applyFont="1" applyFill="1"/>
    <xf numFmtId="0" fontId="12" fillId="0" borderId="0" xfId="0" applyFont="1"/>
    <xf numFmtId="0" fontId="13" fillId="0" borderId="1" xfId="0" applyFont="1" applyBorder="1"/>
    <xf numFmtId="0" fontId="13" fillId="2" borderId="1" xfId="0" applyFont="1" applyFill="1" applyBorder="1"/>
    <xf numFmtId="0" fontId="12" fillId="0" borderId="1" xfId="0" applyFont="1" applyBorder="1"/>
    <xf numFmtId="0" fontId="12" fillId="2" borderId="1" xfId="0" applyFont="1" applyFill="1" applyBorder="1"/>
    <xf numFmtId="49" fontId="12" fillId="0" borderId="1" xfId="0" applyNumberFormat="1" applyFont="1" applyBorder="1"/>
    <xf numFmtId="0" fontId="12" fillId="4" borderId="1" xfId="0" applyFont="1" applyFill="1" applyBorder="1"/>
    <xf numFmtId="0" fontId="17" fillId="3" borderId="0" xfId="0" applyFont="1" applyFill="1"/>
    <xf numFmtId="0" fontId="19" fillId="2" borderId="0" xfId="0" applyFont="1" applyFill="1"/>
    <xf numFmtId="17" fontId="12" fillId="0" borderId="1" xfId="0" applyNumberFormat="1" applyFont="1" applyBorder="1"/>
    <xf numFmtId="0" fontId="9" fillId="0" borderId="0" xfId="0" applyFont="1"/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9" fillId="3" borderId="0" xfId="0" applyFont="1" applyFill="1"/>
    <xf numFmtId="0" fontId="20" fillId="0" borderId="1" xfId="0" applyFont="1" applyBorder="1"/>
    <xf numFmtId="0" fontId="21" fillId="2" borderId="1" xfId="0" applyFont="1" applyFill="1" applyBorder="1"/>
    <xf numFmtId="0" fontId="21" fillId="3" borderId="1" xfId="0" applyFont="1" applyFill="1" applyBorder="1"/>
    <xf numFmtId="0" fontId="21" fillId="0" borderId="1" xfId="0" applyFont="1" applyBorder="1"/>
    <xf numFmtId="0" fontId="18" fillId="3" borderId="0" xfId="0" applyFont="1" applyFill="1"/>
    <xf numFmtId="0" fontId="20" fillId="2" borderId="1" xfId="0" applyFont="1" applyFill="1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13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14" fillId="3" borderId="1" xfId="0" applyFont="1" applyFill="1" applyBorder="1"/>
    <xf numFmtId="0" fontId="15" fillId="3" borderId="1" xfId="0" applyFont="1" applyFill="1" applyBorder="1"/>
    <xf numFmtId="0" fontId="22" fillId="3" borderId="1" xfId="0" applyFont="1" applyFill="1" applyBorder="1"/>
    <xf numFmtId="0" fontId="23" fillId="3" borderId="1" xfId="0" applyFont="1" applyFill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/>
    <xf numFmtId="0" fontId="24" fillId="4" borderId="1" xfId="0" applyFont="1" applyFill="1" applyBorder="1"/>
    <xf numFmtId="0" fontId="1" fillId="0" borderId="1" xfId="0" applyFon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0" xfId="0" applyNumberFormat="1"/>
    <xf numFmtId="0" fontId="25" fillId="0" borderId="6" xfId="0" applyFont="1" applyBorder="1"/>
    <xf numFmtId="4" fontId="25" fillId="5" borderId="8" xfId="0" applyNumberFormat="1" applyFont="1" applyFill="1" applyBorder="1"/>
    <xf numFmtId="0" fontId="0" fillId="0" borderId="10" xfId="0" applyBorder="1" applyAlignment="1">
      <alignment horizontal="center"/>
    </xf>
    <xf numFmtId="4" fontId="25" fillId="5" borderId="11" xfId="0" applyNumberFormat="1" applyFont="1" applyFill="1" applyBorder="1"/>
    <xf numFmtId="0" fontId="18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DFFB7-5E19-9A42-A143-12FC3EE2C678}">
  <dimension ref="A1:G16"/>
  <sheetViews>
    <sheetView tabSelected="1" zoomScale="120" zoomScaleNormal="120" workbookViewId="0">
      <selection activeCell="G16" sqref="G16"/>
    </sheetView>
  </sheetViews>
  <sheetFormatPr baseColWidth="10" defaultRowHeight="15" x14ac:dyDescent="0.2"/>
  <cols>
    <col min="1" max="1" width="2.33203125" bestFit="1" customWidth="1"/>
    <col min="2" max="2" width="22.83203125" bestFit="1" customWidth="1"/>
    <col min="3" max="3" width="11.33203125" bestFit="1" customWidth="1"/>
    <col min="6" max="6" width="2" bestFit="1" customWidth="1"/>
    <col min="7" max="7" width="11.33203125" bestFit="1" customWidth="1"/>
  </cols>
  <sheetData>
    <row r="1" spans="1:7" ht="21" customHeight="1" x14ac:dyDescent="0.25">
      <c r="A1" s="62" t="s">
        <v>87</v>
      </c>
      <c r="B1" s="62"/>
      <c r="C1" s="62"/>
      <c r="D1" s="62"/>
      <c r="E1" s="62"/>
    </row>
    <row r="2" spans="1:7" ht="19" x14ac:dyDescent="0.25">
      <c r="A2" s="61" t="s">
        <v>92</v>
      </c>
      <c r="B2" s="61"/>
      <c r="C2" s="61"/>
      <c r="D2" s="61"/>
      <c r="E2" s="61"/>
    </row>
    <row r="3" spans="1:7" x14ac:dyDescent="0.2">
      <c r="A3" s="53" t="s">
        <v>97</v>
      </c>
      <c r="B3" s="53" t="s">
        <v>88</v>
      </c>
      <c r="C3" s="53" t="s">
        <v>101</v>
      </c>
      <c r="D3" s="53" t="s">
        <v>102</v>
      </c>
      <c r="E3" s="53" t="s">
        <v>103</v>
      </c>
    </row>
    <row r="4" spans="1:7" x14ac:dyDescent="0.2">
      <c r="A4" s="1" t="s">
        <v>93</v>
      </c>
      <c r="B4" s="1" t="s">
        <v>98</v>
      </c>
      <c r="C4" s="54">
        <f>'PO no 048 (A)'!J18</f>
        <v>44455.396000000066</v>
      </c>
      <c r="D4" s="54">
        <f>'PO no 048 (A)'!J19</f>
        <v>8001.9712800000125</v>
      </c>
      <c r="E4" s="54">
        <f>'PO no 048 (A)'!J20</f>
        <v>52457.367280000079</v>
      </c>
    </row>
    <row r="5" spans="1:7" x14ac:dyDescent="0.2">
      <c r="A5" s="1" t="s">
        <v>94</v>
      </c>
      <c r="B5" s="1" t="s">
        <v>99</v>
      </c>
      <c r="C5" s="54">
        <f>'PO no 059 (B)'!J21</f>
        <v>7482</v>
      </c>
      <c r="D5" s="54">
        <f>'PO no 059 (B)'!J22</f>
        <v>1346.7600000000002</v>
      </c>
      <c r="E5" s="54">
        <f>'PO no 059 (B)'!J23</f>
        <v>8828.7599999999948</v>
      </c>
    </row>
    <row r="6" spans="1:7" x14ac:dyDescent="0.2">
      <c r="A6" s="1" t="s">
        <v>95</v>
      </c>
      <c r="B6" s="1" t="s">
        <v>100</v>
      </c>
      <c r="C6" s="54">
        <f>'PO no 060 (C)'!J6</f>
        <v>6207</v>
      </c>
      <c r="D6" s="54">
        <f>'PO no 060 (C)'!J7</f>
        <v>1117.2600000000002</v>
      </c>
      <c r="E6" s="54">
        <f>'PO no 060 (C)'!J8</f>
        <v>7324.260000000002</v>
      </c>
    </row>
    <row r="7" spans="1:7" x14ac:dyDescent="0.2">
      <c r="A7" s="1" t="s">
        <v>96</v>
      </c>
      <c r="B7" s="1" t="s">
        <v>104</v>
      </c>
      <c r="C7" s="54">
        <f>'Extra work (D)'!F11</f>
        <v>122584</v>
      </c>
      <c r="D7" s="54">
        <f>'Extra work (D)'!F12</f>
        <v>22065.119999999999</v>
      </c>
      <c r="E7" s="54">
        <f>'Extra work (D)'!F13</f>
        <v>144649.12</v>
      </c>
    </row>
    <row r="8" spans="1:7" x14ac:dyDescent="0.2">
      <c r="C8" s="56"/>
      <c r="D8" s="56"/>
      <c r="E8" s="56"/>
    </row>
    <row r="9" spans="1:7" x14ac:dyDescent="0.2">
      <c r="C9" s="56"/>
      <c r="D9" s="56"/>
      <c r="E9" s="56"/>
    </row>
    <row r="10" spans="1:7" x14ac:dyDescent="0.2">
      <c r="C10" s="56"/>
      <c r="D10" s="56"/>
      <c r="E10" s="56"/>
    </row>
    <row r="11" spans="1:7" x14ac:dyDescent="0.2">
      <c r="C11" s="56"/>
      <c r="D11" s="56"/>
      <c r="E11" s="56"/>
    </row>
    <row r="12" spans="1:7" ht="16" thickBot="1" x14ac:dyDescent="0.25"/>
    <row r="13" spans="1:7" x14ac:dyDescent="0.2">
      <c r="C13" s="67"/>
      <c r="D13" s="68"/>
      <c r="E13" s="68"/>
      <c r="F13" s="68"/>
      <c r="G13" s="57" t="s">
        <v>109</v>
      </c>
    </row>
    <row r="14" spans="1:7" x14ac:dyDescent="0.2">
      <c r="C14" s="65" t="s">
        <v>107</v>
      </c>
      <c r="D14" s="66"/>
      <c r="E14" s="66"/>
      <c r="F14" s="55" t="s">
        <v>106</v>
      </c>
      <c r="G14" s="58">
        <f>SUM(C4:C7)</f>
        <v>180728.39600000007</v>
      </c>
    </row>
    <row r="15" spans="1:7" x14ac:dyDescent="0.2">
      <c r="C15" s="65" t="s">
        <v>108</v>
      </c>
      <c r="D15" s="66"/>
      <c r="E15" s="66"/>
      <c r="F15" s="55" t="s">
        <v>106</v>
      </c>
      <c r="G15" s="58">
        <f>SUM(D4:D7)</f>
        <v>32531.111280000012</v>
      </c>
    </row>
    <row r="16" spans="1:7" ht="16" thickBot="1" x14ac:dyDescent="0.25">
      <c r="C16" s="63" t="s">
        <v>105</v>
      </c>
      <c r="D16" s="64"/>
      <c r="E16" s="64"/>
      <c r="F16" s="59" t="s">
        <v>106</v>
      </c>
      <c r="G16" s="60">
        <f>SUM(E4:E7)</f>
        <v>213259.50728000008</v>
      </c>
    </row>
  </sheetData>
  <mergeCells count="6">
    <mergeCell ref="A2:E2"/>
    <mergeCell ref="A1:E1"/>
    <mergeCell ref="C16:E16"/>
    <mergeCell ref="C14:E14"/>
    <mergeCell ref="C15:E15"/>
    <mergeCell ref="C13:F13"/>
  </mergeCells>
  <pageMargins left="0.7" right="0.7" top="0.75" bottom="0.75" header="0.3" footer="0.3"/>
  <headerFooter>
    <oddFooter>&amp;L_x000D_&amp;1#&amp;"Calibri"&amp;10&amp;K000000 Internal - General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zoomScale="120" zoomScaleNormal="120" workbookViewId="0">
      <selection activeCell="F6" sqref="F6"/>
    </sheetView>
  </sheetViews>
  <sheetFormatPr baseColWidth="10" defaultColWidth="8.83203125" defaultRowHeight="15" x14ac:dyDescent="0.2"/>
  <cols>
    <col min="1" max="1" width="5.33203125" bestFit="1" customWidth="1"/>
    <col min="2" max="2" width="34.5" bestFit="1" customWidth="1"/>
    <col min="3" max="3" width="4.83203125" bestFit="1" customWidth="1"/>
    <col min="4" max="4" width="5.5" bestFit="1" customWidth="1"/>
    <col min="5" max="5" width="6" bestFit="1" customWidth="1"/>
    <col min="6" max="6" width="8.6640625" bestFit="1" customWidth="1"/>
    <col min="7" max="7" width="8.1640625" bestFit="1" customWidth="1"/>
    <col min="8" max="8" width="10.83203125" bestFit="1" customWidth="1"/>
    <col min="9" max="9" width="8" bestFit="1" customWidth="1"/>
    <col min="10" max="10" width="10" bestFit="1" customWidth="1"/>
  </cols>
  <sheetData>
    <row r="1" spans="1:10" ht="29" x14ac:dyDescent="0.35">
      <c r="A1" s="14"/>
      <c r="B1" s="28" t="s">
        <v>87</v>
      </c>
      <c r="C1" s="14"/>
      <c r="D1" s="14"/>
      <c r="E1" s="15"/>
      <c r="F1" s="15"/>
      <c r="G1" s="16"/>
      <c r="H1" s="17"/>
    </row>
    <row r="2" spans="1:10" ht="19" x14ac:dyDescent="0.25">
      <c r="A2" s="18"/>
      <c r="B2" s="27" t="s">
        <v>85</v>
      </c>
      <c r="C2" s="18"/>
      <c r="D2" s="18"/>
      <c r="E2" s="19"/>
      <c r="F2" s="19"/>
      <c r="G2" s="19"/>
      <c r="H2" s="20"/>
      <c r="I2" s="20"/>
      <c r="J2" s="20"/>
    </row>
    <row r="3" spans="1:10" x14ac:dyDescent="0.2">
      <c r="A3" s="31" t="s">
        <v>2</v>
      </c>
      <c r="B3" s="31" t="s">
        <v>88</v>
      </c>
      <c r="C3" s="31" t="s">
        <v>0</v>
      </c>
      <c r="D3" s="31" t="s">
        <v>59</v>
      </c>
      <c r="E3" s="32" t="s">
        <v>78</v>
      </c>
      <c r="F3" s="32" t="s">
        <v>74</v>
      </c>
      <c r="G3" s="33" t="s">
        <v>79</v>
      </c>
      <c r="H3" s="33" t="s">
        <v>75</v>
      </c>
      <c r="I3" s="31" t="s">
        <v>80</v>
      </c>
      <c r="J3" s="31" t="s">
        <v>84</v>
      </c>
    </row>
    <row r="4" spans="1:10" x14ac:dyDescent="0.2">
      <c r="A4" s="25" t="s">
        <v>83</v>
      </c>
      <c r="B4" s="23" t="s">
        <v>3</v>
      </c>
      <c r="C4" s="23" t="s">
        <v>4</v>
      </c>
      <c r="D4" s="23">
        <v>345</v>
      </c>
      <c r="E4" s="24">
        <v>416</v>
      </c>
      <c r="F4" s="24">
        <f t="shared" ref="F4:F17" si="0">E4*D4</f>
        <v>143520</v>
      </c>
      <c r="G4" s="46">
        <v>677.75</v>
      </c>
      <c r="H4" s="46">
        <f t="shared" ref="H4:H17" si="1">G4*D4</f>
        <v>233823.75</v>
      </c>
      <c r="I4" s="21">
        <f>G4-E4</f>
        <v>261.75</v>
      </c>
      <c r="J4" s="21">
        <f>H4-F4</f>
        <v>90303.75</v>
      </c>
    </row>
    <row r="5" spans="1:10" x14ac:dyDescent="0.2">
      <c r="A5" s="23" t="s">
        <v>5</v>
      </c>
      <c r="B5" s="23" t="s">
        <v>66</v>
      </c>
      <c r="C5" s="26" t="s">
        <v>4</v>
      </c>
      <c r="D5" s="26">
        <v>670</v>
      </c>
      <c r="E5" s="24">
        <v>123</v>
      </c>
      <c r="F5" s="24">
        <f t="shared" si="0"/>
        <v>82410</v>
      </c>
      <c r="G5" s="46">
        <v>7.5</v>
      </c>
      <c r="H5" s="46">
        <f t="shared" si="1"/>
        <v>5025</v>
      </c>
      <c r="I5" s="21">
        <f t="shared" ref="I5:I17" si="2">G5-E5</f>
        <v>-115.5</v>
      </c>
      <c r="J5" s="21">
        <f t="shared" ref="J5:J17" si="3">H5-F5</f>
        <v>-77385</v>
      </c>
    </row>
    <row r="6" spans="1:10" x14ac:dyDescent="0.2">
      <c r="A6" s="23" t="s">
        <v>72</v>
      </c>
      <c r="B6" s="23" t="s">
        <v>6</v>
      </c>
      <c r="C6" s="26" t="s">
        <v>4</v>
      </c>
      <c r="D6" s="26">
        <v>345</v>
      </c>
      <c r="E6" s="24">
        <v>123</v>
      </c>
      <c r="F6" s="24">
        <f t="shared" si="0"/>
        <v>42435</v>
      </c>
      <c r="G6" s="46">
        <v>144</v>
      </c>
      <c r="H6" s="46">
        <f t="shared" si="1"/>
        <v>49680</v>
      </c>
      <c r="I6" s="21">
        <f t="shared" si="2"/>
        <v>21</v>
      </c>
      <c r="J6" s="21">
        <f t="shared" si="3"/>
        <v>7245</v>
      </c>
    </row>
    <row r="7" spans="1:10" x14ac:dyDescent="0.2">
      <c r="A7" s="23" t="s">
        <v>7</v>
      </c>
      <c r="B7" s="23" t="s">
        <v>8</v>
      </c>
      <c r="C7" s="26" t="s">
        <v>4</v>
      </c>
      <c r="D7" s="26">
        <v>160</v>
      </c>
      <c r="E7" s="24">
        <v>123</v>
      </c>
      <c r="F7" s="24">
        <f t="shared" si="0"/>
        <v>19680</v>
      </c>
      <c r="G7" s="46">
        <v>144</v>
      </c>
      <c r="H7" s="46">
        <f t="shared" si="1"/>
        <v>23040</v>
      </c>
      <c r="I7" s="21">
        <f t="shared" si="2"/>
        <v>21</v>
      </c>
      <c r="J7" s="21">
        <f t="shared" si="3"/>
        <v>3360</v>
      </c>
    </row>
    <row r="8" spans="1:10" x14ac:dyDescent="0.2">
      <c r="A8" s="23" t="s">
        <v>9</v>
      </c>
      <c r="B8" s="23" t="s">
        <v>10</v>
      </c>
      <c r="C8" s="26" t="s">
        <v>4</v>
      </c>
      <c r="D8" s="26">
        <v>80</v>
      </c>
      <c r="E8" s="24">
        <v>424</v>
      </c>
      <c r="F8" s="24">
        <f t="shared" si="0"/>
        <v>33920</v>
      </c>
      <c r="G8" s="46">
        <v>730</v>
      </c>
      <c r="H8" s="46">
        <f t="shared" si="1"/>
        <v>58400</v>
      </c>
      <c r="I8" s="21">
        <f t="shared" si="2"/>
        <v>306</v>
      </c>
      <c r="J8" s="21">
        <f t="shared" si="3"/>
        <v>24480</v>
      </c>
    </row>
    <row r="9" spans="1:10" x14ac:dyDescent="0.2">
      <c r="A9" s="23" t="s">
        <v>81</v>
      </c>
      <c r="B9" s="23" t="s">
        <v>76</v>
      </c>
      <c r="C9" s="26" t="s">
        <v>4</v>
      </c>
      <c r="D9" s="26">
        <v>270</v>
      </c>
      <c r="E9" s="24">
        <v>123</v>
      </c>
      <c r="F9" s="24">
        <f t="shared" si="0"/>
        <v>33210</v>
      </c>
      <c r="G9" s="46"/>
      <c r="H9" s="46">
        <f t="shared" si="1"/>
        <v>0</v>
      </c>
      <c r="I9" s="21">
        <f t="shared" si="2"/>
        <v>-123</v>
      </c>
      <c r="J9" s="21">
        <f t="shared" si="3"/>
        <v>-33210</v>
      </c>
    </row>
    <row r="10" spans="1:10" x14ac:dyDescent="0.2">
      <c r="A10" s="23" t="s">
        <v>82</v>
      </c>
      <c r="B10" s="23" t="s">
        <v>77</v>
      </c>
      <c r="C10" s="26" t="s">
        <v>30</v>
      </c>
      <c r="D10" s="26">
        <v>375</v>
      </c>
      <c r="E10" s="24">
        <v>2</v>
      </c>
      <c r="F10" s="24">
        <f t="shared" si="0"/>
        <v>750</v>
      </c>
      <c r="G10" s="46"/>
      <c r="H10" s="46">
        <f t="shared" si="1"/>
        <v>0</v>
      </c>
      <c r="I10" s="21">
        <f t="shared" si="2"/>
        <v>-2</v>
      </c>
      <c r="J10" s="21">
        <f t="shared" si="3"/>
        <v>-750</v>
      </c>
    </row>
    <row r="11" spans="1:10" x14ac:dyDescent="0.2">
      <c r="A11" s="23" t="s">
        <v>11</v>
      </c>
      <c r="B11" s="23" t="s">
        <v>12</v>
      </c>
      <c r="C11" s="26" t="s">
        <v>13</v>
      </c>
      <c r="D11" s="26">
        <v>145</v>
      </c>
      <c r="E11" s="24">
        <v>34</v>
      </c>
      <c r="F11" s="24">
        <f t="shared" si="0"/>
        <v>4930</v>
      </c>
      <c r="G11" s="46">
        <v>53.99</v>
      </c>
      <c r="H11" s="46">
        <f t="shared" si="1"/>
        <v>7828.55</v>
      </c>
      <c r="I11" s="21">
        <f t="shared" si="2"/>
        <v>19.990000000000002</v>
      </c>
      <c r="J11" s="21">
        <f t="shared" si="3"/>
        <v>2898.55</v>
      </c>
    </row>
    <row r="12" spans="1:10" x14ac:dyDescent="0.2">
      <c r="A12" s="23" t="s">
        <v>14</v>
      </c>
      <c r="B12" s="23" t="s">
        <v>15</v>
      </c>
      <c r="C12" s="26" t="s">
        <v>30</v>
      </c>
      <c r="D12" s="26">
        <v>42000</v>
      </c>
      <c r="E12" s="24">
        <v>2</v>
      </c>
      <c r="F12" s="24">
        <f t="shared" si="0"/>
        <v>84000</v>
      </c>
      <c r="G12" s="46">
        <v>2</v>
      </c>
      <c r="H12" s="46">
        <f t="shared" si="1"/>
        <v>84000</v>
      </c>
      <c r="I12" s="21">
        <f t="shared" si="2"/>
        <v>0</v>
      </c>
      <c r="J12" s="21">
        <f t="shared" si="3"/>
        <v>0</v>
      </c>
    </row>
    <row r="13" spans="1:10" x14ac:dyDescent="0.2">
      <c r="A13" s="23" t="s">
        <v>16</v>
      </c>
      <c r="B13" s="23" t="s">
        <v>17</v>
      </c>
      <c r="C13" s="26" t="s">
        <v>4</v>
      </c>
      <c r="D13" s="26">
        <v>215</v>
      </c>
      <c r="E13" s="24">
        <v>300</v>
      </c>
      <c r="F13" s="24">
        <f t="shared" si="0"/>
        <v>64500</v>
      </c>
      <c r="G13" s="46">
        <v>314.58</v>
      </c>
      <c r="H13" s="46">
        <f t="shared" si="1"/>
        <v>67634.7</v>
      </c>
      <c r="I13" s="21">
        <f t="shared" si="2"/>
        <v>14.579999999999984</v>
      </c>
      <c r="J13" s="21">
        <f t="shared" si="3"/>
        <v>3134.6999999999971</v>
      </c>
    </row>
    <row r="14" spans="1:10" x14ac:dyDescent="0.2">
      <c r="A14" s="23" t="s">
        <v>20</v>
      </c>
      <c r="B14" s="23" t="s">
        <v>19</v>
      </c>
      <c r="C14" s="23" t="s">
        <v>4</v>
      </c>
      <c r="D14" s="23">
        <v>50</v>
      </c>
      <c r="E14" s="24">
        <v>387</v>
      </c>
      <c r="F14" s="24">
        <f t="shared" si="0"/>
        <v>19350</v>
      </c>
      <c r="G14" s="46">
        <v>870.96600000000001</v>
      </c>
      <c r="H14" s="46">
        <f t="shared" si="1"/>
        <v>43548.3</v>
      </c>
      <c r="I14" s="21">
        <f t="shared" si="2"/>
        <v>483.96600000000001</v>
      </c>
      <c r="J14" s="21">
        <f t="shared" si="3"/>
        <v>24198.300000000003</v>
      </c>
    </row>
    <row r="15" spans="1:10" x14ac:dyDescent="0.2">
      <c r="A15" s="23" t="s">
        <v>21</v>
      </c>
      <c r="B15" s="23" t="s">
        <v>22</v>
      </c>
      <c r="C15" s="23" t="s">
        <v>4</v>
      </c>
      <c r="D15" s="23">
        <v>80</v>
      </c>
      <c r="E15" s="24">
        <v>87</v>
      </c>
      <c r="F15" s="24">
        <f t="shared" si="0"/>
        <v>6960</v>
      </c>
      <c r="G15" s="46">
        <v>89.251199999999997</v>
      </c>
      <c r="H15" s="46">
        <f t="shared" si="1"/>
        <v>7140.0959999999995</v>
      </c>
      <c r="I15" s="21">
        <f t="shared" si="2"/>
        <v>2.2511999999999972</v>
      </c>
      <c r="J15" s="21">
        <f t="shared" si="3"/>
        <v>180.09599999999955</v>
      </c>
    </row>
    <row r="16" spans="1:10" x14ac:dyDescent="0.2">
      <c r="A16" s="23" t="s">
        <v>23</v>
      </c>
      <c r="B16" s="23" t="s">
        <v>24</v>
      </c>
      <c r="C16" s="23" t="s">
        <v>30</v>
      </c>
      <c r="D16" s="23">
        <v>8500</v>
      </c>
      <c r="E16" s="24">
        <v>4</v>
      </c>
      <c r="F16" s="24">
        <f t="shared" si="0"/>
        <v>34000</v>
      </c>
      <c r="G16" s="46">
        <v>4</v>
      </c>
      <c r="H16" s="46">
        <f t="shared" si="1"/>
        <v>34000</v>
      </c>
      <c r="I16" s="21">
        <f t="shared" si="2"/>
        <v>0</v>
      </c>
      <c r="J16" s="21">
        <f t="shared" si="3"/>
        <v>0</v>
      </c>
    </row>
    <row r="17" spans="1:10" x14ac:dyDescent="0.2">
      <c r="A17" s="23" t="s">
        <v>73</v>
      </c>
      <c r="B17" s="23" t="s">
        <v>25</v>
      </c>
      <c r="C17" s="23" t="s">
        <v>30</v>
      </c>
      <c r="D17" s="23">
        <v>6500</v>
      </c>
      <c r="E17" s="24">
        <v>1</v>
      </c>
      <c r="F17" s="24">
        <f t="shared" si="0"/>
        <v>6500</v>
      </c>
      <c r="G17" s="46">
        <v>1</v>
      </c>
      <c r="H17" s="46">
        <f t="shared" si="1"/>
        <v>6500</v>
      </c>
      <c r="I17" s="21">
        <f t="shared" si="2"/>
        <v>0</v>
      </c>
      <c r="J17" s="21">
        <f t="shared" si="3"/>
        <v>0</v>
      </c>
    </row>
    <row r="18" spans="1:10" x14ac:dyDescent="0.2">
      <c r="A18" s="21"/>
      <c r="B18" s="21" t="s">
        <v>1</v>
      </c>
      <c r="C18" s="21"/>
      <c r="D18" s="21"/>
      <c r="E18" s="24"/>
      <c r="F18" s="22">
        <f>SUM(F4:F17)</f>
        <v>576165</v>
      </c>
      <c r="G18" s="47"/>
      <c r="H18" s="47">
        <f>SUM(H4:H17)</f>
        <v>620620.39600000007</v>
      </c>
      <c r="I18" s="21"/>
      <c r="J18" s="21">
        <f>H18-F18</f>
        <v>44455.396000000066</v>
      </c>
    </row>
    <row r="19" spans="1:10" x14ac:dyDescent="0.2">
      <c r="A19" s="21"/>
      <c r="B19" s="21" t="s">
        <v>67</v>
      </c>
      <c r="C19" s="21"/>
      <c r="D19" s="21"/>
      <c r="E19" s="24"/>
      <c r="F19" s="22">
        <f>F18*0.18</f>
        <v>103709.7</v>
      </c>
      <c r="G19" s="47"/>
      <c r="H19" s="47">
        <f>H18*0.18</f>
        <v>111711.67128000001</v>
      </c>
      <c r="I19" s="23"/>
      <c r="J19" s="21">
        <f>H19-F19</f>
        <v>8001.9712800000125</v>
      </c>
    </row>
    <row r="20" spans="1:10" x14ac:dyDescent="0.2">
      <c r="A20" s="21"/>
      <c r="B20" s="21" t="s">
        <v>68</v>
      </c>
      <c r="C20" s="21"/>
      <c r="D20" s="21"/>
      <c r="E20" s="24"/>
      <c r="F20" s="22">
        <f>F18+F19</f>
        <v>679874.7</v>
      </c>
      <c r="G20" s="47"/>
      <c r="H20" s="47">
        <f>H18+H19</f>
        <v>732332.06728000008</v>
      </c>
      <c r="I20" s="23"/>
      <c r="J20" s="44">
        <f>J18+J19</f>
        <v>52457.367280000079</v>
      </c>
    </row>
  </sheetData>
  <phoneticPr fontId="10" type="noConversion"/>
  <pageMargins left="0.7" right="0.7" top="0.75" bottom="0.75" header="0.3" footer="0.3"/>
  <pageSetup orientation="portrait" r:id="rId1"/>
  <headerFooter>
    <oddFooter>&amp;L_x000D_&amp;1#&amp;"Calibri"&amp;10&amp;K000000 Internal - General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9"/>
  <sheetViews>
    <sheetView zoomScale="120" zoomScaleNormal="120" workbookViewId="0">
      <selection activeCell="E11" sqref="E11"/>
    </sheetView>
  </sheetViews>
  <sheetFormatPr baseColWidth="10" defaultColWidth="8.83203125" defaultRowHeight="15" x14ac:dyDescent="0.2"/>
  <cols>
    <col min="1" max="1" width="5.1640625" bestFit="1" customWidth="1"/>
    <col min="2" max="2" width="42.83203125" bestFit="1" customWidth="1"/>
    <col min="3" max="3" width="4.5" bestFit="1" customWidth="1"/>
    <col min="4" max="4" width="5.33203125" bestFit="1" customWidth="1"/>
    <col min="5" max="5" width="6" bestFit="1" customWidth="1"/>
    <col min="6" max="6" width="7.33203125" bestFit="1" customWidth="1"/>
    <col min="7" max="7" width="8.1640625" bestFit="1" customWidth="1"/>
    <col min="8" max="8" width="9.6640625" bestFit="1" customWidth="1"/>
    <col min="9" max="9" width="8.1640625" bestFit="1" customWidth="1"/>
    <col min="10" max="10" width="9.6640625" bestFit="1" customWidth="1"/>
  </cols>
  <sheetData>
    <row r="1" spans="1:10" ht="47" x14ac:dyDescent="0.55000000000000004">
      <c r="A1" s="2"/>
      <c r="B1" s="28" t="s">
        <v>87</v>
      </c>
      <c r="C1" s="3"/>
      <c r="D1" s="3"/>
    </row>
    <row r="2" spans="1:10" ht="26" x14ac:dyDescent="0.3">
      <c r="A2" s="4"/>
      <c r="B2" s="34" t="s">
        <v>89</v>
      </c>
      <c r="C2" s="5"/>
      <c r="D2" s="4"/>
    </row>
    <row r="3" spans="1:10" x14ac:dyDescent="0.2">
      <c r="A3" s="31" t="s">
        <v>2</v>
      </c>
      <c r="B3" s="31" t="s">
        <v>88</v>
      </c>
      <c r="C3" s="31" t="s">
        <v>0</v>
      </c>
      <c r="D3" s="31" t="s">
        <v>59</v>
      </c>
      <c r="E3" s="32" t="s">
        <v>78</v>
      </c>
      <c r="F3" s="32" t="s">
        <v>74</v>
      </c>
      <c r="G3" s="33" t="s">
        <v>79</v>
      </c>
      <c r="H3" s="33" t="s">
        <v>75</v>
      </c>
      <c r="I3" s="31" t="s">
        <v>80</v>
      </c>
      <c r="J3" s="31" t="s">
        <v>84</v>
      </c>
    </row>
    <row r="4" spans="1:10" x14ac:dyDescent="0.2">
      <c r="A4" s="23">
        <v>6</v>
      </c>
      <c r="B4" s="23" t="s">
        <v>28</v>
      </c>
      <c r="C4" s="23" t="s">
        <v>30</v>
      </c>
      <c r="D4" s="23">
        <v>5500</v>
      </c>
      <c r="E4" s="24">
        <v>2</v>
      </c>
      <c r="F4" s="24">
        <f>E4*D4</f>
        <v>11000</v>
      </c>
      <c r="G4" s="46">
        <v>1</v>
      </c>
      <c r="H4" s="46">
        <f t="shared" ref="H4:H20" si="0">G4*D4</f>
        <v>5500</v>
      </c>
      <c r="I4" s="21">
        <f>G4-E4</f>
        <v>-1</v>
      </c>
      <c r="J4" s="21">
        <f>H4-F4</f>
        <v>-5500</v>
      </c>
    </row>
    <row r="5" spans="1:10" x14ac:dyDescent="0.2">
      <c r="A5" s="23">
        <v>7</v>
      </c>
      <c r="B5" s="23" t="s">
        <v>29</v>
      </c>
      <c r="C5" s="23" t="s">
        <v>30</v>
      </c>
      <c r="D5" s="23">
        <v>4500</v>
      </c>
      <c r="E5" s="24">
        <v>3</v>
      </c>
      <c r="F5" s="24">
        <f t="shared" ref="F5:F20" si="1">E5*D5</f>
        <v>13500</v>
      </c>
      <c r="G5" s="46">
        <v>2</v>
      </c>
      <c r="H5" s="46">
        <f t="shared" si="0"/>
        <v>9000</v>
      </c>
      <c r="I5" s="21">
        <f t="shared" ref="I5:I20" si="2">G5-E5</f>
        <v>-1</v>
      </c>
      <c r="J5" s="21">
        <f t="shared" ref="J5:J23" si="3">H5-F5</f>
        <v>-4500</v>
      </c>
    </row>
    <row r="6" spans="1:10" x14ac:dyDescent="0.2">
      <c r="A6" s="23">
        <v>9</v>
      </c>
      <c r="B6" s="23" t="s">
        <v>34</v>
      </c>
      <c r="C6" s="23" t="s">
        <v>30</v>
      </c>
      <c r="D6" s="23">
        <v>14000</v>
      </c>
      <c r="E6" s="24">
        <v>1</v>
      </c>
      <c r="F6" s="24">
        <f t="shared" si="1"/>
        <v>14000</v>
      </c>
      <c r="G6" s="46">
        <v>1</v>
      </c>
      <c r="H6" s="46">
        <f t="shared" si="0"/>
        <v>14000</v>
      </c>
      <c r="I6" s="21">
        <f t="shared" si="2"/>
        <v>0</v>
      </c>
      <c r="J6" s="21">
        <f t="shared" si="3"/>
        <v>0</v>
      </c>
    </row>
    <row r="7" spans="1:10" x14ac:dyDescent="0.2">
      <c r="A7" s="23" t="s">
        <v>35</v>
      </c>
      <c r="B7" s="23" t="s">
        <v>31</v>
      </c>
      <c r="C7" s="23" t="s">
        <v>30</v>
      </c>
      <c r="D7" s="23">
        <v>1250</v>
      </c>
      <c r="E7" s="24">
        <v>4</v>
      </c>
      <c r="F7" s="24">
        <f t="shared" si="1"/>
        <v>5000</v>
      </c>
      <c r="G7" s="46">
        <v>4</v>
      </c>
      <c r="H7" s="46">
        <f t="shared" si="0"/>
        <v>5000</v>
      </c>
      <c r="I7" s="21">
        <f t="shared" si="2"/>
        <v>0</v>
      </c>
      <c r="J7" s="21">
        <f t="shared" si="3"/>
        <v>0</v>
      </c>
    </row>
    <row r="8" spans="1:10" x14ac:dyDescent="0.2">
      <c r="A8" s="23" t="s">
        <v>36</v>
      </c>
      <c r="B8" s="23" t="s">
        <v>32</v>
      </c>
      <c r="C8" s="23" t="s">
        <v>30</v>
      </c>
      <c r="D8" s="23">
        <v>1020</v>
      </c>
      <c r="E8" s="24">
        <v>5</v>
      </c>
      <c r="F8" s="24">
        <f t="shared" si="1"/>
        <v>5100</v>
      </c>
      <c r="G8" s="46">
        <v>5</v>
      </c>
      <c r="H8" s="46">
        <f t="shared" si="0"/>
        <v>5100</v>
      </c>
      <c r="I8" s="21">
        <f t="shared" si="2"/>
        <v>0</v>
      </c>
      <c r="J8" s="21">
        <f t="shared" si="3"/>
        <v>0</v>
      </c>
    </row>
    <row r="9" spans="1:10" x14ac:dyDescent="0.2">
      <c r="A9" s="23" t="s">
        <v>37</v>
      </c>
      <c r="B9" s="23" t="s">
        <v>38</v>
      </c>
      <c r="C9" s="23" t="s">
        <v>30</v>
      </c>
      <c r="D9" s="23">
        <v>1250</v>
      </c>
      <c r="E9" s="24">
        <v>1</v>
      </c>
      <c r="F9" s="24">
        <f t="shared" si="1"/>
        <v>1250</v>
      </c>
      <c r="G9" s="46">
        <v>1</v>
      </c>
      <c r="H9" s="46">
        <f t="shared" si="0"/>
        <v>1250</v>
      </c>
      <c r="I9" s="21">
        <f t="shared" si="2"/>
        <v>0</v>
      </c>
      <c r="J9" s="21">
        <f t="shared" si="3"/>
        <v>0</v>
      </c>
    </row>
    <row r="10" spans="1:10" x14ac:dyDescent="0.2">
      <c r="A10" s="23" t="s">
        <v>33</v>
      </c>
      <c r="B10" s="23" t="s">
        <v>39</v>
      </c>
      <c r="C10" s="23" t="s">
        <v>30</v>
      </c>
      <c r="D10" s="23">
        <v>1250</v>
      </c>
      <c r="E10" s="24">
        <v>1</v>
      </c>
      <c r="F10" s="24">
        <f t="shared" si="1"/>
        <v>1250</v>
      </c>
      <c r="G10" s="46">
        <v>5</v>
      </c>
      <c r="H10" s="46">
        <f t="shared" si="0"/>
        <v>6250</v>
      </c>
      <c r="I10" s="21">
        <f t="shared" si="2"/>
        <v>4</v>
      </c>
      <c r="J10" s="21">
        <f t="shared" si="3"/>
        <v>5000</v>
      </c>
    </row>
    <row r="11" spans="1:10" x14ac:dyDescent="0.2">
      <c r="A11" s="23" t="s">
        <v>40</v>
      </c>
      <c r="B11" s="23" t="s">
        <v>41</v>
      </c>
      <c r="C11" s="23" t="s">
        <v>43</v>
      </c>
      <c r="D11" s="23">
        <v>187</v>
      </c>
      <c r="E11" s="24">
        <v>35</v>
      </c>
      <c r="F11" s="24">
        <f t="shared" si="1"/>
        <v>6545</v>
      </c>
      <c r="G11" s="46">
        <v>35</v>
      </c>
      <c r="H11" s="46">
        <f t="shared" si="0"/>
        <v>6545</v>
      </c>
      <c r="I11" s="21">
        <f t="shared" si="2"/>
        <v>0</v>
      </c>
      <c r="J11" s="21">
        <f t="shared" si="3"/>
        <v>0</v>
      </c>
    </row>
    <row r="12" spans="1:10" x14ac:dyDescent="0.2">
      <c r="A12" s="23" t="s">
        <v>44</v>
      </c>
      <c r="B12" s="23" t="s">
        <v>42</v>
      </c>
      <c r="C12" s="23" t="s">
        <v>43</v>
      </c>
      <c r="D12" s="23">
        <v>321</v>
      </c>
      <c r="E12" s="24">
        <v>15</v>
      </c>
      <c r="F12" s="24">
        <f t="shared" si="1"/>
        <v>4815</v>
      </c>
      <c r="G12" s="46">
        <v>15</v>
      </c>
      <c r="H12" s="46">
        <f t="shared" si="0"/>
        <v>4815</v>
      </c>
      <c r="I12" s="21">
        <f t="shared" si="2"/>
        <v>0</v>
      </c>
      <c r="J12" s="21">
        <f t="shared" si="3"/>
        <v>0</v>
      </c>
    </row>
    <row r="13" spans="1:10" x14ac:dyDescent="0.2">
      <c r="A13" s="23" t="s">
        <v>45</v>
      </c>
      <c r="B13" s="23" t="s">
        <v>47</v>
      </c>
      <c r="C13" s="23" t="s">
        <v>43</v>
      </c>
      <c r="D13" s="23">
        <v>210</v>
      </c>
      <c r="E13" s="24">
        <v>25</v>
      </c>
      <c r="F13" s="24">
        <f t="shared" si="1"/>
        <v>5250</v>
      </c>
      <c r="G13" s="46">
        <v>25</v>
      </c>
      <c r="H13" s="46">
        <f t="shared" si="0"/>
        <v>5250</v>
      </c>
      <c r="I13" s="21">
        <f t="shared" si="2"/>
        <v>0</v>
      </c>
      <c r="J13" s="21">
        <f t="shared" si="3"/>
        <v>0</v>
      </c>
    </row>
    <row r="14" spans="1:10" x14ac:dyDescent="0.2">
      <c r="A14" s="23" t="s">
        <v>46</v>
      </c>
      <c r="B14" s="23" t="s">
        <v>48</v>
      </c>
      <c r="C14" s="23" t="s">
        <v>43</v>
      </c>
      <c r="D14" s="23">
        <v>116</v>
      </c>
      <c r="E14" s="24">
        <v>2</v>
      </c>
      <c r="F14" s="24">
        <f t="shared" si="1"/>
        <v>232</v>
      </c>
      <c r="G14" s="46">
        <v>2</v>
      </c>
      <c r="H14" s="46">
        <f t="shared" si="0"/>
        <v>232</v>
      </c>
      <c r="I14" s="21">
        <f t="shared" si="2"/>
        <v>0</v>
      </c>
      <c r="J14" s="21">
        <f t="shared" si="3"/>
        <v>0</v>
      </c>
    </row>
    <row r="15" spans="1:10" x14ac:dyDescent="0.2">
      <c r="A15" s="23" t="s">
        <v>49</v>
      </c>
      <c r="B15" s="23" t="s">
        <v>51</v>
      </c>
      <c r="C15" s="23" t="s">
        <v>30</v>
      </c>
      <c r="D15" s="23">
        <v>450</v>
      </c>
      <c r="E15" s="24">
        <v>1</v>
      </c>
      <c r="F15" s="24">
        <f t="shared" si="1"/>
        <v>450</v>
      </c>
      <c r="G15" s="46">
        <v>1</v>
      </c>
      <c r="H15" s="46">
        <f t="shared" si="0"/>
        <v>450</v>
      </c>
      <c r="I15" s="21">
        <f t="shared" si="2"/>
        <v>0</v>
      </c>
      <c r="J15" s="21">
        <f t="shared" si="3"/>
        <v>0</v>
      </c>
    </row>
    <row r="16" spans="1:10" x14ac:dyDescent="0.2">
      <c r="A16" s="23" t="s">
        <v>50</v>
      </c>
      <c r="B16" s="23" t="s">
        <v>52</v>
      </c>
      <c r="C16" s="23" t="s">
        <v>30</v>
      </c>
      <c r="D16" s="23">
        <v>1165</v>
      </c>
      <c r="E16" s="24">
        <v>6</v>
      </c>
      <c r="F16" s="24">
        <f t="shared" si="1"/>
        <v>6990</v>
      </c>
      <c r="G16" s="46">
        <v>6</v>
      </c>
      <c r="H16" s="46">
        <f t="shared" si="0"/>
        <v>6990</v>
      </c>
      <c r="I16" s="21">
        <f t="shared" si="2"/>
        <v>0</v>
      </c>
      <c r="J16" s="21">
        <f t="shared" si="3"/>
        <v>0</v>
      </c>
    </row>
    <row r="17" spans="1:10" x14ac:dyDescent="0.2">
      <c r="A17" s="23" t="s">
        <v>53</v>
      </c>
      <c r="B17" s="29" t="s">
        <v>55</v>
      </c>
      <c r="C17" s="23" t="s">
        <v>30</v>
      </c>
      <c r="D17" s="23">
        <v>1450</v>
      </c>
      <c r="E17" s="24">
        <v>1</v>
      </c>
      <c r="F17" s="24">
        <f t="shared" si="1"/>
        <v>1450</v>
      </c>
      <c r="G17" s="46">
        <v>1</v>
      </c>
      <c r="H17" s="46">
        <f t="shared" si="0"/>
        <v>1450</v>
      </c>
      <c r="I17" s="21">
        <f t="shared" si="2"/>
        <v>0</v>
      </c>
      <c r="J17" s="21">
        <f t="shared" si="3"/>
        <v>0</v>
      </c>
    </row>
    <row r="18" spans="1:10" x14ac:dyDescent="0.2">
      <c r="A18" s="23" t="s">
        <v>54</v>
      </c>
      <c r="B18" s="23" t="s">
        <v>56</v>
      </c>
      <c r="C18" s="23" t="s">
        <v>30</v>
      </c>
      <c r="D18" s="23">
        <v>2250</v>
      </c>
      <c r="E18" s="24">
        <v>2</v>
      </c>
      <c r="F18" s="24">
        <f t="shared" si="1"/>
        <v>4500</v>
      </c>
      <c r="G18" s="46">
        <v>2</v>
      </c>
      <c r="H18" s="46">
        <f t="shared" si="0"/>
        <v>4500</v>
      </c>
      <c r="I18" s="21">
        <f t="shared" si="2"/>
        <v>0</v>
      </c>
      <c r="J18" s="21">
        <f t="shared" si="3"/>
        <v>0</v>
      </c>
    </row>
    <row r="19" spans="1:10" x14ac:dyDescent="0.2">
      <c r="A19" s="23">
        <v>94</v>
      </c>
      <c r="B19" s="23" t="s">
        <v>57</v>
      </c>
      <c r="C19" s="23" t="s">
        <v>30</v>
      </c>
      <c r="D19" s="23">
        <v>850</v>
      </c>
      <c r="E19" s="24">
        <v>6</v>
      </c>
      <c r="F19" s="24">
        <f t="shared" si="1"/>
        <v>5100</v>
      </c>
      <c r="G19" s="46">
        <v>6</v>
      </c>
      <c r="H19" s="46">
        <f t="shared" si="0"/>
        <v>5100</v>
      </c>
      <c r="I19" s="21">
        <f t="shared" si="2"/>
        <v>0</v>
      </c>
      <c r="J19" s="21">
        <f t="shared" si="3"/>
        <v>0</v>
      </c>
    </row>
    <row r="20" spans="1:10" x14ac:dyDescent="0.2">
      <c r="A20" s="23">
        <v>96</v>
      </c>
      <c r="B20" s="23" t="s">
        <v>58</v>
      </c>
      <c r="C20" s="23" t="s">
        <v>30</v>
      </c>
      <c r="D20" s="23">
        <v>525</v>
      </c>
      <c r="E20" s="24">
        <v>2</v>
      </c>
      <c r="F20" s="24">
        <f t="shared" si="1"/>
        <v>1050</v>
      </c>
      <c r="G20" s="46">
        <v>2</v>
      </c>
      <c r="H20" s="46">
        <f t="shared" si="0"/>
        <v>1050</v>
      </c>
      <c r="I20" s="21">
        <f t="shared" si="2"/>
        <v>0</v>
      </c>
      <c r="J20" s="21">
        <f t="shared" si="3"/>
        <v>0</v>
      </c>
    </row>
    <row r="21" spans="1:10" x14ac:dyDescent="0.2">
      <c r="A21" s="23"/>
      <c r="B21" s="21" t="s">
        <v>1</v>
      </c>
      <c r="C21" s="23"/>
      <c r="D21" s="23"/>
      <c r="E21" s="24"/>
      <c r="F21" s="22">
        <v>75000</v>
      </c>
      <c r="G21" s="47"/>
      <c r="H21" s="47">
        <f>SUM(H4:H20)</f>
        <v>82482</v>
      </c>
      <c r="I21" s="21"/>
      <c r="J21" s="21">
        <f t="shared" si="3"/>
        <v>7482</v>
      </c>
    </row>
    <row r="22" spans="1:10" x14ac:dyDescent="0.2">
      <c r="A22" s="23"/>
      <c r="B22" s="21" t="s">
        <v>69</v>
      </c>
      <c r="C22" s="23"/>
      <c r="D22" s="23"/>
      <c r="E22" s="24"/>
      <c r="F22" s="22">
        <f>F21*0.18</f>
        <v>13500</v>
      </c>
      <c r="G22" s="47"/>
      <c r="H22" s="47">
        <f>H21*0.18</f>
        <v>14846.76</v>
      </c>
      <c r="I22" s="21"/>
      <c r="J22" s="21">
        <f t="shared" si="3"/>
        <v>1346.7600000000002</v>
      </c>
    </row>
    <row r="23" spans="1:10" x14ac:dyDescent="0.2">
      <c r="A23" s="23"/>
      <c r="B23" s="21" t="s">
        <v>68</v>
      </c>
      <c r="C23" s="23"/>
      <c r="D23" s="23"/>
      <c r="E23" s="24"/>
      <c r="F23" s="22">
        <f>F21+F22</f>
        <v>88500</v>
      </c>
      <c r="G23" s="47"/>
      <c r="H23" s="47">
        <f>H21+H22</f>
        <v>97328.76</v>
      </c>
      <c r="I23" s="21"/>
      <c r="J23" s="21">
        <f t="shared" si="3"/>
        <v>8828.7599999999948</v>
      </c>
    </row>
    <row r="24" spans="1:10" x14ac:dyDescent="0.2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5" spans="1:10" x14ac:dyDescent="0.2">
      <c r="A25" s="30"/>
      <c r="B25" s="30"/>
      <c r="C25" s="30"/>
      <c r="D25" s="30"/>
      <c r="E25" s="30"/>
      <c r="F25" s="30"/>
      <c r="G25" s="30"/>
      <c r="H25" s="30"/>
      <c r="I25" s="30"/>
      <c r="J25" s="30"/>
    </row>
    <row r="26" spans="1:10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</row>
    <row r="27" spans="1:10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</row>
    <row r="28" spans="1:10" x14ac:dyDescent="0.2">
      <c r="A28" s="30"/>
      <c r="B28" s="30"/>
      <c r="C28" s="30"/>
      <c r="D28" s="30"/>
      <c r="E28" s="30"/>
      <c r="F28" s="30"/>
      <c r="G28" s="30"/>
      <c r="H28" s="30"/>
      <c r="I28" s="30"/>
      <c r="J28" s="30"/>
    </row>
    <row r="29" spans="1:10" x14ac:dyDescent="0.2">
      <c r="A29" s="30"/>
      <c r="B29" s="30"/>
      <c r="C29" s="30"/>
      <c r="D29" s="30"/>
      <c r="E29" s="30"/>
      <c r="F29" s="30"/>
      <c r="G29" s="30"/>
      <c r="H29" s="30"/>
      <c r="I29" s="30"/>
      <c r="J29" s="30"/>
    </row>
  </sheetData>
  <pageMargins left="0.7" right="0.7" top="0.75" bottom="0.75" header="0.3" footer="0.3"/>
  <pageSetup orientation="portrait" r:id="rId1"/>
  <headerFooter>
    <oddFooter>&amp;L_x000D_&amp;1#&amp;"Calibri"&amp;10&amp;K000000 Internal - General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ED0C0-22D6-4D4F-8AE4-1BD04ADDA5CB}">
  <dimension ref="A1:J8"/>
  <sheetViews>
    <sheetView zoomScale="120" zoomScaleNormal="120" workbookViewId="0">
      <selection activeCell="B5" sqref="B5"/>
    </sheetView>
  </sheetViews>
  <sheetFormatPr baseColWidth="10" defaultColWidth="8.83203125" defaultRowHeight="15" x14ac:dyDescent="0.2"/>
  <cols>
    <col min="1" max="1" width="5.33203125" bestFit="1" customWidth="1"/>
    <col min="2" max="2" width="34.5" bestFit="1" customWidth="1"/>
    <col min="3" max="4" width="4.83203125" bestFit="1" customWidth="1"/>
    <col min="5" max="5" width="6.5" bestFit="1" customWidth="1"/>
    <col min="6" max="6" width="8.1640625" bestFit="1" customWidth="1"/>
    <col min="7" max="7" width="9.33203125" bestFit="1" customWidth="1"/>
    <col min="8" max="8" width="11" bestFit="1" customWidth="1"/>
    <col min="10" max="10" width="10.5" bestFit="1" customWidth="1"/>
  </cols>
  <sheetData>
    <row r="1" spans="1:10" ht="47" x14ac:dyDescent="0.55000000000000004">
      <c r="A1" s="2"/>
      <c r="B1" s="28" t="s">
        <v>87</v>
      </c>
      <c r="C1" s="3"/>
      <c r="D1" s="3"/>
    </row>
    <row r="2" spans="1:10" ht="26" x14ac:dyDescent="0.3">
      <c r="A2" s="4"/>
      <c r="B2" s="39" t="s">
        <v>86</v>
      </c>
      <c r="C2" s="5"/>
      <c r="D2" s="4"/>
    </row>
    <row r="3" spans="1:10" x14ac:dyDescent="0.2">
      <c r="A3" s="35" t="s">
        <v>2</v>
      </c>
      <c r="B3" s="45" t="s">
        <v>88</v>
      </c>
      <c r="C3" s="35" t="s">
        <v>0</v>
      </c>
      <c r="D3" s="35" t="s">
        <v>59</v>
      </c>
      <c r="E3" s="36" t="s">
        <v>78</v>
      </c>
      <c r="F3" s="36" t="s">
        <v>74</v>
      </c>
      <c r="G3" s="37" t="s">
        <v>79</v>
      </c>
      <c r="H3" s="37" t="s">
        <v>75</v>
      </c>
      <c r="I3" s="38" t="s">
        <v>80</v>
      </c>
      <c r="J3" s="38" t="s">
        <v>84</v>
      </c>
    </row>
    <row r="4" spans="1:10" x14ac:dyDescent="0.2">
      <c r="A4" s="35">
        <v>1</v>
      </c>
      <c r="B4" s="35" t="s">
        <v>70</v>
      </c>
      <c r="C4" s="35" t="s">
        <v>4</v>
      </c>
      <c r="D4" s="35">
        <v>15</v>
      </c>
      <c r="E4" s="40">
        <v>1000</v>
      </c>
      <c r="F4" s="40">
        <f>E4*D4</f>
        <v>15000</v>
      </c>
      <c r="G4" s="48">
        <v>1413.8</v>
      </c>
      <c r="H4" s="48">
        <f>G4*D4</f>
        <v>21207</v>
      </c>
      <c r="I4" s="38">
        <f>G4-E4</f>
        <v>413.79999999999995</v>
      </c>
      <c r="J4" s="38">
        <f>H4-F4</f>
        <v>6207</v>
      </c>
    </row>
    <row r="5" spans="1:10" x14ac:dyDescent="0.2">
      <c r="A5" s="35">
        <v>2</v>
      </c>
      <c r="B5" s="35" t="s">
        <v>71</v>
      </c>
      <c r="C5" s="35" t="s">
        <v>4</v>
      </c>
      <c r="D5" s="35">
        <v>25</v>
      </c>
      <c r="E5" s="40">
        <v>250</v>
      </c>
      <c r="F5" s="40">
        <f>E5*D5</f>
        <v>6250</v>
      </c>
      <c r="G5" s="48">
        <v>250</v>
      </c>
      <c r="H5" s="48">
        <f>G5*D5</f>
        <v>6250</v>
      </c>
      <c r="I5" s="38">
        <f>G5-E5</f>
        <v>0</v>
      </c>
      <c r="J5" s="38">
        <f>H5-F5</f>
        <v>0</v>
      </c>
    </row>
    <row r="6" spans="1:10" x14ac:dyDescent="0.2">
      <c r="A6" s="38"/>
      <c r="B6" s="38" t="s">
        <v>1</v>
      </c>
      <c r="C6" s="38"/>
      <c r="D6" s="38"/>
      <c r="E6" s="40"/>
      <c r="F6" s="36">
        <f>F4+F5</f>
        <v>21250</v>
      </c>
      <c r="G6" s="49"/>
      <c r="H6" s="49">
        <f>H4+H5</f>
        <v>27457</v>
      </c>
      <c r="I6" s="38"/>
      <c r="J6" s="38">
        <f>H6-F6</f>
        <v>6207</v>
      </c>
    </row>
    <row r="7" spans="1:10" x14ac:dyDescent="0.2">
      <c r="A7" s="38"/>
      <c r="B7" s="38" t="s">
        <v>69</v>
      </c>
      <c r="C7" s="38"/>
      <c r="D7" s="38"/>
      <c r="E7" s="40"/>
      <c r="F7" s="36">
        <f>F6*0.18</f>
        <v>3825</v>
      </c>
      <c r="G7" s="49"/>
      <c r="H7" s="49">
        <f>H6*0.18</f>
        <v>4942.26</v>
      </c>
      <c r="I7" s="38"/>
      <c r="J7" s="38">
        <f>H7-F7</f>
        <v>1117.2600000000002</v>
      </c>
    </row>
    <row r="8" spans="1:10" x14ac:dyDescent="0.2">
      <c r="A8" s="38"/>
      <c r="B8" s="38" t="s">
        <v>68</v>
      </c>
      <c r="C8" s="38"/>
      <c r="D8" s="38"/>
      <c r="E8" s="40"/>
      <c r="F8" s="36">
        <f>F6+F7</f>
        <v>25075</v>
      </c>
      <c r="G8" s="49"/>
      <c r="H8" s="49">
        <f>H6+H7</f>
        <v>32399.260000000002</v>
      </c>
      <c r="I8" s="38"/>
      <c r="J8" s="38">
        <f>H8-F8</f>
        <v>7324.260000000002</v>
      </c>
    </row>
  </sheetData>
  <pageMargins left="0.7" right="0.7" top="0.75" bottom="0.75" header="0.3" footer="0.3"/>
  <pageSetup orientation="portrait" r:id="rId1"/>
  <headerFooter>
    <oddFooter>&amp;L_x000D_&amp;1#&amp;"Calibri"&amp;10&amp;K000000 Internal - General Use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689F1-C2B3-42D0-85F3-9F9823DA045C}">
  <dimension ref="A1:I13"/>
  <sheetViews>
    <sheetView zoomScale="120" zoomScaleNormal="120" workbookViewId="0">
      <selection activeCell="B3" sqref="B3"/>
    </sheetView>
  </sheetViews>
  <sheetFormatPr baseColWidth="10" defaultColWidth="8.83203125" defaultRowHeight="15" x14ac:dyDescent="0.2"/>
  <cols>
    <col min="1" max="1" width="5.6640625" bestFit="1" customWidth="1"/>
    <col min="2" max="2" width="54.83203125" bestFit="1" customWidth="1"/>
    <col min="3" max="3" width="4.83203125" bestFit="1" customWidth="1"/>
    <col min="4" max="4" width="4.33203125" bestFit="1" customWidth="1"/>
    <col min="5" max="5" width="6.1640625" bestFit="1" customWidth="1"/>
    <col min="6" max="6" width="10.1640625" bestFit="1" customWidth="1"/>
  </cols>
  <sheetData>
    <row r="1" spans="1:9" ht="47" customHeight="1" x14ac:dyDescent="0.25">
      <c r="A1" s="69" t="s">
        <v>87</v>
      </c>
      <c r="B1" s="69"/>
      <c r="C1" s="69"/>
      <c r="D1" s="69"/>
      <c r="E1" s="69"/>
      <c r="F1" s="69"/>
    </row>
    <row r="2" spans="1:9" ht="19" x14ac:dyDescent="0.25">
      <c r="A2" s="4"/>
      <c r="B2" s="39" t="s">
        <v>91</v>
      </c>
      <c r="C2" s="39"/>
      <c r="D2" s="39"/>
      <c r="E2" s="39"/>
      <c r="F2" s="10"/>
      <c r="G2" s="11"/>
      <c r="H2" s="11"/>
      <c r="I2" s="11"/>
    </row>
    <row r="3" spans="1:9" x14ac:dyDescent="0.2">
      <c r="A3" s="6" t="s">
        <v>2</v>
      </c>
      <c r="B3" s="31" t="s">
        <v>88</v>
      </c>
      <c r="C3" s="6" t="s">
        <v>0</v>
      </c>
      <c r="D3" s="6" t="s">
        <v>27</v>
      </c>
      <c r="E3" s="6" t="s">
        <v>59</v>
      </c>
      <c r="F3" s="6" t="s">
        <v>1</v>
      </c>
      <c r="G3" s="8"/>
      <c r="H3" s="8"/>
    </row>
    <row r="4" spans="1:9" x14ac:dyDescent="0.2">
      <c r="A4" s="1"/>
      <c r="B4" s="6" t="s">
        <v>63</v>
      </c>
      <c r="C4" s="1"/>
      <c r="D4" s="1"/>
      <c r="E4" s="1"/>
      <c r="F4" s="1"/>
    </row>
    <row r="5" spans="1:9" ht="32" x14ac:dyDescent="0.2">
      <c r="A5" s="43">
        <v>1</v>
      </c>
      <c r="B5" s="41" t="s">
        <v>90</v>
      </c>
      <c r="C5" s="42" t="s">
        <v>26</v>
      </c>
      <c r="D5" s="42">
        <v>1</v>
      </c>
      <c r="E5" s="42">
        <v>70000</v>
      </c>
      <c r="F5" s="50">
        <f>D5*E5</f>
        <v>70000</v>
      </c>
    </row>
    <row r="6" spans="1:9" x14ac:dyDescent="0.2">
      <c r="A6" s="7"/>
      <c r="B6" s="9" t="s">
        <v>60</v>
      </c>
      <c r="C6" s="7"/>
      <c r="D6" s="7"/>
      <c r="E6" s="7"/>
      <c r="F6" s="51"/>
    </row>
    <row r="7" spans="1:9" x14ac:dyDescent="0.2">
      <c r="A7" s="7">
        <v>1</v>
      </c>
      <c r="B7" s="7" t="s">
        <v>61</v>
      </c>
      <c r="C7" s="7" t="s">
        <v>18</v>
      </c>
      <c r="D7" s="7">
        <v>1</v>
      </c>
      <c r="E7" s="7">
        <v>9500</v>
      </c>
      <c r="F7" s="51">
        <f t="shared" ref="F7:F10" si="0">D7*E7</f>
        <v>9500</v>
      </c>
      <c r="H7" s="12"/>
    </row>
    <row r="8" spans="1:9" x14ac:dyDescent="0.2">
      <c r="A8" s="7">
        <v>2</v>
      </c>
      <c r="B8" s="7" t="s">
        <v>62</v>
      </c>
      <c r="C8" s="7" t="s">
        <v>43</v>
      </c>
      <c r="D8" s="7">
        <v>26</v>
      </c>
      <c r="E8" s="7">
        <v>425</v>
      </c>
      <c r="F8" s="51">
        <f t="shared" si="0"/>
        <v>11050</v>
      </c>
      <c r="H8" s="12"/>
    </row>
    <row r="9" spans="1:9" x14ac:dyDescent="0.2">
      <c r="A9" s="7"/>
      <c r="B9" s="9" t="s">
        <v>64</v>
      </c>
      <c r="C9" s="7"/>
      <c r="D9" s="7"/>
      <c r="E9" s="7"/>
      <c r="F9" s="51"/>
    </row>
    <row r="10" spans="1:9" x14ac:dyDescent="0.2">
      <c r="A10" s="7">
        <v>1</v>
      </c>
      <c r="B10" s="7" t="s">
        <v>65</v>
      </c>
      <c r="C10" s="7" t="s">
        <v>26</v>
      </c>
      <c r="D10" s="7">
        <v>12</v>
      </c>
      <c r="E10" s="7">
        <v>2669.5</v>
      </c>
      <c r="F10" s="51">
        <f t="shared" si="0"/>
        <v>32034</v>
      </c>
      <c r="H10" s="12"/>
    </row>
    <row r="11" spans="1:9" ht="16" x14ac:dyDescent="0.2">
      <c r="A11" s="7"/>
      <c r="B11" s="9" t="s">
        <v>1</v>
      </c>
      <c r="C11" s="7"/>
      <c r="D11" s="7"/>
      <c r="E11" s="7"/>
      <c r="F11" s="52">
        <f>SUM(F5:F10)</f>
        <v>122584</v>
      </c>
      <c r="H11" s="13"/>
    </row>
    <row r="12" spans="1:9" ht="16" x14ac:dyDescent="0.2">
      <c r="A12" s="7"/>
      <c r="B12" s="9" t="s">
        <v>67</v>
      </c>
      <c r="C12" s="7"/>
      <c r="D12" s="7"/>
      <c r="E12" s="7"/>
      <c r="F12" s="52">
        <f>F11*18/100</f>
        <v>22065.119999999999</v>
      </c>
    </row>
    <row r="13" spans="1:9" ht="16" x14ac:dyDescent="0.2">
      <c r="A13" s="7"/>
      <c r="B13" s="9" t="s">
        <v>68</v>
      </c>
      <c r="C13" s="7"/>
      <c r="D13" s="7"/>
      <c r="E13" s="7"/>
      <c r="F13" s="52">
        <f>SUM(F11:F12)</f>
        <v>144649.12</v>
      </c>
    </row>
  </sheetData>
  <mergeCells count="1">
    <mergeCell ref="A1:F1"/>
  </mergeCells>
  <pageMargins left="0.7" right="0.7" top="0.75" bottom="0.75" header="0.3" footer="0.3"/>
  <headerFooter>
    <oddFooter>&amp;L_x000D_&amp;1#&amp;"Calibri"&amp;10&amp;K000000 Internal - General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E94267-1DEC-4FE2-AAAD-9624904908B3}"/>
</file>

<file path=customXml/itemProps2.xml><?xml version="1.0" encoding="utf-8"?>
<ds:datastoreItem xmlns:ds="http://schemas.openxmlformats.org/officeDocument/2006/customXml" ds:itemID="{D1FEC00F-5673-48F1-9D44-B79ED0E70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</vt:lpstr>
      <vt:lpstr>PO no 048 (A)</vt:lpstr>
      <vt:lpstr>PO no 059 (B)</vt:lpstr>
      <vt:lpstr>PO no 060 (C)</vt:lpstr>
      <vt:lpstr>Extra work (D)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Prerak Jain</cp:lastModifiedBy>
  <dcterms:created xsi:type="dcterms:W3CDTF">2024-02-04T08:00:14Z</dcterms:created>
  <dcterms:modified xsi:type="dcterms:W3CDTF">2024-04-25T02:06:04Z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c544ca-bb84-4280-906e-934547e1d30c_Enabled">
    <vt:lpwstr>true</vt:lpwstr>
  </property>
  <property fmtid="{D5CDD505-2E9C-101B-9397-08002B2CF9AE}" pid="3" name="MSIP_Label_a8c544ca-bb84-4280-906e-934547e1d30c_SetDate">
    <vt:lpwstr>2024-04-25T01:42:44Z</vt:lpwstr>
  </property>
  <property fmtid="{D5CDD505-2E9C-101B-9397-08002B2CF9AE}" pid="4" name="MSIP_Label_a8c544ca-bb84-4280-906e-934547e1d30c_Method">
    <vt:lpwstr>Standard</vt:lpwstr>
  </property>
  <property fmtid="{D5CDD505-2E9C-101B-9397-08002B2CF9AE}" pid="5" name="MSIP_Label_a8c544ca-bb84-4280-906e-934547e1d30c_Name">
    <vt:lpwstr>Internal - General Use</vt:lpwstr>
  </property>
  <property fmtid="{D5CDD505-2E9C-101B-9397-08002B2CF9AE}" pid="6" name="MSIP_Label_a8c544ca-bb84-4280-906e-934547e1d30c_SiteId">
    <vt:lpwstr>258ac4e4-146a-411e-9dc8-79a9e12fd6da</vt:lpwstr>
  </property>
  <property fmtid="{D5CDD505-2E9C-101B-9397-08002B2CF9AE}" pid="7" name="MSIP_Label_a8c544ca-bb84-4280-906e-934547e1d30c_ActionId">
    <vt:lpwstr>0e91f371-1c78-4776-bee6-89a10181c837</vt:lpwstr>
  </property>
  <property fmtid="{D5CDD505-2E9C-101B-9397-08002B2CF9AE}" pid="8" name="MSIP_Label_a8c544ca-bb84-4280-906e-934547e1d30c_ContentBits">
    <vt:lpwstr>2</vt:lpwstr>
  </property>
</Properties>
</file>