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Ahmedabad\"/>
    </mc:Choice>
  </mc:AlternateContent>
  <bookViews>
    <workbookView xWindow="0" yWindow="0" windowWidth="19200" windowHeight="6930" tabRatio="846"/>
  </bookViews>
  <sheets>
    <sheet name="SUMMARY " sheetId="1" r:id="rId1"/>
    <sheet name="CIVIL &amp; INTERIOR" sheetId="4" r:id="rId2"/>
    <sheet name="PLUMBING " sheetId="3" r:id="rId3"/>
    <sheet name="ELECTRICAL "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13" i="1" s="1"/>
  <c r="K34" i="4"/>
  <c r="L22" i="4" l="1"/>
  <c r="J21" i="4"/>
  <c r="J107" i="2" l="1"/>
  <c r="J109" i="2" s="1"/>
  <c r="E9" i="1" s="1"/>
  <c r="J103" i="2"/>
  <c r="J95" i="2"/>
  <c r="L24" i="4"/>
  <c r="L32" i="4"/>
  <c r="L36" i="4"/>
  <c r="L34" i="4"/>
  <c r="L57" i="4" l="1"/>
  <c r="E7" i="1" s="1"/>
  <c r="E11" i="1" s="1"/>
  <c r="F8" i="1"/>
  <c r="H89" i="2"/>
  <c r="H88" i="2"/>
  <c r="J14" i="3"/>
  <c r="J15" i="3"/>
  <c r="J16" i="3"/>
  <c r="J17" i="3"/>
  <c r="J18" i="3"/>
  <c r="J19" i="3"/>
  <c r="J20" i="3"/>
  <c r="J21" i="3"/>
  <c r="J22" i="3"/>
  <c r="J23" i="3"/>
  <c r="J24" i="3"/>
  <c r="J25" i="3"/>
  <c r="J26" i="3"/>
  <c r="J27" i="3"/>
  <c r="J28" i="3"/>
  <c r="J29" i="3"/>
  <c r="J30" i="3"/>
  <c r="J31" i="3"/>
  <c r="J32" i="3"/>
  <c r="J33" i="3"/>
  <c r="J34" i="3"/>
  <c r="J35" i="3"/>
  <c r="J36" i="3"/>
  <c r="J37" i="3"/>
  <c r="J38" i="3"/>
  <c r="J13" i="3"/>
  <c r="E12" i="1" l="1"/>
  <c r="E13" i="1" s="1"/>
  <c r="F107" i="2"/>
  <c r="F106" i="2"/>
  <c r="F105" i="2"/>
  <c r="F103" i="2"/>
  <c r="F99" i="2"/>
  <c r="F97" i="2"/>
  <c r="F95" i="2"/>
  <c r="F93" i="2"/>
  <c r="F92" i="2"/>
  <c r="F84" i="2"/>
  <c r="F83" i="2"/>
  <c r="F77" i="2"/>
  <c r="F75" i="2"/>
  <c r="F73" i="2"/>
  <c r="F71" i="2"/>
  <c r="F69" i="2"/>
  <c r="F67" i="2"/>
  <c r="F63" i="2"/>
  <c r="F61" i="2"/>
  <c r="F59" i="2"/>
  <c r="F57" i="2"/>
  <c r="F55" i="2"/>
  <c r="F53" i="2"/>
  <c r="F47" i="2"/>
  <c r="F46" i="2"/>
  <c r="F45" i="2"/>
  <c r="F40" i="2"/>
  <c r="F39" i="2"/>
  <c r="F35" i="2"/>
  <c r="F34" i="2"/>
  <c r="F28" i="2"/>
  <c r="F27" i="2"/>
  <c r="F23" i="2"/>
  <c r="F21" i="2"/>
  <c r="F17" i="2"/>
  <c r="J39" i="3"/>
  <c r="J41" i="3" s="1"/>
  <c r="J8" i="4"/>
  <c r="J9" i="4"/>
  <c r="J11" i="4"/>
  <c r="J12" i="4"/>
  <c r="J13" i="4"/>
  <c r="J14" i="4"/>
  <c r="J15" i="4"/>
  <c r="J16" i="4"/>
  <c r="J17" i="4"/>
  <c r="J18" i="4"/>
  <c r="J19" i="4"/>
  <c r="J20"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7" i="4"/>
  <c r="H54" i="4"/>
  <c r="H52" i="4"/>
  <c r="H49" i="4"/>
  <c r="H47" i="4"/>
  <c r="H45" i="4"/>
  <c r="H42" i="4"/>
  <c r="H37" i="4"/>
  <c r="H35" i="4"/>
  <c r="H33" i="4"/>
  <c r="H31" i="4"/>
  <c r="H23" i="4"/>
  <c r="H21" i="4"/>
  <c r="H15" i="4"/>
  <c r="H13" i="4"/>
  <c r="H11" i="4"/>
  <c r="H9" i="4"/>
  <c r="H7" i="4"/>
  <c r="H55" i="4" l="1"/>
  <c r="H18" i="4"/>
  <c r="H28" i="4"/>
  <c r="H39" i="4"/>
  <c r="J57" i="4"/>
  <c r="D7" i="1" s="1"/>
  <c r="F7" i="1" s="1"/>
  <c r="F109" i="2"/>
  <c r="H57" i="4"/>
  <c r="C7" i="1" s="1"/>
  <c r="H60" i="4" l="1"/>
  <c r="H62" i="4" s="1"/>
  <c r="H94" i="2" l="1"/>
  <c r="H95" i="2"/>
  <c r="H96" i="2"/>
  <c r="H97" i="2"/>
  <c r="H98" i="2"/>
  <c r="H99" i="2"/>
  <c r="H100" i="2"/>
  <c r="H101" i="2"/>
  <c r="H102" i="2"/>
  <c r="H103" i="2"/>
  <c r="H104" i="2"/>
  <c r="H105" i="2"/>
  <c r="H106" i="2"/>
  <c r="H107" i="2"/>
  <c r="C9" i="1"/>
  <c r="G7" i="1" l="1"/>
  <c r="H18" i="2"/>
  <c r="H19" i="2"/>
  <c r="H20" i="2"/>
  <c r="H21" i="2"/>
  <c r="H22" i="2"/>
  <c r="H23" i="2"/>
  <c r="H24" i="2"/>
  <c r="H25" i="2"/>
  <c r="H26" i="2"/>
  <c r="H27" i="2"/>
  <c r="H28" i="2"/>
  <c r="H29" i="2"/>
  <c r="H30" i="2"/>
  <c r="H31" i="2"/>
  <c r="H32" i="2"/>
  <c r="H33" i="2"/>
  <c r="H34" i="2"/>
  <c r="H35" i="2"/>
  <c r="H36" i="2"/>
  <c r="H37" i="2"/>
  <c r="H38" i="2"/>
  <c r="H39" i="2"/>
  <c r="H40" i="2"/>
  <c r="H41" i="2"/>
  <c r="H42" i="2"/>
  <c r="H43" i="2"/>
  <c r="H45" i="2"/>
  <c r="H46" i="2"/>
  <c r="H47" i="2"/>
  <c r="H48" i="2"/>
  <c r="H49" i="2"/>
  <c r="H50" i="2"/>
  <c r="H52" i="2"/>
  <c r="H53" i="2"/>
  <c r="H54" i="2"/>
  <c r="H55" i="2"/>
  <c r="H56" i="2"/>
  <c r="H57" i="2"/>
  <c r="H58" i="2"/>
  <c r="H59" i="2"/>
  <c r="H60" i="2"/>
  <c r="H61" i="2"/>
  <c r="H62" i="2"/>
  <c r="H63" i="2"/>
  <c r="H64" i="2"/>
  <c r="H66" i="2"/>
  <c r="H67" i="2"/>
  <c r="H68" i="2"/>
  <c r="H69" i="2"/>
  <c r="H70" i="2"/>
  <c r="H71" i="2"/>
  <c r="H72" i="2"/>
  <c r="H73" i="2"/>
  <c r="H74" i="2"/>
  <c r="H75" i="2"/>
  <c r="H76" i="2"/>
  <c r="H77" i="2"/>
  <c r="H78" i="2"/>
  <c r="H80" i="2"/>
  <c r="H81" i="2"/>
  <c r="H82" i="2"/>
  <c r="H83" i="2"/>
  <c r="H84" i="2"/>
  <c r="H85" i="2"/>
  <c r="H86" i="2"/>
  <c r="H87" i="2"/>
  <c r="H90" i="2"/>
  <c r="H91" i="2"/>
  <c r="H92" i="2"/>
  <c r="H93" i="2"/>
  <c r="H17" i="2"/>
  <c r="D8" i="1"/>
  <c r="H109" i="2" l="1"/>
  <c r="D9" i="1" s="1"/>
  <c r="F9" i="1" s="1"/>
  <c r="F14" i="3"/>
  <c r="F15" i="3"/>
  <c r="F16" i="3"/>
  <c r="F17" i="3"/>
  <c r="F18" i="3"/>
  <c r="F19" i="3"/>
  <c r="F20" i="3"/>
  <c r="F21" i="3"/>
  <c r="F22" i="3"/>
  <c r="F23" i="3"/>
  <c r="F24" i="3"/>
  <c r="F25" i="3"/>
  <c r="F26" i="3"/>
  <c r="F27" i="3"/>
  <c r="F28" i="3"/>
  <c r="F29" i="3"/>
  <c r="F30" i="3"/>
  <c r="F31" i="3"/>
  <c r="F32" i="3"/>
  <c r="F33" i="3"/>
  <c r="F34" i="3"/>
  <c r="F35" i="3"/>
  <c r="F36" i="3"/>
  <c r="F37" i="3"/>
  <c r="F13" i="3"/>
  <c r="D11" i="1" l="1"/>
  <c r="D12" i="1" s="1"/>
  <c r="D13" i="1" s="1"/>
  <c r="F11" i="1"/>
  <c r="F41" i="3"/>
  <c r="C8" i="1"/>
  <c r="C11" i="1" s="1"/>
  <c r="G8" i="1" l="1"/>
  <c r="C12" i="1"/>
  <c r="C13" i="1" s="1"/>
  <c r="G9" i="1" l="1"/>
  <c r="G11" i="1" s="1"/>
  <c r="F12" i="1"/>
  <c r="F13" i="1" s="1"/>
</calcChain>
</file>

<file path=xl/sharedStrings.xml><?xml version="1.0" encoding="utf-8"?>
<sst xmlns="http://schemas.openxmlformats.org/spreadsheetml/2006/main" count="301" uniqueCount="202">
  <si>
    <t xml:space="preserve">SR NO </t>
  </si>
  <si>
    <t xml:space="preserve">DISCRIPTION </t>
  </si>
  <si>
    <t xml:space="preserve">PO VALUE </t>
  </si>
  <si>
    <t xml:space="preserve">VARIANCE AMT </t>
  </si>
  <si>
    <t xml:space="preserve">ELECTRICAL </t>
  </si>
  <si>
    <t xml:space="preserve">PLUMBING </t>
  </si>
  <si>
    <t>Rev:</t>
  </si>
  <si>
    <t>R0</t>
  </si>
  <si>
    <t>Date:</t>
  </si>
  <si>
    <t>09.10.2023</t>
  </si>
  <si>
    <t>Previous Bill Amount(INR)</t>
  </si>
  <si>
    <t>Present Bill Amount (INR)</t>
  </si>
  <si>
    <t>Cumulative Amount (INR)</t>
  </si>
  <si>
    <t>Item No.</t>
  </si>
  <si>
    <t>Description</t>
  </si>
  <si>
    <t>Unit</t>
  </si>
  <si>
    <t>Qty</t>
  </si>
  <si>
    <t>Rate</t>
  </si>
  <si>
    <t>Amount</t>
  </si>
  <si>
    <t>Make</t>
  </si>
  <si>
    <t>A</t>
  </si>
  <si>
    <t>Nos.</t>
  </si>
  <si>
    <t xml:space="preserve"> </t>
  </si>
  <si>
    <t>Nos</t>
  </si>
  <si>
    <t>B</t>
  </si>
  <si>
    <t>C</t>
  </si>
  <si>
    <t>D</t>
  </si>
  <si>
    <t>DESCRIPTION</t>
  </si>
  <si>
    <t>UNIT</t>
  </si>
  <si>
    <t>Set</t>
  </si>
  <si>
    <t>SR. No</t>
  </si>
  <si>
    <t xml:space="preserve">UNIT RATE </t>
  </si>
  <si>
    <t>ELECTRICAL BOQ</t>
  </si>
  <si>
    <t>AS per the PO</t>
  </si>
  <si>
    <t>i</t>
  </si>
  <si>
    <t>DISTRIBUTION BOARDS</t>
  </si>
  <si>
    <t>Mtrs</t>
  </si>
  <si>
    <t xml:space="preserve">NET TOTAL </t>
  </si>
  <si>
    <t xml:space="preserve">GST 18% </t>
  </si>
  <si>
    <t xml:space="preserve">TOTAL </t>
  </si>
  <si>
    <t>Semolina Kitchens Pvt.Ltd.</t>
  </si>
  <si>
    <t xml:space="preserve">PO NO : </t>
  </si>
  <si>
    <t>PO QTY.</t>
  </si>
  <si>
    <t xml:space="preserve">PO  AMOUNT </t>
  </si>
  <si>
    <t>PO Qty</t>
  </si>
  <si>
    <t>PO Amount</t>
  </si>
  <si>
    <t>DATE :</t>
  </si>
  <si>
    <t>Nourish-AHM-PHE BOQ</t>
  </si>
  <si>
    <t>S.NO</t>
  </si>
  <si>
    <t>I</t>
  </si>
  <si>
    <t xml:space="preserve">INTERNAL WATER SYSTEM </t>
  </si>
  <si>
    <t>WATER DISTRIBUTION FOR ALL THE AREAS</t>
  </si>
  <si>
    <t>SUB-TOTAL FOR WATER DISTRIBUTION FOR ALL THE AREAS</t>
  </si>
  <si>
    <t>INTERNAL SEWERAGE WATER SYSTEM + BOH/BAR AREA</t>
  </si>
  <si>
    <t>ii</t>
  </si>
  <si>
    <t xml:space="preserve">100 mm dia </t>
  </si>
  <si>
    <t>40mm dia Flexible pipe for the drawing from the sink to the grease trap + from the sink to the outlet pipe</t>
  </si>
  <si>
    <t>(B)</t>
  </si>
  <si>
    <t>SUB -TOTAL FOR INTERNAL  SEWERAGE WATER SYSTEM ALL AREAS</t>
  </si>
  <si>
    <t>GRAND TOTAL FOR PHE WATER SUPPLY SYSTEM</t>
  </si>
  <si>
    <t xml:space="preserve">Rmt </t>
  </si>
  <si>
    <t xml:space="preserve">Nos </t>
  </si>
  <si>
    <t>Each</t>
  </si>
  <si>
    <t>S. No.</t>
  </si>
  <si>
    <t>Qty.</t>
  </si>
  <si>
    <t>(Rs.)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</si>
  <si>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</si>
  <si>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</si>
  <si>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</si>
  <si>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Type B</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</si>
  <si>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</si>
  <si>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</si>
  <si>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</si>
  <si>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</si>
  <si>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</si>
  <si>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</si>
  <si>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</si>
  <si>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</si>
  <si>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</si>
  <si>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</si>
  <si>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</si>
  <si>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</si>
  <si>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</si>
  <si>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Copper Wire</t>
  </si>
  <si>
    <t>8 SWG GI Wire</t>
  </si>
  <si>
    <t xml:space="preserve">1 Core 4.0 Sq. Mm FRLS Green Wire </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</si>
  <si>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</si>
  <si>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</si>
  <si>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</si>
  <si>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</si>
  <si>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</si>
  <si>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</si>
  <si>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</si>
  <si>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</si>
  <si>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</si>
  <si>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</si>
  <si>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</si>
  <si>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</si>
  <si>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</si>
  <si>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</si>
  <si>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</si>
  <si>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</si>
  <si>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</si>
  <si>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</si>
  <si>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</si>
  <si>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</si>
  <si>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</si>
  <si>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</si>
  <si>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</si>
  <si>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</si>
  <si>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Recessed Downlighter</t>
  </si>
  <si>
    <t>iii</t>
  </si>
  <si>
    <t>2x28W LED Tube</t>
  </si>
  <si>
    <t>iv</t>
  </si>
  <si>
    <t>LED Strip Light ( Per Meter)</t>
  </si>
  <si>
    <t>Signage</t>
  </si>
  <si>
    <t>Total For Electrical Works - INR</t>
  </si>
  <si>
    <t>CIVIL &amp; INTERIOR</t>
  </si>
  <si>
    <t>Venodr Name : INVENTECH SOLUTIONS</t>
  </si>
  <si>
    <t xml:space="preserve">1-63amp FP MCB with 3 single phase banks each comprising of 63A DP RCCB(100 mA) and 10 nos. 6/16/20/25 amps SP 10 kA MCB(Type C)  with thermal magnetic protective releases out goings. </t>
  </si>
  <si>
    <t>25X3 mm GI Strip</t>
  </si>
  <si>
    <t>RO</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</si>
  <si>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</si>
  <si>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</si>
  <si>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Same as above but switch and socket provided at separate location including wiring berween switch and socket and complete as required</t>
  </si>
  <si>
    <t>Supply installation testing and fixing 5 pin 25A/20A , 415V , single Phase metal Clad industrial socket outlet with 25A/20A FP MCB and complete in all respects( Wiring Excluded from scope of this item)</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</si>
  <si>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</si>
  <si>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</si>
  <si>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</si>
  <si>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(A)</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</si>
  <si>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</si>
  <si>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</si>
  <si>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 25 mm dia -287 rate</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</si>
  <si>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</si>
  <si>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Supplying, installing and testing, Digital Water Flow meter for measuring water consumption for the unit with all the mounting accessories with 32mm dia inlet and outlet size.  Endress Hauser Flow Meters.</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</si>
  <si>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</si>
  <si>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</si>
  <si>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Mixer Tap</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</si>
  <si>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</si>
  <si>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CIVIL</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</si>
  <si>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</si>
  <si>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</si>
  <si>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</si>
  <si>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</si>
  <si>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</si>
  <si>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</si>
  <si>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Provided Vitrified Tiles </t>
  </si>
  <si>
    <t>Sq.ft.</t>
  </si>
  <si>
    <t>Providing and Fixing of 8"X12"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</si>
  <si>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Front Counter in appvd  solid surface</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</si>
  <si>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</si>
  <si>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</si>
  <si>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 xml:space="preserve">Providing and Fixing of tiles  with 2mm grooves &amp; matte finish  on wall  as per approved  the design &amp;  specifications.  . Job to include cost of labour, material, cartage, loading, unloading, cutting, fixing and grouting.      </t>
  </si>
  <si>
    <t>TOTAL PART A :</t>
  </si>
  <si>
    <t>GYPSUM AND DESIGNER CEILING</t>
  </si>
  <si>
    <t>Gyprock Ceiling Ceiling</t>
  </si>
  <si>
    <t>Sq. Ft</t>
  </si>
  <si>
    <t xml:space="preserve">Providing and applying average 12 mm thk. Gyprock Ceiling Ceiling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</si>
  <si>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Cutouts in False ceiling for lights / Speakers etc.</t>
  </si>
  <si>
    <t>Making cutouts in the False ceiling  for spot lights, speakers etc.</t>
  </si>
  <si>
    <t xml:space="preserve">RECESSED DOWN LIGHT WHITE POWDER COATED. LAMP :COB LED 12W, 4000K </t>
  </si>
  <si>
    <t>Miscellaneous Points, if any please specify</t>
  </si>
  <si>
    <t>TOTAL PART B :</t>
  </si>
  <si>
    <t>PAINTING AND POLISHING</t>
  </si>
  <si>
    <t xml:space="preserve">Asian Royale Paint : Morning Glory </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</si>
  <si>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</si>
  <si>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</si>
  <si>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</si>
  <si>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</si>
  <si>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</si>
  <si>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</si>
  <si>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</si>
  <si>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</si>
  <si>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</si>
  <si>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</si>
  <si>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</si>
  <si>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</si>
  <si>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DIGITAL MENU BOARD</t>
  </si>
  <si>
    <t xml:space="preserve">Providing and Fixing Digital Menu Board </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</si>
  <si>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</si>
  <si>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</si>
  <si>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FLUSH DOOR</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</si>
  <si>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</si>
  <si>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HOOD PANELING</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</si>
  <si>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</si>
  <si>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TOTAL PART D :</t>
  </si>
  <si>
    <t>SUM TOTAL</t>
  </si>
  <si>
    <t xml:space="preserve">ADD SERVICE TAX </t>
  </si>
  <si>
    <t>ADD GST</t>
  </si>
  <si>
    <t xml:space="preserve"> GRAND TOTAL</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</si>
  <si>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</si>
  <si>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</si>
  <si>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Semolina/PO/24-25/000082</t>
  </si>
  <si>
    <t>Project : IDLI.COM</t>
  </si>
  <si>
    <t>IDLI.COM @ AHM</t>
  </si>
  <si>
    <t>CUMULATIVE AMT 
(previous + This Bill)</t>
  </si>
  <si>
    <t xml:space="preserve">PREVIOUS BILL AMT (RA-1) </t>
  </si>
  <si>
    <t>THIS BILL  AMT (Final Bill)</t>
  </si>
  <si>
    <t>Final Bill (INR)</t>
  </si>
  <si>
    <t>Previous Amount(INR)</t>
  </si>
  <si>
    <t>Final Bill Amount(INR)</t>
  </si>
  <si>
    <t>Previous Bill Amount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</si>
</sst>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_(* #,##0_);_(* \(#,##0\);_(* &quot;-&quot;??_);_(@_)"/>
    <numFmt numFmtId="209" formatCode="##\ ##\ ##\ ###"/>
    <numFmt numFmtId="210" formatCode="_-* #,##0.00\ _m_k_-;\-* #,##0.00\ _m_k_-;_-* &quot;-&quot;??\ _m_k_-;_-@_-"/>
  </numFmts>
  <fonts count="88">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i/>
      <sz val="11"/>
      <name val="Arial"/>
      <family val="2"/>
    </font>
    <font>
      <b/>
      <sz val="12"/>
      <color theme="1"/>
      <name val="Calibri"/>
      <family val="2"/>
      <scheme val="minor"/>
    </font>
    <font>
      <sz val="10"/>
      <name val="Helv"/>
      <charset val="204"/>
    </font>
    <font>
      <b/>
      <sz val="10"/>
      <color theme="1"/>
      <name val="Calibri"/>
      <family val="2"/>
      <scheme val="minor"/>
    </font>
    <font>
      <sz val="10"/>
      <color theme="1"/>
      <name val="Calibri"/>
      <family val="2"/>
      <scheme val="minor"/>
    </font>
    <font>
      <sz val="10"/>
      <name val="Calibri"/>
      <family val="2"/>
      <scheme val="minor"/>
    </font>
    <font>
      <b/>
      <sz val="11"/>
      <color indexed="8"/>
      <name val="Arial"/>
      <family val="2"/>
    </font>
    <font>
      <b/>
      <i/>
      <sz val="11"/>
      <name val="Arial"/>
      <family val="2"/>
    </font>
    <font>
      <b/>
      <sz val="10"/>
      <color theme="1"/>
      <name val="Century Gothic"/>
      <family val="2"/>
    </font>
    <font>
      <sz val="10"/>
      <color theme="1"/>
      <name val="Century Gothic"/>
      <family val="2"/>
    </font>
    <font>
      <b/>
      <sz val="12"/>
      <color theme="1"/>
      <name val="Century Gothic"/>
      <family val="2"/>
    </font>
    <font>
      <sz val="12"/>
      <color theme="1"/>
      <name val="Century Gothic"/>
      <family val="2"/>
    </font>
    <font>
      <sz val="11"/>
      <name val="Calibri"/>
      <family val="2"/>
      <scheme val="minor"/>
    </font>
    <font>
      <b/>
      <sz val="14"/>
      <name val="Swis721 Cn BT"/>
      <family val="2"/>
    </font>
    <font>
      <b/>
      <sz val="12"/>
      <name val="Swis721 Cn BT"/>
      <family val="2"/>
    </font>
    <font>
      <sz val="10"/>
      <name val="Swis721 Cn BT"/>
      <family val="2"/>
    </font>
    <font>
      <b/>
      <sz val="10"/>
      <name val="Swis721 Cn BT"/>
      <family val="2"/>
    </font>
    <font>
      <sz val="9"/>
      <name val="Swis721 Cn BT"/>
      <family val="2"/>
    </font>
    <font>
      <sz val="11"/>
      <name val="Swis721 Cn BT"/>
      <family val="2"/>
    </font>
    <font>
      <b/>
      <sz val="11"/>
      <name val="Swis721 Cn BT"/>
      <family val="2"/>
    </font>
    <font>
      <b/>
      <sz val="11"/>
      <name val="Calibri"/>
      <family val="2"/>
    </font>
    <font>
      <sz val="11"/>
      <name val="Calibri"/>
      <family val="2"/>
    </font>
  </fonts>
  <fills count="38">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rgb="FFFFC000"/>
        <bgColor indexed="64"/>
      </patternFill>
    </fill>
    <fill>
      <patternFill patternType="solid">
        <fgColor theme="6" tint="0.39997558519241921"/>
        <bgColor indexed="64"/>
      </patternFill>
    </fill>
    <fill>
      <patternFill patternType="solid">
        <fgColor theme="7"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056">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7"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16" borderId="17" applyNumberFormat="0" applyAlignment="0" applyProtection="0"/>
    <xf numFmtId="0" fontId="25" fillId="0" borderId="22" applyNumberFormat="0" applyFill="0" applyAlignment="0" applyProtection="0"/>
    <xf numFmtId="0" fontId="26" fillId="30" borderId="0" applyNumberFormat="0" applyBorder="0" applyAlignment="0" applyProtection="0"/>
    <xf numFmtId="0" fontId="4" fillId="0" borderId="0"/>
    <xf numFmtId="0" fontId="2" fillId="0" borderId="0"/>
    <xf numFmtId="0" fontId="4" fillId="0" borderId="0"/>
    <xf numFmtId="0" fontId="4" fillId="31" borderId="23" applyNumberFormat="0" applyAlignment="0" applyProtection="0"/>
    <xf numFmtId="0" fontId="27" fillId="10" borderId="24" applyNumberFormat="0" applyAlignment="0" applyProtection="0"/>
    <xf numFmtId="0" fontId="6" fillId="0" borderId="0"/>
    <xf numFmtId="0" fontId="28" fillId="0" borderId="0" applyNumberFormat="0" applyFill="0" applyBorder="0" applyAlignment="0" applyProtection="0"/>
    <xf numFmtId="0" fontId="29" fillId="0" borderId="25"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169" fontId="4" fillId="0" borderId="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2" fontId="4" fillId="0" borderId="0" applyFill="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7"/>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4" borderId="0"/>
    <xf numFmtId="184" fontId="15" fillId="4"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13" borderId="0" applyNumberFormat="0" applyBorder="0" applyAlignment="0" applyProtection="0"/>
    <xf numFmtId="0" fontId="15" fillId="10" borderId="0" applyNumberFormat="0" applyBorder="0" applyAlignment="0" applyProtection="0"/>
    <xf numFmtId="179" fontId="12" fillId="0" borderId="0">
      <alignment horizontal="left"/>
    </xf>
    <xf numFmtId="0" fontId="42" fillId="0" borderId="27" applyNumberFormat="0" applyAlignment="0" applyProtection="0"/>
    <xf numFmtId="0" fontId="42" fillId="0" borderId="16">
      <alignment horizontal="left" vertical="center"/>
    </xf>
    <xf numFmtId="0" fontId="43" fillId="0" borderId="20"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31" borderId="0" applyNumberFormat="0" applyBorder="0" applyAlignment="0" applyProtection="0"/>
    <xf numFmtId="0" fontId="24" fillId="16" borderId="17"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32" borderId="7"/>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30" borderId="0" applyNumberFormat="0" applyBorder="0" applyAlignment="0" applyProtection="0"/>
    <xf numFmtId="0" fontId="26" fillId="30"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31" borderId="23" applyNumberFormat="0" applyAlignment="0" applyProtection="0"/>
    <xf numFmtId="0" fontId="34" fillId="31" borderId="23" applyNumberFormat="0" applyAlignment="0" applyProtection="0"/>
    <xf numFmtId="187" fontId="4" fillId="0" borderId="0">
      <protection locked="0"/>
    </xf>
    <xf numFmtId="0" fontId="27" fillId="10" borderId="24"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4" borderId="0"/>
    <xf numFmtId="197" fontId="4" fillId="4"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5" borderId="8">
      <alignment horizontal="left"/>
    </xf>
    <xf numFmtId="0" fontId="56" fillId="11" borderId="0">
      <alignment horizontal="center" vertical="center"/>
    </xf>
    <xf numFmtId="0" fontId="56" fillId="11" borderId="28">
      <alignment horizontal="center" vertical="center"/>
    </xf>
    <xf numFmtId="0" fontId="57" fillId="15" borderId="7">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4" borderId="0"/>
    <xf numFmtId="201" fontId="15" fillId="4" borderId="0"/>
    <xf numFmtId="200" fontId="4" fillId="4"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29">
      <alignment vertical="center"/>
    </xf>
    <xf numFmtId="182" fontId="4" fillId="0" borderId="0">
      <protection locked="0"/>
    </xf>
    <xf numFmtId="182" fontId="13" fillId="0" borderId="0" applyFill="0" applyProtection="0"/>
    <xf numFmtId="0" fontId="62" fillId="11" borderId="0" applyNumberFormat="0" applyAlignment="0"/>
    <xf numFmtId="0" fontId="39" fillId="0" borderId="7"/>
    <xf numFmtId="40" fontId="57" fillId="0" borderId="0"/>
    <xf numFmtId="0" fontId="63" fillId="33" borderId="0"/>
    <xf numFmtId="0" fontId="64" fillId="0" borderId="30" applyNumberFormat="0" applyFill="0" applyProtection="0">
      <alignment horizontal="center"/>
    </xf>
    <xf numFmtId="182" fontId="12" fillId="0" borderId="0"/>
    <xf numFmtId="0" fontId="47" fillId="0" borderId="31"/>
    <xf numFmtId="0" fontId="47" fillId="0" borderId="7"/>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6" borderId="17" applyNumberFormat="0" applyAlignment="0" applyProtection="0"/>
    <xf numFmtId="0" fontId="4" fillId="0" borderId="0"/>
    <xf numFmtId="0" fontId="4" fillId="0" borderId="0"/>
    <xf numFmtId="0" fontId="28" fillId="0" borderId="0" applyNumberForma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0" fontId="68" fillId="0" borderId="0"/>
    <xf numFmtId="207" fontId="4" fillId="0" borderId="0" applyFont="0" applyFill="0" applyBorder="0" applyAlignment="0" applyProtection="0"/>
    <xf numFmtId="0" fontId="68" fillId="0" borderId="0"/>
    <xf numFmtId="43" fontId="2" fillId="0" borderId="0" applyFont="0" applyFill="0" applyBorder="0" applyAlignment="0" applyProtection="0"/>
  </cellStyleXfs>
  <cellXfs count="262">
    <xf numFmtId="0" fontId="0" fillId="0" borderId="0" xfId="0"/>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wrapText="1"/>
    </xf>
    <xf numFmtId="4" fontId="14" fillId="0" borderId="0" xfId="824" applyNumberFormat="1" applyFont="1" applyFill="1" applyBorder="1" applyAlignment="1" applyProtection="1">
      <alignment horizontal="right" vertical="center"/>
      <protection locked="0"/>
    </xf>
    <xf numFmtId="0" fontId="14" fillId="0" borderId="0" xfId="0" applyFont="1" applyAlignment="1" applyProtection="1">
      <alignment horizontal="center" vertical="center" wrapText="1"/>
      <protection locked="0"/>
    </xf>
    <xf numFmtId="4" fontId="14" fillId="0" borderId="0" xfId="0" applyNumberFormat="1" applyFont="1" applyAlignment="1" applyProtection="1">
      <alignment horizontal="right" vertical="center"/>
      <protection locked="0"/>
    </xf>
    <xf numFmtId="164" fontId="14" fillId="0" borderId="0" xfId="824"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4" fontId="14" fillId="0" borderId="32" xfId="0" applyNumberFormat="1" applyFont="1" applyBorder="1" applyAlignment="1" applyProtection="1">
      <alignment horizontal="right" vertical="center"/>
      <protection locked="0"/>
    </xf>
    <xf numFmtId="164" fontId="14" fillId="0" borderId="26" xfId="824" applyFont="1" applyFill="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14" fillId="0" borderId="26" xfId="0" applyFont="1" applyBorder="1" applyAlignment="1" applyProtection="1">
      <alignment horizontal="justify" vertical="center" wrapText="1"/>
      <protection locked="0"/>
    </xf>
    <xf numFmtId="0" fontId="14" fillId="0" borderId="26" xfId="0" applyFont="1" applyBorder="1" applyAlignment="1" applyProtection="1">
      <alignment vertical="center"/>
      <protection locked="0"/>
    </xf>
    <xf numFmtId="4" fontId="14" fillId="34" borderId="33" xfId="0" applyNumberFormat="1" applyFont="1" applyFill="1" applyBorder="1" applyAlignment="1" applyProtection="1">
      <alignment horizontal="right" vertical="center"/>
      <protection locked="0"/>
    </xf>
    <xf numFmtId="0" fontId="14" fillId="0" borderId="1"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35" xfId="1" applyNumberFormat="1" applyFont="1" applyBorder="1" applyAlignment="1">
      <alignment horizontal="center" vertical="center"/>
    </xf>
    <xf numFmtId="0" fontId="67" fillId="2" borderId="1" xfId="0" applyFont="1" applyFill="1" applyBorder="1" applyAlignment="1">
      <alignment horizontal="center"/>
    </xf>
    <xf numFmtId="168" fontId="0" fillId="0" borderId="35" xfId="1" applyNumberFormat="1" applyFont="1" applyBorder="1" applyAlignment="1">
      <alignment horizontal="center"/>
    </xf>
    <xf numFmtId="168" fontId="0" fillId="0" borderId="35" xfId="1" applyNumberFormat="1" applyFont="1" applyFill="1" applyBorder="1" applyAlignment="1">
      <alignment horizontal="center"/>
    </xf>
    <xf numFmtId="168" fontId="3" fillId="0" borderId="35" xfId="1" applyNumberFormat="1" applyFont="1" applyFill="1" applyBorder="1" applyAlignment="1">
      <alignment horizontal="center"/>
    </xf>
    <xf numFmtId="168" fontId="3" fillId="0" borderId="35" xfId="1" applyNumberFormat="1" applyFont="1" applyBorder="1" applyAlignment="1"/>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69" fillId="0" borderId="39" xfId="914" applyFont="1" applyBorder="1" applyAlignment="1">
      <alignment horizontal="center" vertical="center"/>
    </xf>
    <xf numFmtId="0" fontId="69" fillId="3" borderId="39" xfId="914" applyFont="1" applyFill="1" applyBorder="1" applyAlignment="1">
      <alignment horizontal="center" vertical="center"/>
    </xf>
    <xf numFmtId="0" fontId="70" fillId="0" borderId="39" xfId="914" applyFont="1" applyBorder="1" applyAlignment="1">
      <alignment horizontal="center" vertical="center"/>
    </xf>
    <xf numFmtId="0" fontId="70" fillId="0" borderId="39" xfId="914" applyFont="1" applyBorder="1" applyAlignment="1">
      <alignment horizontal="center" vertical="center" wrapText="1"/>
    </xf>
    <xf numFmtId="0" fontId="71" fillId="0" borderId="39" xfId="914" applyFont="1" applyBorder="1"/>
    <xf numFmtId="0" fontId="69" fillId="0" borderId="39" xfId="914" applyFont="1" applyBorder="1" applyAlignment="1">
      <alignment horizontal="left"/>
    </xf>
    <xf numFmtId="0" fontId="67" fillId="3" borderId="39" xfId="914" applyFont="1" applyFill="1" applyBorder="1" applyAlignment="1">
      <alignment horizontal="center" vertical="center"/>
    </xf>
    <xf numFmtId="0" fontId="69" fillId="3" borderId="39" xfId="914" applyFont="1" applyFill="1" applyBorder="1" applyAlignment="1">
      <alignment horizontal="left"/>
    </xf>
    <xf numFmtId="207" fontId="70" fillId="6" borderId="39" xfId="1051" applyFont="1" applyFill="1" applyBorder="1" applyAlignment="1">
      <alignment vertical="center"/>
    </xf>
    <xf numFmtId="2" fontId="69" fillId="3" borderId="39" xfId="914" applyNumberFormat="1" applyFont="1" applyFill="1" applyBorder="1" applyAlignment="1">
      <alignment horizontal="center" vertical="center"/>
    </xf>
    <xf numFmtId="0" fontId="0" fillId="0" borderId="39" xfId="0" applyBorder="1"/>
    <xf numFmtId="0" fontId="0" fillId="0" borderId="0" xfId="0" applyAlignment="1">
      <alignment horizontal="center"/>
    </xf>
    <xf numFmtId="0" fontId="3" fillId="0" borderId="39" xfId="0" applyFont="1" applyBorder="1"/>
    <xf numFmtId="0" fontId="31" fillId="0" borderId="40" xfId="0" applyFont="1" applyBorder="1" applyAlignment="1">
      <alignment horizontal="center"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vertical="center"/>
    </xf>
    <xf numFmtId="0" fontId="31" fillId="0" borderId="43" xfId="0" applyFont="1" applyBorder="1" applyAlignment="1">
      <alignment horizontal="center" vertical="center"/>
    </xf>
    <xf numFmtId="0" fontId="31" fillId="0" borderId="43" xfId="0" quotePrefix="1" applyFont="1" applyBorder="1" applyAlignment="1">
      <alignment horizontal="center" vertical="center"/>
    </xf>
    <xf numFmtId="0" fontId="72" fillId="0" borderId="0" xfId="1052" applyFont="1" applyAlignment="1">
      <alignment horizontal="center" vertical="center"/>
    </xf>
    <xf numFmtId="0" fontId="73" fillId="0" borderId="0" xfId="0" applyFont="1" applyAlignment="1">
      <alignment horizontal="justify" vertical="center"/>
    </xf>
    <xf numFmtId="209" fontId="7" fillId="0" borderId="0" xfId="1052" applyNumberFormat="1" applyFont="1" applyAlignment="1">
      <alignment horizontal="center" vertical="center"/>
    </xf>
    <xf numFmtId="0" fontId="7" fillId="0" borderId="0" xfId="1052" applyFont="1" applyAlignment="1">
      <alignment horizontal="center" vertical="center"/>
    </xf>
    <xf numFmtId="0" fontId="31" fillId="0" borderId="0" xfId="0" quotePrefix="1" applyFont="1" applyAlignment="1">
      <alignment horizontal="center" vertical="center"/>
    </xf>
    <xf numFmtId="0" fontId="14" fillId="0" borderId="0" xfId="0" applyFont="1" applyAlignment="1">
      <alignment horizontal="center" vertical="center"/>
    </xf>
    <xf numFmtId="171" fontId="14" fillId="0" borderId="0" xfId="0" applyNumberFormat="1" applyFont="1" applyAlignment="1">
      <alignment horizontal="center" vertical="center"/>
    </xf>
    <xf numFmtId="210" fontId="14" fillId="0" borderId="0" xfId="1" applyNumberFormat="1" applyFont="1" applyFill="1" applyBorder="1" applyAlignment="1">
      <alignment horizontal="center" vertical="center"/>
    </xf>
    <xf numFmtId="207"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justify" vertical="center"/>
    </xf>
    <xf numFmtId="1" fontId="14" fillId="0" borderId="0" xfId="0" applyNumberFormat="1" applyFont="1" applyAlignment="1">
      <alignment horizontal="center" vertical="center"/>
    </xf>
    <xf numFmtId="0" fontId="14" fillId="0" borderId="0" xfId="0" quotePrefix="1" applyFont="1" applyAlignment="1">
      <alignment horizontal="center" vertical="center"/>
    </xf>
    <xf numFmtId="0" fontId="31" fillId="0" borderId="0" xfId="0" applyFont="1" applyAlignment="1">
      <alignment horizontal="justify" vertical="center"/>
    </xf>
    <xf numFmtId="210" fontId="14" fillId="0" borderId="0" xfId="1053"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209" fontId="14" fillId="0" borderId="0" xfId="1052" applyNumberFormat="1" applyFont="1" applyAlignment="1">
      <alignment horizontal="center" vertical="center"/>
    </xf>
    <xf numFmtId="0" fontId="7" fillId="0" borderId="0" xfId="92" applyFont="1" applyAlignment="1">
      <alignment horizontal="justify" vertical="center"/>
    </xf>
    <xf numFmtId="0" fontId="14" fillId="0" borderId="0" xfId="92" applyFont="1" applyAlignment="1">
      <alignment horizontal="center" vertical="center"/>
    </xf>
    <xf numFmtId="0" fontId="14" fillId="0" borderId="0" xfId="92" applyFont="1" applyAlignment="1">
      <alignment horizontal="justify" vertical="center"/>
    </xf>
    <xf numFmtId="171" fontId="14" fillId="0" borderId="0" xfId="0" applyNumberFormat="1" applyFont="1" applyAlignment="1">
      <alignment horizontal="justify" vertical="center" wrapText="1"/>
    </xf>
    <xf numFmtId="1" fontId="14" fillId="0" borderId="0" xfId="0" quotePrefix="1" applyNumberFormat="1" applyFont="1" applyAlignment="1">
      <alignment horizontal="center" vertical="center"/>
    </xf>
    <xf numFmtId="171" fontId="14" fillId="0" borderId="44" xfId="0" applyNumberFormat="1" applyFont="1" applyBorder="1" applyAlignment="1">
      <alignment horizontal="center" vertical="center"/>
    </xf>
    <xf numFmtId="171" fontId="14" fillId="0" borderId="0" xfId="0" applyNumberFormat="1" applyFont="1" applyAlignment="1">
      <alignment horizontal="justify" vertical="center"/>
    </xf>
    <xf numFmtId="0" fontId="31" fillId="0" borderId="0" xfId="0" applyFont="1" applyAlignment="1">
      <alignment horizontal="center" vertical="center"/>
    </xf>
    <xf numFmtId="0" fontId="14" fillId="0" borderId="0" xfId="0" applyFont="1" applyAlignment="1">
      <alignment horizontal="left" vertical="center" wrapText="1"/>
    </xf>
    <xf numFmtId="0" fontId="14" fillId="0" borderId="39" xfId="0" applyFont="1" applyBorder="1" applyAlignment="1" applyProtection="1">
      <alignment vertical="center"/>
      <protection locked="0"/>
    </xf>
    <xf numFmtId="4" fontId="14" fillId="0" borderId="39" xfId="0" applyNumberFormat="1" applyFont="1" applyBorder="1" applyAlignment="1" applyProtection="1">
      <alignment vertical="center"/>
      <protection locked="0"/>
    </xf>
    <xf numFmtId="43" fontId="14" fillId="0" borderId="39" xfId="0" applyNumberFormat="1" applyFont="1" applyBorder="1" applyAlignment="1" applyProtection="1">
      <alignment vertical="center"/>
      <protection locked="0"/>
    </xf>
    <xf numFmtId="0" fontId="0" fillId="0" borderId="39" xfId="0" applyBorder="1" applyAlignment="1">
      <alignment vertical="center"/>
    </xf>
    <xf numFmtId="0" fontId="74" fillId="0" borderId="35" xfId="0" applyFont="1" applyBorder="1" applyAlignment="1">
      <alignment horizontal="center" vertical="center" wrapText="1"/>
    </xf>
    <xf numFmtId="0" fontId="75" fillId="0" borderId="35" xfId="0" applyFont="1" applyBorder="1" applyAlignment="1">
      <alignment horizontal="center" vertical="center" wrapText="1"/>
    </xf>
    <xf numFmtId="2" fontId="75" fillId="0" borderId="35" xfId="0" applyNumberFormat="1" applyFont="1" applyBorder="1" applyAlignment="1">
      <alignment horizontal="center" vertical="center" wrapText="1"/>
    </xf>
    <xf numFmtId="0" fontId="0" fillId="0" borderId="35" xfId="0" applyBorder="1"/>
    <xf numFmtId="0" fontId="0" fillId="0" borderId="35" xfId="0" applyBorder="1" applyAlignment="1">
      <alignment vertical="center"/>
    </xf>
    <xf numFmtId="0" fontId="0" fillId="0" borderId="0" xfId="0" applyAlignment="1">
      <alignment vertical="center"/>
    </xf>
    <xf numFmtId="2" fontId="77" fillId="0" borderId="39" xfId="0" applyNumberFormat="1" applyFont="1" applyBorder="1" applyAlignment="1">
      <alignment horizontal="center" vertical="center" wrapText="1"/>
    </xf>
    <xf numFmtId="0" fontId="77" fillId="0" borderId="0" xfId="0" applyFont="1" applyAlignment="1">
      <alignment horizontal="center" vertical="center" wrapText="1"/>
    </xf>
    <xf numFmtId="0" fontId="76" fillId="3" borderId="39" xfId="0" applyFont="1" applyFill="1" applyBorder="1" applyAlignment="1">
      <alignment horizontal="center" vertical="center" wrapText="1"/>
    </xf>
    <xf numFmtId="1" fontId="77" fillId="0" borderId="39" xfId="0" applyNumberFormat="1" applyFont="1" applyBorder="1" applyAlignment="1">
      <alignment horizontal="center" vertical="center" wrapText="1"/>
    </xf>
    <xf numFmtId="2" fontId="77" fillId="0" borderId="0" xfId="0" applyNumberFormat="1" applyFont="1" applyAlignment="1">
      <alignment horizontal="center" vertical="center" wrapText="1"/>
    </xf>
    <xf numFmtId="207" fontId="14" fillId="0" borderId="0" xfId="1053" applyFont="1" applyFill="1" applyBorder="1" applyAlignment="1">
      <alignment horizontal="center" vertical="center"/>
    </xf>
    <xf numFmtId="0" fontId="14" fillId="0" borderId="0" xfId="1052" applyFont="1" applyAlignment="1">
      <alignment horizontal="center" vertical="center"/>
    </xf>
    <xf numFmtId="207" fontId="14" fillId="0" borderId="0" xfId="1" applyNumberFormat="1" applyFont="1" applyFill="1" applyBorder="1" applyAlignment="1">
      <alignment horizontal="center" vertical="center"/>
    </xf>
    <xf numFmtId="207" fontId="14" fillId="0" borderId="0" xfId="1053" applyFont="1" applyAlignment="1">
      <alignment horizontal="center" vertical="center"/>
    </xf>
    <xf numFmtId="0" fontId="3" fillId="3" borderId="39" xfId="914" applyFont="1" applyFill="1" applyBorder="1" applyAlignment="1">
      <alignment horizontal="center" vertical="center"/>
    </xf>
    <xf numFmtId="0" fontId="3" fillId="3" borderId="39" xfId="914" applyFont="1" applyFill="1" applyBorder="1" applyAlignment="1">
      <alignment horizontal="center"/>
    </xf>
    <xf numFmtId="0" fontId="2" fillId="0" borderId="39" xfId="914" applyFont="1" applyBorder="1" applyAlignment="1">
      <alignment horizontal="center" vertical="center"/>
    </xf>
    <xf numFmtId="0" fontId="6" fillId="3" borderId="0" xfId="914" applyFill="1"/>
    <xf numFmtId="0" fontId="81" fillId="0" borderId="47" xfId="0" applyFont="1" applyBorder="1" applyAlignment="1">
      <alignment horizontal="center" vertical="top" wrapText="1"/>
    </xf>
    <xf numFmtId="3" fontId="81" fillId="0" borderId="39" xfId="0" applyNumberFormat="1" applyFont="1" applyBorder="1" applyAlignment="1">
      <alignment horizontal="center" vertical="center" wrapText="1"/>
    </xf>
    <xf numFmtId="0" fontId="84" fillId="0" borderId="11" xfId="0" applyFont="1" applyBorder="1" applyAlignment="1">
      <alignment horizontal="center" wrapText="1"/>
    </xf>
    <xf numFmtId="0" fontId="81" fillId="0" borderId="39" xfId="0" applyFont="1" applyBorder="1" applyAlignment="1">
      <alignment horizontal="center" vertical="center" wrapText="1"/>
    </xf>
    <xf numFmtId="0" fontId="85" fillId="37" borderId="39" xfId="0" applyFont="1" applyFill="1" applyBorder="1" applyAlignment="1">
      <alignment horizontal="center" vertical="center" wrapText="1"/>
    </xf>
    <xf numFmtId="0" fontId="84" fillId="0" borderId="12" xfId="0" applyFont="1" applyBorder="1" applyAlignment="1">
      <alignment horizontal="center" wrapText="1"/>
    </xf>
    <xf numFmtId="1" fontId="80" fillId="35" borderId="39" xfId="2" applyNumberFormat="1" applyFont="1" applyFill="1" applyBorder="1" applyAlignment="1">
      <alignment horizontal="center" vertical="center" wrapText="1"/>
    </xf>
    <xf numFmtId="0" fontId="81" fillId="0" borderId="39" xfId="0" applyFont="1" applyBorder="1" applyAlignment="1">
      <alignment horizontal="center" vertical="top" wrapText="1"/>
    </xf>
    <xf numFmtId="0" fontId="84" fillId="0" borderId="39" xfId="0" applyFont="1" applyBorder="1" applyAlignment="1">
      <alignment wrapText="1"/>
    </xf>
    <xf numFmtId="0" fontId="84" fillId="0" borderId="39" xfId="0" applyFont="1" applyBorder="1" applyAlignment="1">
      <alignment horizontal="center" wrapText="1"/>
    </xf>
    <xf numFmtId="0" fontId="83" fillId="0" borderId="39" xfId="0" applyFont="1" applyBorder="1" applyAlignment="1">
      <alignment horizontal="center" vertical="center" wrapText="1"/>
    </xf>
    <xf numFmtId="0" fontId="84" fillId="0" borderId="47" xfId="0" applyFont="1" applyBorder="1" applyAlignment="1">
      <alignment horizontal="center" wrapText="1"/>
    </xf>
    <xf numFmtId="0" fontId="85" fillId="36" borderId="39" xfId="0" applyFont="1" applyFill="1" applyBorder="1" applyAlignment="1">
      <alignment horizontal="center" vertical="center" wrapText="1"/>
    </xf>
    <xf numFmtId="0" fontId="79" fillId="35" borderId="39" xfId="2" applyFont="1" applyFill="1" applyBorder="1" applyAlignment="1">
      <alignment horizontal="center" vertical="center" wrapText="1"/>
    </xf>
    <xf numFmtId="207" fontId="31" fillId="0" borderId="52" xfId="1053" applyFont="1" applyFill="1" applyBorder="1" applyAlignment="1">
      <alignment horizontal="center" vertical="center"/>
    </xf>
    <xf numFmtId="0" fontId="68" fillId="0" borderId="39" xfId="1054" applyBorder="1"/>
    <xf numFmtId="0" fontId="68" fillId="0" borderId="39" xfId="1054" applyBorder="1" applyAlignment="1">
      <alignment horizontal="center" vertical="center"/>
    </xf>
    <xf numFmtId="0" fontId="67" fillId="3" borderId="39" xfId="1054" applyFont="1" applyFill="1" applyBorder="1" applyAlignment="1">
      <alignment horizontal="center" vertical="center"/>
    </xf>
    <xf numFmtId="0" fontId="3" fillId="3" borderId="39" xfId="1054" applyFont="1" applyFill="1" applyBorder="1" applyAlignment="1">
      <alignment horizontal="center" vertical="center" wrapText="1"/>
    </xf>
    <xf numFmtId="0" fontId="3" fillId="3" borderId="39" xfId="1054" applyFont="1" applyFill="1" applyBorder="1" applyAlignment="1">
      <alignment horizontal="center" vertical="center"/>
    </xf>
    <xf numFmtId="0" fontId="2" fillId="0" borderId="39" xfId="1054" applyFont="1" applyBorder="1" applyAlignment="1">
      <alignment horizontal="center" vertical="center" wrapText="1"/>
    </xf>
    <xf numFmtId="0" fontId="2" fillId="0" borderId="39" xfId="1054" applyFont="1" applyBorder="1" applyAlignment="1">
      <alignment horizontal="center" vertical="center"/>
    </xf>
    <xf numFmtId="0" fontId="2" fillId="0" borderId="39" xfId="1054" applyFont="1" applyBorder="1" applyAlignment="1">
      <alignment horizontal="justify" vertical="top" wrapText="1"/>
    </xf>
    <xf numFmtId="0" fontId="78" fillId="0" borderId="39" xfId="87" applyFont="1" applyBorder="1" applyAlignment="1">
      <alignment horizontal="justify" vertical="top"/>
    </xf>
    <xf numFmtId="0" fontId="78" fillId="0" borderId="39" xfId="1054" applyFont="1" applyBorder="1" applyAlignment="1">
      <alignment horizontal="justify" vertical="top"/>
    </xf>
    <xf numFmtId="0" fontId="2" fillId="6" borderId="39" xfId="1054" applyFont="1" applyFill="1" applyBorder="1" applyAlignment="1">
      <alignment horizontal="justify" vertical="top" wrapText="1"/>
    </xf>
    <xf numFmtId="0" fontId="0" fillId="0" borderId="39" xfId="1054" applyFont="1" applyBorder="1" applyAlignment="1">
      <alignment horizontal="justify" vertical="top" wrapText="1"/>
    </xf>
    <xf numFmtId="0" fontId="2" fillId="0" borderId="39" xfId="1054" applyFont="1" applyBorder="1" applyAlignment="1">
      <alignment vertical="top"/>
    </xf>
    <xf numFmtId="0" fontId="3" fillId="0" borderId="39" xfId="1054" applyFont="1" applyBorder="1" applyAlignment="1">
      <alignment horizontal="center" vertical="center"/>
    </xf>
    <xf numFmtId="0" fontId="3" fillId="0" borderId="39" xfId="1054" applyFont="1" applyBorder="1" applyAlignment="1">
      <alignment horizontal="justify" vertical="top" wrapText="1"/>
    </xf>
    <xf numFmtId="0" fontId="3" fillId="0" borderId="39" xfId="1054" applyFont="1" applyBorder="1" applyAlignment="1">
      <alignment horizontal="center"/>
    </xf>
    <xf numFmtId="0" fontId="78" fillId="0" borderId="39" xfId="1054" applyFont="1" applyBorder="1"/>
    <xf numFmtId="0" fontId="78" fillId="0" borderId="39" xfId="1054" applyFont="1" applyBorder="1" applyAlignment="1">
      <alignment horizontal="center" vertical="center"/>
    </xf>
    <xf numFmtId="1" fontId="78" fillId="4" borderId="39" xfId="1054" applyNumberFormat="1" applyFont="1" applyFill="1" applyBorder="1" applyAlignment="1">
      <alignment horizontal="center" vertical="center" wrapText="1"/>
    </xf>
    <xf numFmtId="0" fontId="3" fillId="0" borderId="39" xfId="1054" applyFont="1" applyBorder="1" applyAlignment="1">
      <alignment horizontal="left" wrapText="1"/>
    </xf>
    <xf numFmtId="0" fontId="78" fillId="0" borderId="39" xfId="1054" applyFont="1" applyBorder="1" applyAlignment="1">
      <alignment wrapText="1"/>
    </xf>
    <xf numFmtId="2" fontId="3" fillId="3" borderId="39" xfId="1054" applyNumberFormat="1" applyFont="1" applyFill="1" applyBorder="1" applyAlignment="1">
      <alignment horizontal="center" vertical="center" wrapText="1"/>
    </xf>
    <xf numFmtId="1" fontId="78" fillId="6" borderId="39" xfId="1054" applyNumberFormat="1" applyFont="1" applyFill="1" applyBorder="1" applyAlignment="1">
      <alignment horizontal="center" vertical="center" wrapText="1"/>
    </xf>
    <xf numFmtId="0" fontId="3" fillId="3" borderId="39" xfId="1054" applyFont="1" applyFill="1" applyBorder="1" applyAlignment="1">
      <alignment horizontal="left" wrapText="1"/>
    </xf>
    <xf numFmtId="0" fontId="3" fillId="3" borderId="39" xfId="1054" applyFont="1" applyFill="1" applyBorder="1" applyAlignment="1">
      <alignment horizontal="left"/>
    </xf>
    <xf numFmtId="0" fontId="1" fillId="3" borderId="39" xfId="1054" applyFont="1" applyFill="1" applyBorder="1" applyAlignment="1">
      <alignment horizontal="center" vertical="center"/>
    </xf>
    <xf numFmtId="0" fontId="2" fillId="3" borderId="39" xfId="1054" applyFont="1" applyFill="1" applyBorder="1" applyAlignment="1">
      <alignment horizontal="center" vertical="center"/>
    </xf>
    <xf numFmtId="3" fontId="2" fillId="6" borderId="39" xfId="1055" applyNumberFormat="1" applyFont="1" applyFill="1" applyBorder="1" applyAlignment="1">
      <alignment horizontal="center" vertical="center"/>
    </xf>
    <xf numFmtId="0" fontId="3" fillId="0" borderId="39" xfId="1054" applyFont="1" applyBorder="1" applyAlignment="1">
      <alignment horizontal="left"/>
    </xf>
    <xf numFmtId="0" fontId="68" fillId="0" borderId="39" xfId="1054" applyBorder="1" applyAlignment="1">
      <alignment wrapText="1"/>
    </xf>
    <xf numFmtId="2" fontId="67" fillId="3" borderId="39" xfId="1054" applyNumberFormat="1" applyFont="1" applyFill="1" applyBorder="1" applyAlignment="1">
      <alignment horizontal="center" vertical="center" wrapText="1"/>
    </xf>
    <xf numFmtId="208" fontId="2" fillId="6" borderId="39" xfId="1055" applyNumberFormat="1" applyFont="1" applyFill="1" applyBorder="1" applyAlignment="1">
      <alignment horizontal="center" vertical="center" wrapText="1"/>
    </xf>
    <xf numFmtId="3" fontId="81" fillId="0" borderId="15" xfId="0" applyNumberFormat="1" applyFont="1" applyBorder="1" applyAlignment="1">
      <alignment horizontal="center" vertical="center" wrapText="1"/>
    </xf>
    <xf numFmtId="0" fontId="81" fillId="0" borderId="15" xfId="0" applyFont="1" applyBorder="1" applyAlignment="1">
      <alignment horizontal="center" vertical="center" wrapText="1"/>
    </xf>
    <xf numFmtId="0" fontId="81" fillId="0" borderId="10" xfId="0" applyFont="1" applyBorder="1" applyAlignment="1">
      <alignment horizontal="center" vertical="center" wrapText="1"/>
    </xf>
    <xf numFmtId="2" fontId="77" fillId="0" borderId="15" xfId="0" applyNumberFormat="1" applyFont="1" applyBorder="1" applyAlignment="1">
      <alignment vertical="center" wrapText="1"/>
    </xf>
    <xf numFmtId="2" fontId="77" fillId="0" borderId="50" xfId="0" applyNumberFormat="1" applyFont="1" applyBorder="1" applyAlignment="1">
      <alignment vertical="center" wrapText="1"/>
    </xf>
    <xf numFmtId="0" fontId="3" fillId="0" borderId="35" xfId="0" applyFont="1" applyBorder="1" applyAlignment="1">
      <alignment vertical="center"/>
    </xf>
    <xf numFmtId="0" fontId="67" fillId="2" borderId="1" xfId="0" applyFont="1" applyFill="1" applyBorder="1" applyAlignment="1">
      <alignment horizontal="center" wrapText="1"/>
    </xf>
    <xf numFmtId="168" fontId="0" fillId="0" borderId="47" xfId="1" applyNumberFormat="1" applyFont="1" applyFill="1" applyBorder="1" applyAlignment="1">
      <alignment horizontal="center"/>
    </xf>
    <xf numFmtId="168" fontId="3" fillId="0" borderId="47" xfId="1" applyNumberFormat="1" applyFont="1" applyFill="1" applyBorder="1" applyAlignment="1">
      <alignment horizontal="center"/>
    </xf>
    <xf numFmtId="168" fontId="79" fillId="35" borderId="39" xfId="1" applyNumberFormat="1" applyFont="1" applyFill="1" applyBorder="1" applyAlignment="1">
      <alignment horizontal="center" vertical="center" wrapText="1"/>
    </xf>
    <xf numFmtId="168" fontId="0" fillId="0" borderId="39" xfId="1" applyNumberFormat="1" applyFont="1" applyBorder="1"/>
    <xf numFmtId="207" fontId="80" fillId="35" borderId="47" xfId="2" applyNumberFormat="1" applyFont="1" applyFill="1" applyBorder="1" applyAlignment="1">
      <alignment horizontal="center" vertical="center" wrapText="1"/>
    </xf>
    <xf numFmtId="207" fontId="80" fillId="35" borderId="11" xfId="2" applyNumberFormat="1" applyFont="1" applyFill="1" applyBorder="1" applyAlignment="1">
      <alignment horizontal="center" vertical="center" wrapText="1"/>
    </xf>
    <xf numFmtId="207" fontId="80" fillId="35" borderId="12" xfId="2" applyNumberFormat="1" applyFont="1" applyFill="1" applyBorder="1" applyAlignment="1">
      <alignment horizontal="center" vertical="center" wrapText="1"/>
    </xf>
    <xf numFmtId="207" fontId="79" fillId="6" borderId="47" xfId="2" applyNumberFormat="1" applyFont="1" applyFill="1" applyBorder="1" applyAlignment="1">
      <alignment horizontal="center" vertical="center" wrapText="1"/>
    </xf>
    <xf numFmtId="207" fontId="79" fillId="6" borderId="11" xfId="2" applyNumberFormat="1" applyFont="1" applyFill="1" applyBorder="1" applyAlignment="1">
      <alignment horizontal="center" vertical="center" wrapText="1"/>
    </xf>
    <xf numFmtId="207" fontId="79" fillId="6" borderId="12" xfId="2" applyNumberFormat="1" applyFont="1" applyFill="1" applyBorder="1" applyAlignment="1">
      <alignment horizontal="center" vertical="center" wrapText="1"/>
    </xf>
    <xf numFmtId="0" fontId="83" fillId="0" borderId="39" xfId="0" applyFont="1" applyBorder="1" applyAlignment="1">
      <alignment horizontal="left" vertical="top" wrapText="1"/>
    </xf>
    <xf numFmtId="0" fontId="81" fillId="0" borderId="47" xfId="0" applyFont="1" applyBorder="1" applyAlignment="1">
      <alignment horizontal="center" vertical="top" wrapText="1"/>
    </xf>
    <xf numFmtId="0" fontId="81" fillId="0" borderId="11" xfId="0" applyFont="1" applyBorder="1" applyAlignment="1">
      <alignment horizontal="center" vertical="top" wrapText="1"/>
    </xf>
    <xf numFmtId="0" fontId="81" fillId="0" borderId="12" xfId="0" applyFont="1" applyBorder="1" applyAlignment="1">
      <alignment horizontal="center" vertical="top" wrapText="1"/>
    </xf>
    <xf numFmtId="0" fontId="85" fillId="36" borderId="48" xfId="0" applyFont="1" applyFill="1" applyBorder="1" applyAlignment="1">
      <alignment horizontal="center" vertical="center" wrapText="1"/>
    </xf>
    <xf numFmtId="0" fontId="85" fillId="36" borderId="49" xfId="0" applyFont="1" applyFill="1" applyBorder="1" applyAlignment="1">
      <alignment horizontal="center" vertical="center" wrapText="1"/>
    </xf>
    <xf numFmtId="0" fontId="85" fillId="36" borderId="51" xfId="0" applyFont="1" applyFill="1" applyBorder="1" applyAlignment="1">
      <alignment horizontal="center" vertical="center" wrapText="1"/>
    </xf>
    <xf numFmtId="0" fontId="83" fillId="0" borderId="47" xfId="0" applyFont="1" applyBorder="1" applyAlignment="1">
      <alignment horizontal="left" vertical="top" wrapText="1"/>
    </xf>
    <xf numFmtId="0" fontId="83" fillId="0" borderId="11" xfId="0" applyFont="1" applyBorder="1" applyAlignment="1">
      <alignment horizontal="left" vertical="top" wrapText="1"/>
    </xf>
    <xf numFmtId="0" fontId="83" fillId="0" borderId="12" xfId="0" applyFont="1" applyBorder="1" applyAlignment="1">
      <alignment horizontal="left" vertical="top" wrapText="1"/>
    </xf>
    <xf numFmtId="0" fontId="81" fillId="0" borderId="15" xfId="0" applyFont="1" applyBorder="1" applyAlignment="1">
      <alignment horizontal="center" vertical="top" wrapText="1"/>
    </xf>
    <xf numFmtId="0" fontId="81" fillId="0" borderId="50" xfId="0" applyFont="1" applyBorder="1" applyAlignment="1">
      <alignment horizontal="center" vertical="top" wrapText="1"/>
    </xf>
    <xf numFmtId="0" fontId="81" fillId="0" borderId="15"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39" xfId="0" applyFont="1" applyBorder="1" applyAlignment="1">
      <alignment horizontal="center" vertical="center" wrapText="1"/>
    </xf>
    <xf numFmtId="0" fontId="85" fillId="37" borderId="47" xfId="0" applyFont="1" applyFill="1" applyBorder="1" applyAlignment="1">
      <alignment horizontal="center" vertical="center" wrapText="1"/>
    </xf>
    <xf numFmtId="0" fontId="85" fillId="37" borderId="11" xfId="0" applyFont="1" applyFill="1" applyBorder="1" applyAlignment="1">
      <alignment horizontal="center" vertical="center" wrapText="1"/>
    </xf>
    <xf numFmtId="0" fontId="85" fillId="37" borderId="12" xfId="0" applyFont="1" applyFill="1" applyBorder="1" applyAlignment="1">
      <alignment horizontal="center" vertical="center" wrapText="1"/>
    </xf>
    <xf numFmtId="0" fontId="81" fillId="0" borderId="50" xfId="0" applyFont="1" applyBorder="1" applyAlignment="1">
      <alignment horizontal="center" vertical="center" wrapText="1"/>
    </xf>
    <xf numFmtId="0" fontId="85" fillId="36" borderId="47" xfId="0" applyFont="1" applyFill="1" applyBorder="1" applyAlignment="1">
      <alignment horizontal="left" vertical="center" wrapText="1"/>
    </xf>
    <xf numFmtId="0" fontId="85" fillId="36" borderId="11" xfId="0" applyFont="1" applyFill="1" applyBorder="1" applyAlignment="1">
      <alignment horizontal="left" vertical="center" wrapText="1"/>
    </xf>
    <xf numFmtId="0" fontId="85" fillId="36" borderId="12" xfId="0" applyFont="1" applyFill="1" applyBorder="1" applyAlignment="1">
      <alignment horizontal="left"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left" vertical="center"/>
    </xf>
    <xf numFmtId="43" fontId="12" fillId="5" borderId="4" xfId="14" applyFont="1" applyFill="1" applyBorder="1" applyAlignment="1" applyProtection="1">
      <alignment horizontal="center" vertical="center"/>
    </xf>
    <xf numFmtId="43" fontId="12" fillId="5" borderId="12" xfId="14" applyFont="1" applyFill="1" applyBorder="1" applyAlignment="1" applyProtection="1">
      <alignment horizontal="center" vertical="center"/>
    </xf>
    <xf numFmtId="0" fontId="12" fillId="8" borderId="9" xfId="30" applyFont="1" applyFill="1" applyBorder="1" applyAlignment="1">
      <alignment horizontal="center" vertical="center"/>
    </xf>
    <xf numFmtId="0" fontId="12" fillId="8" borderId="13" xfId="30" applyFont="1" applyFill="1" applyBorder="1" applyAlignment="1">
      <alignment horizontal="center" vertical="center"/>
    </xf>
    <xf numFmtId="0" fontId="13" fillId="9" borderId="13" xfId="30" applyFont="1" applyFill="1" applyBorder="1" applyAlignment="1">
      <alignment horizontal="center" vertical="center"/>
    </xf>
    <xf numFmtId="0" fontId="81" fillId="0" borderId="51" xfId="0" applyFont="1" applyBorder="1" applyAlignment="1">
      <alignment horizontal="center" vertical="top" wrapText="1"/>
    </xf>
    <xf numFmtId="0" fontId="82" fillId="0" borderId="48" xfId="0" applyFont="1" applyBorder="1" applyAlignment="1">
      <alignment horizontal="center" vertical="top" wrapText="1"/>
    </xf>
    <xf numFmtId="0" fontId="82" fillId="0" borderId="49" xfId="0" applyFont="1" applyBorder="1" applyAlignment="1">
      <alignment horizontal="center" vertical="top" wrapText="1"/>
    </xf>
    <xf numFmtId="0" fontId="82" fillId="0" borderId="51" xfId="0" applyFont="1" applyBorder="1" applyAlignment="1">
      <alignment horizontal="center" vertical="top" wrapText="1"/>
    </xf>
    <xf numFmtId="0" fontId="85" fillId="36" borderId="47" xfId="0" applyFont="1" applyFill="1" applyBorder="1" applyAlignment="1">
      <alignment horizontal="left" vertical="top" wrapText="1"/>
    </xf>
    <xf numFmtId="0" fontId="85" fillId="36" borderId="11" xfId="0" applyFont="1" applyFill="1" applyBorder="1" applyAlignment="1">
      <alignment horizontal="left" vertical="top" wrapText="1"/>
    </xf>
    <xf numFmtId="0" fontId="85" fillId="36" borderId="12" xfId="0" applyFont="1" applyFill="1" applyBorder="1" applyAlignment="1">
      <alignment horizontal="left" vertical="top" wrapText="1"/>
    </xf>
    <xf numFmtId="0" fontId="81" fillId="0" borderId="39" xfId="0" applyFont="1" applyBorder="1" applyAlignment="1">
      <alignment horizontal="center" vertical="top" wrapText="1"/>
    </xf>
    <xf numFmtId="0" fontId="82" fillId="0" borderId="39" xfId="0" applyFont="1" applyBorder="1" applyAlignment="1">
      <alignment horizontal="left" vertical="top" wrapText="1"/>
    </xf>
    <xf numFmtId="0" fontId="85" fillId="37" borderId="48" xfId="0" applyFont="1" applyFill="1" applyBorder="1" applyAlignment="1">
      <alignment horizontal="center" vertical="center" wrapText="1"/>
    </xf>
    <xf numFmtId="0" fontId="85" fillId="37" borderId="49"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207" fontId="79" fillId="35" borderId="47" xfId="2" applyNumberFormat="1" applyFont="1" applyFill="1" applyBorder="1" applyAlignment="1">
      <alignment horizontal="center" vertical="center" wrapText="1"/>
    </xf>
    <xf numFmtId="207" fontId="79" fillId="35" borderId="11" xfId="2" applyNumberFormat="1" applyFont="1" applyFill="1" applyBorder="1" applyAlignment="1">
      <alignment horizontal="center" vertical="center" wrapText="1"/>
    </xf>
    <xf numFmtId="207" fontId="79" fillId="35" borderId="12" xfId="2" applyNumberFormat="1" applyFont="1" applyFill="1" applyBorder="1" applyAlignment="1">
      <alignment horizontal="center" vertical="center" wrapText="1"/>
    </xf>
    <xf numFmtId="0" fontId="82" fillId="0" borderId="47" xfId="0" applyFont="1" applyBorder="1" applyAlignment="1">
      <alignment horizontal="left" vertical="top" wrapText="1"/>
    </xf>
    <xf numFmtId="0" fontId="82" fillId="0" borderId="11" xfId="0" applyFont="1" applyBorder="1" applyAlignment="1">
      <alignment horizontal="left" vertical="top" wrapText="1"/>
    </xf>
    <xf numFmtId="0" fontId="82" fillId="0" borderId="12" xfId="0" applyFont="1" applyBorder="1" applyAlignment="1">
      <alignment horizontal="left" vertical="top" wrapText="1"/>
    </xf>
    <xf numFmtId="0" fontId="81" fillId="0" borderId="49" xfId="0" applyFont="1" applyBorder="1" applyAlignment="1">
      <alignment horizontal="center" vertical="top" wrapText="1"/>
    </xf>
    <xf numFmtId="0" fontId="83" fillId="0" borderId="11" xfId="0" applyFont="1" applyBorder="1" applyAlignment="1">
      <alignment horizontal="left" vertical="center" wrapText="1"/>
    </xf>
    <xf numFmtId="0" fontId="83" fillId="0" borderId="12" xfId="0" applyFont="1" applyBorder="1" applyAlignment="1">
      <alignment horizontal="left" vertical="center" wrapText="1"/>
    </xf>
    <xf numFmtId="0" fontId="81" fillId="0" borderId="10" xfId="0" applyFont="1" applyBorder="1" applyAlignment="1">
      <alignment horizontal="center" vertical="top" wrapText="1"/>
    </xf>
    <xf numFmtId="0" fontId="83" fillId="0" borderId="47" xfId="0" applyFont="1" applyBorder="1" applyAlignment="1">
      <alignment horizontal="left" vertical="center" wrapText="1"/>
    </xf>
    <xf numFmtId="0" fontId="82" fillId="0" borderId="47" xfId="0" applyFont="1" applyBorder="1" applyAlignment="1">
      <alignment horizontal="left" vertical="center" wrapText="1"/>
    </xf>
    <xf numFmtId="0" fontId="82" fillId="0" borderId="11" xfId="0" applyFont="1" applyBorder="1" applyAlignment="1">
      <alignment horizontal="left" vertical="center" wrapText="1"/>
    </xf>
    <xf numFmtId="0" fontId="82" fillId="0" borderId="12" xfId="0" applyFont="1" applyBorder="1" applyAlignment="1">
      <alignment horizontal="left" vertical="center" wrapText="1"/>
    </xf>
    <xf numFmtId="3" fontId="81" fillId="0" borderId="15" xfId="0" applyNumberFormat="1" applyFont="1" applyBorder="1" applyAlignment="1">
      <alignment horizontal="center" vertical="center" wrapText="1"/>
    </xf>
    <xf numFmtId="3" fontId="81" fillId="0" borderId="10" xfId="0" applyNumberFormat="1" applyFont="1" applyBorder="1" applyAlignment="1">
      <alignment horizontal="center" vertical="center" wrapText="1"/>
    </xf>
    <xf numFmtId="4" fontId="81" fillId="0" borderId="15" xfId="0" applyNumberFormat="1" applyFont="1" applyBorder="1" applyAlignment="1">
      <alignment horizontal="center" vertical="center" wrapText="1"/>
    </xf>
    <xf numFmtId="4" fontId="81" fillId="0" borderId="10" xfId="0" applyNumberFormat="1" applyFont="1" applyBorder="1" applyAlignment="1">
      <alignment horizontal="center" vertical="center" wrapText="1"/>
    </xf>
    <xf numFmtId="3" fontId="81" fillId="0" borderId="50" xfId="0" applyNumberFormat="1" applyFont="1" applyBorder="1" applyAlignment="1">
      <alignment horizontal="center" vertical="center" wrapText="1"/>
    </xf>
    <xf numFmtId="0" fontId="85" fillId="36" borderId="39" xfId="0" applyFont="1" applyFill="1" applyBorder="1" applyAlignment="1">
      <alignment horizontal="left" vertical="center" wrapText="1"/>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2" fontId="77" fillId="0" borderId="50" xfId="0" applyNumberFormat="1" applyFont="1" applyBorder="1" applyAlignment="1">
      <alignment horizontal="center" vertical="center" wrapText="1"/>
    </xf>
    <xf numFmtId="2" fontId="77" fillId="0" borderId="10" xfId="0" applyNumberFormat="1" applyFont="1" applyBorder="1" applyAlignment="1">
      <alignment horizontal="center" vertical="center" wrapText="1"/>
    </xf>
    <xf numFmtId="0" fontId="3" fillId="0" borderId="14" xfId="0" applyFont="1" applyBorder="1" applyAlignment="1">
      <alignment horizontal="center" wrapText="1"/>
    </xf>
    <xf numFmtId="0" fontId="3" fillId="0" borderId="13" xfId="0" applyFont="1" applyBorder="1" applyAlignment="1">
      <alignment horizontal="center" wrapText="1"/>
    </xf>
    <xf numFmtId="0" fontId="69" fillId="0" borderId="39" xfId="914" applyFont="1" applyBorder="1" applyAlignment="1">
      <alignment horizontal="center" vertical="center"/>
    </xf>
    <xf numFmtId="170" fontId="12" fillId="5" borderId="36" xfId="34" applyFont="1" applyFill="1" applyBorder="1" applyAlignment="1" applyProtection="1">
      <alignment horizontal="center" vertical="center"/>
    </xf>
    <xf numFmtId="170" fontId="12" fillId="5" borderId="12" xfId="34" applyFont="1" applyFill="1" applyBorder="1" applyAlignment="1" applyProtection="1">
      <alignment horizontal="center" vertical="center"/>
    </xf>
    <xf numFmtId="0" fontId="31" fillId="34" borderId="1" xfId="0" applyFont="1" applyFill="1" applyBorder="1" applyAlignment="1" applyProtection="1">
      <alignment horizontal="center" vertical="center"/>
      <protection locked="0"/>
    </xf>
    <xf numFmtId="4" fontId="31" fillId="34" borderId="36" xfId="0" applyNumberFormat="1" applyFont="1" applyFill="1" applyBorder="1" applyAlignment="1" applyProtection="1">
      <alignment horizontal="right" vertical="center"/>
      <protection locked="0"/>
    </xf>
    <xf numFmtId="0" fontId="31" fillId="34" borderId="1" xfId="0" applyFont="1" applyFill="1" applyBorder="1" applyAlignment="1" applyProtection="1">
      <alignment horizontal="center" vertical="center" wrapText="1"/>
      <protection locked="0"/>
    </xf>
    <xf numFmtId="0" fontId="31" fillId="0" borderId="45" xfId="0" applyFont="1" applyBorder="1" applyAlignment="1">
      <alignment horizontal="right" vertical="center"/>
    </xf>
    <xf numFmtId="0" fontId="31" fillId="0" borderId="46" xfId="0" applyFont="1" applyBorder="1" applyAlignment="1">
      <alignment horizontal="right" vertical="center"/>
    </xf>
    <xf numFmtId="0" fontId="31" fillId="0" borderId="1"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34" borderId="1" xfId="0" applyFont="1" applyFill="1" applyBorder="1" applyAlignment="1" applyProtection="1">
      <alignment horizontal="left" vertical="center"/>
      <protection locked="0"/>
    </xf>
    <xf numFmtId="0" fontId="31" fillId="34" borderId="15" xfId="0" applyFont="1" applyFill="1" applyBorder="1" applyAlignment="1" applyProtection="1">
      <alignment horizontal="center" vertical="center" wrapText="1"/>
      <protection locked="0"/>
    </xf>
    <xf numFmtId="0" fontId="31" fillId="34" borderId="10" xfId="0" applyFont="1" applyFill="1" applyBorder="1" applyAlignment="1" applyProtection="1">
      <alignment horizontal="center" vertical="center" wrapText="1"/>
      <protection locked="0"/>
    </xf>
    <xf numFmtId="0" fontId="31" fillId="0" borderId="36"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2" fontId="0" fillId="0" borderId="35" xfId="0" applyNumberFormat="1" applyBorder="1"/>
    <xf numFmtId="168" fontId="3" fillId="0" borderId="39" xfId="1" applyNumberFormat="1" applyFont="1" applyFill="1" applyBorder="1" applyAlignment="1">
      <alignment horizontal="center"/>
    </xf>
    <xf numFmtId="168" fontId="0" fillId="0" borderId="39" xfId="1" applyNumberFormat="1" applyFont="1" applyFill="1" applyBorder="1" applyAlignment="1">
      <alignment horizontal="center"/>
    </xf>
  </cellXfs>
  <cellStyles count="1056">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0 2" xfId="1053"/>
    <cellStyle name="Comma 10 3 2" xfId="1051"/>
    <cellStyle name="Comma 10 3 2 2" xfId="1055"/>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5 2" xfId="105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Prelims" xfId="30"/>
    <cellStyle name="Normal_Sheet1" xfId="1052"/>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K10" sqref="K10"/>
    </sheetView>
  </sheetViews>
  <sheetFormatPr defaultRowHeight="14.5"/>
  <cols>
    <col min="1" max="1" width="8.6328125" bestFit="1" customWidth="1"/>
    <col min="2" max="2" width="19.36328125" bestFit="1" customWidth="1"/>
    <col min="3" max="3" width="12.6328125" customWidth="1"/>
    <col min="4" max="4" width="22.453125" customWidth="1"/>
    <col min="5" max="5" width="20.08984375" bestFit="1" customWidth="1"/>
    <col min="6" max="6" width="22.54296875" customWidth="1"/>
    <col min="7" max="7" width="16.36328125" bestFit="1" customWidth="1"/>
  </cols>
  <sheetData>
    <row r="1" spans="1:7">
      <c r="A1" t="s">
        <v>40</v>
      </c>
    </row>
    <row r="2" spans="1:7">
      <c r="A2" t="s">
        <v>193</v>
      </c>
    </row>
    <row r="3" spans="1:7">
      <c r="A3" t="s">
        <v>41</v>
      </c>
      <c r="B3" t="s">
        <v>192</v>
      </c>
    </row>
    <row r="4" spans="1:7">
      <c r="A4" t="s">
        <v>118</v>
      </c>
    </row>
    <row r="6" spans="1:7" ht="31">
      <c r="A6" s="27" t="s">
        <v>0</v>
      </c>
      <c r="B6" s="27" t="s">
        <v>1</v>
      </c>
      <c r="C6" s="27" t="s">
        <v>2</v>
      </c>
      <c r="D6" s="159" t="s">
        <v>196</v>
      </c>
      <c r="E6" s="159" t="s">
        <v>197</v>
      </c>
      <c r="F6" s="159" t="s">
        <v>195</v>
      </c>
      <c r="G6" s="27" t="s">
        <v>3</v>
      </c>
    </row>
    <row r="7" spans="1:7">
      <c r="A7" s="31">
        <v>1</v>
      </c>
      <c r="B7" s="28" t="s">
        <v>117</v>
      </c>
      <c r="C7" s="29">
        <f>'CIVIL &amp; INTERIOR'!H57</f>
        <v>849585</v>
      </c>
      <c r="D7" s="160">
        <f>'CIVIL &amp; INTERIOR'!J57</f>
        <v>553503</v>
      </c>
      <c r="E7" s="163">
        <f>'CIVIL &amp; INTERIOR'!L57</f>
        <v>159726</v>
      </c>
      <c r="F7" s="29">
        <f>D7+E7</f>
        <v>713229</v>
      </c>
      <c r="G7" s="29">
        <f>-C7+F7</f>
        <v>-136356</v>
      </c>
    </row>
    <row r="8" spans="1:7">
      <c r="A8" s="31">
        <v>3</v>
      </c>
      <c r="B8" s="28" t="s">
        <v>5</v>
      </c>
      <c r="C8" s="29">
        <f>'PLUMBING '!F41</f>
        <v>84446</v>
      </c>
      <c r="D8">
        <f>'PLUMBING '!J41</f>
        <v>60723</v>
      </c>
      <c r="E8" s="163">
        <v>0</v>
      </c>
      <c r="F8" s="29">
        <f t="shared" ref="F8:F9" si="0">D8+E8</f>
        <v>60723</v>
      </c>
      <c r="G8" s="29">
        <f>-C8+F8</f>
        <v>-23723</v>
      </c>
    </row>
    <row r="9" spans="1:7">
      <c r="A9" s="31">
        <v>2</v>
      </c>
      <c r="B9" s="28" t="s">
        <v>4</v>
      </c>
      <c r="C9" s="29">
        <f>'ELECTRICAL '!F109</f>
        <v>237575</v>
      </c>
      <c r="D9" s="160">
        <f>'ELECTRICAL '!H109</f>
        <v>233655</v>
      </c>
      <c r="E9" s="163">
        <f>'ELECTRICAL '!J109</f>
        <v>3800</v>
      </c>
      <c r="F9" s="29">
        <f t="shared" si="0"/>
        <v>237455</v>
      </c>
      <c r="G9" s="29">
        <f>-C9+F9</f>
        <v>-120</v>
      </c>
    </row>
    <row r="10" spans="1:7">
      <c r="A10" s="26"/>
      <c r="B10" s="28"/>
      <c r="C10" s="29"/>
      <c r="D10" s="160"/>
      <c r="E10" s="46"/>
      <c r="F10" s="29"/>
      <c r="G10" s="29"/>
    </row>
    <row r="11" spans="1:7">
      <c r="A11" s="28"/>
      <c r="B11" s="28" t="s">
        <v>37</v>
      </c>
      <c r="C11" s="30">
        <f>SUM(C7:C10)</f>
        <v>1171606</v>
      </c>
      <c r="D11" s="161">
        <f>SUM(D7:D10)</f>
        <v>847881</v>
      </c>
      <c r="E11" s="161">
        <f>SUM(E7:E10)</f>
        <v>163526</v>
      </c>
      <c r="F11" s="30">
        <f>SUM(F7:F10)</f>
        <v>1011407</v>
      </c>
      <c r="G11" s="260">
        <f>SUM(G7:G10)</f>
        <v>-160199</v>
      </c>
    </row>
    <row r="12" spans="1:7">
      <c r="A12" s="28"/>
      <c r="B12" s="28" t="s">
        <v>38</v>
      </c>
      <c r="C12" s="29">
        <f>C11*18%</f>
        <v>210889.08</v>
      </c>
      <c r="D12" s="160">
        <f>D11*18%</f>
        <v>152618.57999999999</v>
      </c>
      <c r="E12" s="160">
        <f>E11*18%</f>
        <v>29434.68</v>
      </c>
      <c r="F12" s="29">
        <f>F11*18%</f>
        <v>182053.25999999998</v>
      </c>
      <c r="G12" s="261">
        <f>G11*18%</f>
        <v>-28835.82</v>
      </c>
    </row>
    <row r="13" spans="1:7">
      <c r="A13" s="28"/>
      <c r="B13" s="28" t="s">
        <v>39</v>
      </c>
      <c r="C13" s="30">
        <f>SUM(C11:C12)</f>
        <v>1382495.08</v>
      </c>
      <c r="D13" s="161">
        <f>SUM(D11:D12)</f>
        <v>1000499.58</v>
      </c>
      <c r="E13" s="161">
        <f>SUM(E11:E12)</f>
        <v>192960.68</v>
      </c>
      <c r="F13" s="30">
        <f>SUM(F11:F12)</f>
        <v>1193460.26</v>
      </c>
      <c r="G13" s="260">
        <f>SUM(G11:G12)</f>
        <v>-189034.82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62"/>
  <sheetViews>
    <sheetView zoomScale="80" zoomScaleNormal="80" workbookViewId="0">
      <pane ySplit="5" topLeftCell="A13" activePane="bottomLeft" state="frozen"/>
      <selection pane="bottomLeft" activeCell="L34" sqref="L34"/>
    </sheetView>
  </sheetViews>
  <sheetFormatPr defaultRowHeight="14.5"/>
  <cols>
    <col min="2" max="2" width="43.08984375" customWidth="1"/>
    <col min="6" max="6" width="12.36328125" bestFit="1" customWidth="1"/>
    <col min="8" max="8" width="15.36328125" customWidth="1"/>
    <col min="9" max="9" width="15.54296875" customWidth="1"/>
    <col min="10" max="10" width="10.90625" style="92" bestFit="1" customWidth="1"/>
    <col min="12" max="12" width="15.36328125" customWidth="1"/>
  </cols>
  <sheetData>
    <row r="1" spans="1:13">
      <c r="A1" s="192" t="s">
        <v>47</v>
      </c>
      <c r="B1" s="193"/>
      <c r="C1" s="193"/>
      <c r="D1" s="2"/>
      <c r="E1" s="3" t="s">
        <v>6</v>
      </c>
      <c r="F1" s="6" t="s">
        <v>7</v>
      </c>
      <c r="G1" s="6"/>
      <c r="H1" s="6"/>
      <c r="I1" s="6"/>
      <c r="J1" s="6"/>
      <c r="K1" s="6"/>
      <c r="L1" s="6"/>
      <c r="M1" s="3"/>
    </row>
    <row r="2" spans="1:13">
      <c r="A2" s="194"/>
      <c r="B2" s="194"/>
      <c r="C2" s="6"/>
      <c r="D2" s="3"/>
      <c r="E2" s="3" t="s">
        <v>8</v>
      </c>
      <c r="F2" s="7" t="s">
        <v>9</v>
      </c>
      <c r="G2" s="195" t="s">
        <v>10</v>
      </c>
      <c r="H2" s="196"/>
      <c r="I2" s="197" t="s">
        <v>201</v>
      </c>
      <c r="J2" s="198"/>
      <c r="K2" s="199" t="s">
        <v>198</v>
      </c>
      <c r="L2" s="199"/>
      <c r="M2" s="7"/>
    </row>
    <row r="3" spans="1:13">
      <c r="A3" s="4"/>
      <c r="B3" s="4"/>
      <c r="C3" s="5"/>
      <c r="D3" s="4"/>
      <c r="E3" s="4"/>
      <c r="F3" s="4"/>
      <c r="G3" s="4"/>
      <c r="H3" s="4"/>
      <c r="I3" s="5"/>
      <c r="J3" s="4"/>
      <c r="K3" s="4"/>
      <c r="L3" s="4"/>
      <c r="M3" s="4"/>
    </row>
    <row r="4" spans="1:13">
      <c r="A4" s="213" t="s">
        <v>13</v>
      </c>
      <c r="B4" s="211" t="s">
        <v>14</v>
      </c>
      <c r="D4" s="211" t="s">
        <v>44</v>
      </c>
      <c r="E4" s="211" t="s">
        <v>16</v>
      </c>
      <c r="F4" s="211" t="s">
        <v>15</v>
      </c>
      <c r="G4" s="211" t="s">
        <v>17</v>
      </c>
      <c r="H4" s="211" t="s">
        <v>18</v>
      </c>
      <c r="I4" s="211" t="s">
        <v>16</v>
      </c>
      <c r="J4" s="211" t="s">
        <v>18</v>
      </c>
      <c r="K4" s="211" t="s">
        <v>16</v>
      </c>
      <c r="L4" s="211" t="s">
        <v>18</v>
      </c>
      <c r="M4" s="211" t="s">
        <v>19</v>
      </c>
    </row>
    <row r="5" spans="1:13">
      <c r="A5" s="214"/>
      <c r="B5" s="212"/>
      <c r="D5" s="212"/>
      <c r="E5" s="212"/>
      <c r="F5" s="212"/>
      <c r="G5" s="212"/>
      <c r="H5" s="212"/>
      <c r="I5" s="212"/>
      <c r="J5" s="212"/>
      <c r="K5" s="212"/>
      <c r="L5" s="212"/>
      <c r="M5" s="212"/>
    </row>
    <row r="6" spans="1:13" ht="14.4" customHeight="1">
      <c r="A6" s="118" t="s">
        <v>20</v>
      </c>
      <c r="B6" s="189" t="s">
        <v>139</v>
      </c>
      <c r="C6" s="190"/>
      <c r="D6" s="190"/>
      <c r="E6" s="190"/>
      <c r="F6" s="190"/>
      <c r="G6" s="190"/>
      <c r="H6" s="191"/>
      <c r="J6" s="91"/>
      <c r="K6" s="90"/>
      <c r="L6" s="90"/>
      <c r="M6" s="90"/>
    </row>
    <row r="7" spans="1:13">
      <c r="A7" s="207">
        <v>1</v>
      </c>
      <c r="B7" s="208" t="s">
        <v>140</v>
      </c>
      <c r="C7" s="208"/>
      <c r="D7" s="208"/>
      <c r="E7" s="107">
        <v>27</v>
      </c>
      <c r="F7" s="109" t="s">
        <v>141</v>
      </c>
      <c r="G7" s="109">
        <v>2000</v>
      </c>
      <c r="H7" s="109">
        <f>G7*E7</f>
        <v>54000</v>
      </c>
      <c r="I7" s="107">
        <v>27</v>
      </c>
      <c r="J7" s="91">
        <f>I7*G7</f>
        <v>54000</v>
      </c>
      <c r="K7" s="90"/>
      <c r="L7" s="90"/>
      <c r="M7" s="90"/>
    </row>
    <row r="8" spans="1:13" ht="76.5" customHeight="1">
      <c r="A8" s="207"/>
      <c r="B8" s="177" t="s">
        <v>142</v>
      </c>
      <c r="C8" s="178"/>
      <c r="D8" s="179"/>
      <c r="E8" s="109"/>
      <c r="F8" s="109"/>
      <c r="G8" s="109"/>
      <c r="H8" s="109"/>
      <c r="I8" s="109"/>
      <c r="J8" s="91">
        <f t="shared" ref="J8:J54" si="0">I8*G8</f>
        <v>0</v>
      </c>
      <c r="K8" s="90"/>
      <c r="L8" s="90"/>
      <c r="M8" s="90"/>
    </row>
    <row r="9" spans="1:13">
      <c r="A9" s="207">
        <v>2</v>
      </c>
      <c r="B9" s="208" t="s">
        <v>143</v>
      </c>
      <c r="C9" s="208"/>
      <c r="D9" s="208"/>
      <c r="E9" s="107">
        <v>105</v>
      </c>
      <c r="F9" s="109" t="s">
        <v>144</v>
      </c>
      <c r="G9" s="109">
        <v>400</v>
      </c>
      <c r="H9" s="109">
        <f t="shared" ref="H9:H11" si="1">G9*E9</f>
        <v>42000</v>
      </c>
      <c r="I9" s="107"/>
      <c r="J9" s="91">
        <f t="shared" si="0"/>
        <v>0</v>
      </c>
      <c r="K9" s="90"/>
      <c r="L9" s="90"/>
      <c r="M9" s="90"/>
    </row>
    <row r="10" spans="1:13" ht="71.25" customHeight="1">
      <c r="A10" s="207"/>
      <c r="B10" s="177" t="s">
        <v>145</v>
      </c>
      <c r="C10" s="178"/>
      <c r="D10" s="179"/>
      <c r="E10" s="109"/>
      <c r="F10" s="109"/>
      <c r="G10" s="109" t="s">
        <v>22</v>
      </c>
      <c r="H10" s="109"/>
      <c r="I10" s="109"/>
      <c r="J10" s="91"/>
      <c r="K10" s="90"/>
      <c r="L10" s="90"/>
      <c r="M10" s="90"/>
    </row>
    <row r="11" spans="1:13">
      <c r="A11" s="207">
        <v>3</v>
      </c>
      <c r="B11" s="208" t="s">
        <v>146</v>
      </c>
      <c r="C11" s="208"/>
      <c r="D11" s="208"/>
      <c r="E11" s="107">
        <v>505</v>
      </c>
      <c r="F11" s="109" t="s">
        <v>147</v>
      </c>
      <c r="G11" s="109">
        <v>200</v>
      </c>
      <c r="H11" s="109">
        <f t="shared" si="1"/>
        <v>101000</v>
      </c>
      <c r="I11" s="107">
        <v>505</v>
      </c>
      <c r="J11" s="91">
        <f t="shared" si="0"/>
        <v>101000</v>
      </c>
      <c r="K11" s="90"/>
      <c r="L11" s="90"/>
      <c r="M11" s="90"/>
    </row>
    <row r="12" spans="1:13" ht="90" customHeight="1">
      <c r="A12" s="207"/>
      <c r="B12" s="177" t="s">
        <v>148</v>
      </c>
      <c r="C12" s="178"/>
      <c r="D12" s="179"/>
      <c r="E12" s="107"/>
      <c r="F12" s="109"/>
      <c r="G12" s="109"/>
      <c r="H12" s="109"/>
      <c r="I12" s="107"/>
      <c r="J12" s="91">
        <f t="shared" si="0"/>
        <v>0</v>
      </c>
      <c r="K12" s="90"/>
      <c r="L12" s="90"/>
      <c r="M12" s="90"/>
    </row>
    <row r="13" spans="1:13">
      <c r="A13" s="207">
        <v>4</v>
      </c>
      <c r="B13" s="208" t="s">
        <v>149</v>
      </c>
      <c r="C13" s="208"/>
      <c r="D13" s="208"/>
      <c r="E13" s="107">
        <v>16.2</v>
      </c>
      <c r="F13" s="109" t="s">
        <v>147</v>
      </c>
      <c r="G13" s="109">
        <v>1200</v>
      </c>
      <c r="H13" s="109">
        <f>G13*E13</f>
        <v>19440</v>
      </c>
      <c r="I13" s="107">
        <v>16</v>
      </c>
      <c r="J13" s="91">
        <f t="shared" si="0"/>
        <v>19200</v>
      </c>
      <c r="K13" s="90"/>
      <c r="L13" s="90"/>
      <c r="M13" s="90"/>
    </row>
    <row r="14" spans="1:13" ht="87" customHeight="1">
      <c r="A14" s="207"/>
      <c r="B14" s="177" t="s">
        <v>150</v>
      </c>
      <c r="C14" s="178"/>
      <c r="D14" s="179"/>
      <c r="E14" s="109"/>
      <c r="F14" s="109"/>
      <c r="G14" s="109"/>
      <c r="H14" s="109"/>
      <c r="I14" s="109"/>
      <c r="J14" s="91">
        <f t="shared" si="0"/>
        <v>0</v>
      </c>
      <c r="K14" s="90"/>
      <c r="L14" s="90"/>
      <c r="M14" s="90"/>
    </row>
    <row r="15" spans="1:13" ht="28.5" customHeight="1">
      <c r="A15" s="207">
        <v>5</v>
      </c>
      <c r="B15" s="208" t="s">
        <v>151</v>
      </c>
      <c r="C15" s="208"/>
      <c r="D15" s="208"/>
      <c r="E15" s="107">
        <v>300</v>
      </c>
      <c r="F15" s="109" t="s">
        <v>147</v>
      </c>
      <c r="G15" s="109">
        <v>350</v>
      </c>
      <c r="H15" s="109">
        <f>G15*E15</f>
        <v>105000</v>
      </c>
      <c r="I15" s="107">
        <v>153</v>
      </c>
      <c r="J15" s="91">
        <f t="shared" si="0"/>
        <v>53550</v>
      </c>
      <c r="K15" s="90"/>
      <c r="L15" s="90"/>
      <c r="M15" s="90"/>
    </row>
    <row r="16" spans="1:13" ht="61.5" customHeight="1">
      <c r="A16" s="207"/>
      <c r="B16" s="177" t="s">
        <v>152</v>
      </c>
      <c r="C16" s="178"/>
      <c r="D16" s="179"/>
      <c r="E16" s="109"/>
      <c r="F16" s="109"/>
      <c r="G16" s="109"/>
      <c r="H16" s="109"/>
      <c r="I16" s="89"/>
      <c r="J16" s="91">
        <f t="shared" si="0"/>
        <v>0</v>
      </c>
      <c r="K16" s="90"/>
      <c r="L16" s="90"/>
      <c r="M16" s="90"/>
    </row>
    <row r="17" spans="1:13">
      <c r="A17" s="171"/>
      <c r="B17" s="172"/>
      <c r="C17" s="172"/>
      <c r="D17" s="172"/>
      <c r="E17" s="172"/>
      <c r="F17" s="172"/>
      <c r="G17" s="172"/>
      <c r="H17" s="200"/>
      <c r="I17" s="89"/>
      <c r="J17" s="91">
        <f t="shared" si="0"/>
        <v>0</v>
      </c>
      <c r="K17" s="90"/>
      <c r="L17" s="90"/>
      <c r="M17" s="90"/>
    </row>
    <row r="18" spans="1:13" ht="14.4" customHeight="1">
      <c r="A18" s="209" t="s">
        <v>153</v>
      </c>
      <c r="B18" s="210"/>
      <c r="C18" s="210"/>
      <c r="D18" s="210"/>
      <c r="E18" s="210"/>
      <c r="F18" s="210"/>
      <c r="G18" s="210"/>
      <c r="H18" s="110">
        <f>SUM(H7:H16)</f>
        <v>321440</v>
      </c>
      <c r="I18" s="88"/>
      <c r="J18" s="91">
        <f t="shared" si="0"/>
        <v>0</v>
      </c>
      <c r="K18" s="90"/>
      <c r="L18" s="90"/>
      <c r="M18" s="90"/>
    </row>
    <row r="19" spans="1:13" ht="15" customHeight="1">
      <c r="A19" s="201"/>
      <c r="B19" s="202"/>
      <c r="C19" s="202"/>
      <c r="D19" s="202"/>
      <c r="E19" s="202"/>
      <c r="F19" s="202"/>
      <c r="G19" s="202"/>
      <c r="H19" s="203"/>
      <c r="I19" s="87"/>
      <c r="J19" s="91">
        <f t="shared" si="0"/>
        <v>0</v>
      </c>
      <c r="K19" s="90"/>
      <c r="L19" s="90"/>
      <c r="M19" s="90"/>
    </row>
    <row r="20" spans="1:13">
      <c r="A20" s="118" t="s">
        <v>24</v>
      </c>
      <c r="B20" s="204" t="s">
        <v>154</v>
      </c>
      <c r="C20" s="205"/>
      <c r="D20" s="205"/>
      <c r="E20" s="205"/>
      <c r="F20" s="205"/>
      <c r="G20" s="205"/>
      <c r="H20" s="206"/>
      <c r="I20" s="88"/>
      <c r="J20" s="91">
        <f t="shared" si="0"/>
        <v>0</v>
      </c>
      <c r="K20" s="90"/>
      <c r="L20" s="90"/>
      <c r="M20" s="90"/>
    </row>
    <row r="21" spans="1:13">
      <c r="A21" s="180">
        <v>1</v>
      </c>
      <c r="B21" s="218" t="s">
        <v>155</v>
      </c>
      <c r="C21" s="219"/>
      <c r="D21" s="220"/>
      <c r="E21" s="229">
        <v>209</v>
      </c>
      <c r="F21" s="231" t="s">
        <v>156</v>
      </c>
      <c r="G21" s="182">
        <v>150</v>
      </c>
      <c r="H21" s="182">
        <f t="shared" ref="H21" si="2">G21*E21</f>
        <v>31350</v>
      </c>
      <c r="I21" s="229">
        <v>209</v>
      </c>
      <c r="J21" s="91">
        <f>I21*G21</f>
        <v>31350</v>
      </c>
      <c r="K21" s="90"/>
      <c r="L21" s="90"/>
      <c r="M21" s="90"/>
    </row>
    <row r="22" spans="1:13" ht="81" customHeight="1">
      <c r="A22" s="181"/>
      <c r="B22" s="177" t="s">
        <v>157</v>
      </c>
      <c r="C22" s="178"/>
      <c r="D22" s="179"/>
      <c r="E22" s="230"/>
      <c r="F22" s="232"/>
      <c r="G22" s="183"/>
      <c r="H22" s="183"/>
      <c r="I22" s="230"/>
      <c r="J22" s="91"/>
      <c r="K22" s="90">
        <v>21</v>
      </c>
      <c r="L22" s="90">
        <f>K22*G21</f>
        <v>3150</v>
      </c>
      <c r="M22" s="90"/>
    </row>
    <row r="23" spans="1:13" ht="33" customHeight="1">
      <c r="A23" s="180">
        <v>3</v>
      </c>
      <c r="B23" s="218" t="s">
        <v>158</v>
      </c>
      <c r="C23" s="219"/>
      <c r="D23" s="220"/>
      <c r="E23" s="229">
        <v>8</v>
      </c>
      <c r="F23" s="182" t="s">
        <v>21</v>
      </c>
      <c r="G23" s="182">
        <v>200</v>
      </c>
      <c r="H23" s="182">
        <f>E23*G23</f>
        <v>1600</v>
      </c>
      <c r="I23" s="229">
        <v>8</v>
      </c>
      <c r="J23" s="91">
        <f t="shared" si="0"/>
        <v>1600</v>
      </c>
      <c r="K23" s="235"/>
      <c r="L23" s="90"/>
      <c r="M23" s="90"/>
    </row>
    <row r="24" spans="1:13" ht="27" customHeight="1">
      <c r="A24" s="181"/>
      <c r="B24" s="177" t="s">
        <v>159</v>
      </c>
      <c r="C24" s="178"/>
      <c r="D24" s="179"/>
      <c r="E24" s="233"/>
      <c r="F24" s="188"/>
      <c r="G24" s="188"/>
      <c r="H24" s="188"/>
      <c r="I24" s="233"/>
      <c r="J24" s="91">
        <f t="shared" si="0"/>
        <v>0</v>
      </c>
      <c r="K24" s="236"/>
      <c r="L24" s="90">
        <f>G23*K23</f>
        <v>0</v>
      </c>
      <c r="M24" s="90"/>
    </row>
    <row r="25" spans="1:13" ht="31.5" customHeight="1">
      <c r="A25" s="181"/>
      <c r="B25" s="177" t="s">
        <v>160</v>
      </c>
      <c r="C25" s="178"/>
      <c r="D25" s="179"/>
      <c r="E25" s="230"/>
      <c r="F25" s="183"/>
      <c r="G25" s="183"/>
      <c r="H25" s="183"/>
      <c r="I25" s="230"/>
      <c r="J25" s="91">
        <f t="shared" si="0"/>
        <v>0</v>
      </c>
      <c r="K25" s="237"/>
      <c r="L25" s="90"/>
      <c r="M25" s="90"/>
    </row>
    <row r="26" spans="1:13">
      <c r="A26" s="106">
        <v>4</v>
      </c>
      <c r="B26" s="218" t="s">
        <v>161</v>
      </c>
      <c r="C26" s="219"/>
      <c r="D26" s="220"/>
      <c r="E26" s="107"/>
      <c r="F26" s="109"/>
      <c r="G26" s="109"/>
      <c r="H26" s="109"/>
      <c r="I26" s="107"/>
      <c r="J26" s="91">
        <f t="shared" si="0"/>
        <v>0</v>
      </c>
      <c r="K26" s="90"/>
      <c r="L26" s="90"/>
      <c r="M26" s="90"/>
    </row>
    <row r="27" spans="1:13" ht="16">
      <c r="A27" s="171"/>
      <c r="B27" s="172"/>
      <c r="C27" s="172"/>
      <c r="D27" s="172"/>
      <c r="E27" s="172"/>
      <c r="F27" s="172"/>
      <c r="G27" s="172"/>
      <c r="H27" s="173"/>
      <c r="I27" s="97"/>
      <c r="J27" s="91">
        <f t="shared" si="0"/>
        <v>0</v>
      </c>
      <c r="K27" s="90"/>
      <c r="L27" s="90"/>
      <c r="M27" s="90"/>
    </row>
    <row r="28" spans="1:13" ht="15" customHeight="1">
      <c r="A28" s="185" t="s">
        <v>162</v>
      </c>
      <c r="B28" s="186"/>
      <c r="C28" s="186"/>
      <c r="D28" s="186"/>
      <c r="E28" s="186"/>
      <c r="F28" s="186"/>
      <c r="G28" s="187"/>
      <c r="H28" s="110">
        <f>SUM(H21:H26)</f>
        <v>32950</v>
      </c>
      <c r="I28" s="93"/>
      <c r="J28" s="91">
        <f t="shared" si="0"/>
        <v>0</v>
      </c>
      <c r="K28" s="90"/>
      <c r="L28" s="90"/>
      <c r="M28" s="90"/>
    </row>
    <row r="29" spans="1:13" ht="34.25" customHeight="1">
      <c r="A29" s="171"/>
      <c r="B29" s="172"/>
      <c r="C29" s="172"/>
      <c r="D29" s="172"/>
      <c r="E29" s="172"/>
      <c r="F29" s="172"/>
      <c r="G29" s="172"/>
      <c r="H29" s="173"/>
      <c r="I29" s="156"/>
      <c r="J29" s="91">
        <f t="shared" si="0"/>
        <v>0</v>
      </c>
      <c r="K29" s="90"/>
      <c r="L29" s="90"/>
      <c r="M29" s="90"/>
    </row>
    <row r="30" spans="1:13" ht="15" customHeight="1">
      <c r="A30" s="118" t="s">
        <v>25</v>
      </c>
      <c r="B30" s="234" t="s">
        <v>163</v>
      </c>
      <c r="C30" s="234"/>
      <c r="D30" s="234"/>
      <c r="E30" s="234"/>
      <c r="F30" s="234"/>
      <c r="G30" s="234"/>
      <c r="H30" s="234"/>
      <c r="I30" s="157"/>
      <c r="J30" s="91">
        <f t="shared" si="0"/>
        <v>0</v>
      </c>
      <c r="K30" s="90"/>
      <c r="L30" s="90"/>
      <c r="M30" s="90"/>
    </row>
    <row r="31" spans="1:13" ht="21.75" customHeight="1">
      <c r="A31" s="180">
        <v>1</v>
      </c>
      <c r="B31" s="218" t="s">
        <v>164</v>
      </c>
      <c r="C31" s="219"/>
      <c r="D31" s="220"/>
      <c r="E31" s="229">
        <v>209</v>
      </c>
      <c r="F31" s="182" t="s">
        <v>165</v>
      </c>
      <c r="G31" s="182">
        <v>30</v>
      </c>
      <c r="H31" s="184">
        <f>E31*G31</f>
        <v>6270</v>
      </c>
      <c r="I31" s="238"/>
      <c r="J31" s="91">
        <f t="shared" si="0"/>
        <v>0</v>
      </c>
      <c r="K31" s="90"/>
      <c r="L31" s="90"/>
      <c r="M31" s="90"/>
    </row>
    <row r="32" spans="1:13" ht="84" customHeight="1">
      <c r="A32" s="224"/>
      <c r="B32" s="177" t="s">
        <v>166</v>
      </c>
      <c r="C32" s="178"/>
      <c r="D32" s="179"/>
      <c r="E32" s="230"/>
      <c r="F32" s="183"/>
      <c r="G32" s="183"/>
      <c r="H32" s="184"/>
      <c r="I32" s="238"/>
      <c r="J32" s="91">
        <f t="shared" si="0"/>
        <v>0</v>
      </c>
      <c r="K32" s="91">
        <v>209</v>
      </c>
      <c r="L32" s="90">
        <f>G31*K32</f>
        <v>6270</v>
      </c>
      <c r="M32" s="90"/>
    </row>
    <row r="33" spans="1:13" ht="35.25" customHeight="1">
      <c r="A33" s="180">
        <v>2</v>
      </c>
      <c r="B33" s="218" t="s">
        <v>167</v>
      </c>
      <c r="C33" s="219"/>
      <c r="D33" s="220"/>
      <c r="E33" s="182">
        <v>374.5</v>
      </c>
      <c r="F33" s="182" t="s">
        <v>165</v>
      </c>
      <c r="G33" s="182">
        <v>492</v>
      </c>
      <c r="H33" s="184">
        <f t="shared" ref="H33" si="3">E33*G33</f>
        <v>184254</v>
      </c>
      <c r="I33" s="238">
        <v>69</v>
      </c>
      <c r="J33" s="91">
        <f t="shared" si="0"/>
        <v>33948</v>
      </c>
      <c r="K33" s="90"/>
      <c r="L33" s="90"/>
      <c r="M33" s="90"/>
    </row>
    <row r="34" spans="1:13" ht="78" customHeight="1">
      <c r="A34" s="181"/>
      <c r="B34" s="177" t="s">
        <v>168</v>
      </c>
      <c r="C34" s="178"/>
      <c r="D34" s="179"/>
      <c r="E34" s="183"/>
      <c r="F34" s="183"/>
      <c r="G34" s="183"/>
      <c r="H34" s="184"/>
      <c r="I34" s="238"/>
      <c r="J34" s="91">
        <f t="shared" si="0"/>
        <v>0</v>
      </c>
      <c r="K34" s="259">
        <f>E33-I33</f>
        <v>305.5</v>
      </c>
      <c r="L34" s="90">
        <f>G33*K34</f>
        <v>150306</v>
      </c>
      <c r="M34" s="90"/>
    </row>
    <row r="35" spans="1:13" ht="42.75" customHeight="1">
      <c r="A35" s="180">
        <v>3</v>
      </c>
      <c r="B35" s="218" t="s">
        <v>169</v>
      </c>
      <c r="C35" s="219"/>
      <c r="D35" s="220"/>
      <c r="E35" s="182">
        <v>46.5</v>
      </c>
      <c r="F35" s="182" t="s">
        <v>165</v>
      </c>
      <c r="G35" s="182">
        <v>492</v>
      </c>
      <c r="H35" s="184">
        <f t="shared" ref="H35" si="4">E35*G35</f>
        <v>22878</v>
      </c>
      <c r="I35" s="238">
        <v>46.5</v>
      </c>
      <c r="J35" s="91">
        <f t="shared" si="0"/>
        <v>22878</v>
      </c>
      <c r="K35" s="90"/>
      <c r="L35" s="90"/>
      <c r="M35" s="90"/>
    </row>
    <row r="36" spans="1:13" ht="75" customHeight="1">
      <c r="A36" s="181"/>
      <c r="B36" s="177" t="s">
        <v>168</v>
      </c>
      <c r="C36" s="178"/>
      <c r="D36" s="179"/>
      <c r="E36" s="183"/>
      <c r="F36" s="183"/>
      <c r="G36" s="183"/>
      <c r="H36" s="184"/>
      <c r="I36" s="239"/>
      <c r="J36" s="91">
        <f t="shared" si="0"/>
        <v>0</v>
      </c>
      <c r="K36" s="90"/>
      <c r="L36" s="90">
        <f>G35*K36</f>
        <v>0</v>
      </c>
      <c r="M36" s="90"/>
    </row>
    <row r="37" spans="1:13" ht="15">
      <c r="A37" s="113">
        <v>4</v>
      </c>
      <c r="B37" s="218" t="s">
        <v>161</v>
      </c>
      <c r="C37" s="219"/>
      <c r="D37" s="220"/>
      <c r="E37" s="107"/>
      <c r="F37" s="109"/>
      <c r="G37" s="109"/>
      <c r="H37" s="109">
        <f t="shared" ref="H37" si="5">G37*E37</f>
        <v>0</v>
      </c>
      <c r="I37" s="95"/>
      <c r="J37" s="91">
        <f t="shared" si="0"/>
        <v>0</v>
      </c>
      <c r="K37" s="90"/>
      <c r="L37" s="90"/>
      <c r="M37" s="90"/>
    </row>
    <row r="38" spans="1:13" ht="16">
      <c r="A38" s="171"/>
      <c r="B38" s="172"/>
      <c r="C38" s="172"/>
      <c r="D38" s="172"/>
      <c r="E38" s="172"/>
      <c r="F38" s="172"/>
      <c r="G38" s="172"/>
      <c r="H38" s="173"/>
      <c r="I38" s="94"/>
      <c r="J38" s="91">
        <f t="shared" si="0"/>
        <v>0</v>
      </c>
      <c r="K38" s="90"/>
      <c r="L38" s="90"/>
      <c r="M38" s="90"/>
    </row>
    <row r="39" spans="1:13" ht="15" customHeight="1">
      <c r="A39" s="185" t="s">
        <v>170</v>
      </c>
      <c r="B39" s="186"/>
      <c r="C39" s="186"/>
      <c r="D39" s="186"/>
      <c r="E39" s="186"/>
      <c r="F39" s="186"/>
      <c r="G39" s="187"/>
      <c r="H39" s="110">
        <f>SUM(H31:H37)</f>
        <v>213402</v>
      </c>
      <c r="I39" s="96"/>
      <c r="J39" s="91">
        <f t="shared" si="0"/>
        <v>0</v>
      </c>
      <c r="K39" s="90"/>
      <c r="L39" s="90"/>
      <c r="M39" s="90"/>
    </row>
    <row r="40" spans="1:13" ht="16">
      <c r="A40" s="171"/>
      <c r="B40" s="221"/>
      <c r="C40" s="221"/>
      <c r="D40" s="221"/>
      <c r="E40" s="221"/>
      <c r="F40" s="221"/>
      <c r="G40" s="221"/>
      <c r="H40" s="200"/>
      <c r="I40" s="93"/>
      <c r="J40" s="91">
        <f t="shared" si="0"/>
        <v>0</v>
      </c>
      <c r="K40" s="90"/>
      <c r="L40" s="90"/>
      <c r="M40" s="90"/>
    </row>
    <row r="41" spans="1:13" ht="15">
      <c r="A41" s="118" t="s">
        <v>26</v>
      </c>
      <c r="B41" s="174" t="s">
        <v>171</v>
      </c>
      <c r="C41" s="175"/>
      <c r="D41" s="175"/>
      <c r="E41" s="175"/>
      <c r="F41" s="175"/>
      <c r="G41" s="175"/>
      <c r="H41" s="176"/>
      <c r="I41" s="95"/>
      <c r="J41" s="91">
        <f t="shared" si="0"/>
        <v>0</v>
      </c>
      <c r="K41" s="90"/>
      <c r="L41" s="90"/>
      <c r="M41" s="90"/>
    </row>
    <row r="42" spans="1:13" s="92" customFormat="1" ht="28.5" customHeight="1">
      <c r="A42" s="182">
        <v>1</v>
      </c>
      <c r="B42" s="226" t="s">
        <v>172</v>
      </c>
      <c r="C42" s="227"/>
      <c r="D42" s="228"/>
      <c r="E42" s="107">
        <v>53.34</v>
      </c>
      <c r="F42" s="109" t="s">
        <v>147</v>
      </c>
      <c r="G42" s="109">
        <v>2400</v>
      </c>
      <c r="H42" s="184">
        <f t="shared" ref="H42" si="6">E42*G42</f>
        <v>128016.00000000001</v>
      </c>
      <c r="I42" s="107">
        <v>53</v>
      </c>
      <c r="J42" s="91">
        <f t="shared" si="0"/>
        <v>127200</v>
      </c>
      <c r="K42" s="91"/>
      <c r="L42" s="91"/>
      <c r="M42" s="91"/>
    </row>
    <row r="43" spans="1:13" s="92" customFormat="1" ht="103.5" customHeight="1">
      <c r="A43" s="188"/>
      <c r="B43" s="225" t="s">
        <v>173</v>
      </c>
      <c r="C43" s="222"/>
      <c r="D43" s="223"/>
      <c r="E43" s="153"/>
      <c r="F43" s="109"/>
      <c r="G43" s="154"/>
      <c r="H43" s="184"/>
      <c r="I43" s="153"/>
      <c r="J43" s="91">
        <f t="shared" si="0"/>
        <v>0</v>
      </c>
      <c r="K43" s="91"/>
      <c r="L43" s="91"/>
      <c r="M43" s="91"/>
    </row>
    <row r="44" spans="1:13" s="92" customFormat="1" ht="85.5" customHeight="1">
      <c r="A44" s="183"/>
      <c r="B44" s="222" t="s">
        <v>174</v>
      </c>
      <c r="C44" s="222"/>
      <c r="D44" s="223"/>
      <c r="E44" s="107"/>
      <c r="F44" s="155"/>
      <c r="G44" s="109"/>
      <c r="H44" s="109"/>
      <c r="I44" s="107"/>
      <c r="J44" s="91">
        <f t="shared" si="0"/>
        <v>0</v>
      </c>
      <c r="K44" s="91"/>
      <c r="L44" s="91"/>
      <c r="M44" s="91"/>
    </row>
    <row r="45" spans="1:13" ht="15" customHeight="1">
      <c r="A45" s="207">
        <v>2</v>
      </c>
      <c r="B45" s="208" t="s">
        <v>175</v>
      </c>
      <c r="C45" s="208"/>
      <c r="D45" s="208"/>
      <c r="E45" s="107">
        <v>1</v>
      </c>
      <c r="F45" s="107" t="s">
        <v>23</v>
      </c>
      <c r="G45" s="109">
        <v>42000</v>
      </c>
      <c r="H45" s="109">
        <f>E45*G45</f>
        <v>42000</v>
      </c>
      <c r="I45" s="107"/>
      <c r="J45" s="91">
        <f t="shared" si="0"/>
        <v>0</v>
      </c>
      <c r="K45" s="90"/>
      <c r="L45" s="90"/>
      <c r="M45" s="90"/>
    </row>
    <row r="46" spans="1:13" ht="92.25" customHeight="1">
      <c r="A46" s="207"/>
      <c r="B46" s="170" t="s">
        <v>176</v>
      </c>
      <c r="C46" s="170"/>
      <c r="D46" s="170"/>
      <c r="E46" s="107"/>
      <c r="F46" s="107"/>
      <c r="G46" s="109"/>
      <c r="H46" s="109"/>
      <c r="I46" s="107"/>
      <c r="J46" s="91">
        <f t="shared" si="0"/>
        <v>0</v>
      </c>
      <c r="K46" s="90"/>
      <c r="L46" s="90"/>
      <c r="M46" s="90"/>
    </row>
    <row r="47" spans="1:13" ht="19.5" customHeight="1">
      <c r="A47" s="207">
        <v>3</v>
      </c>
      <c r="B47" s="208" t="s">
        <v>177</v>
      </c>
      <c r="C47" s="208"/>
      <c r="D47" s="208"/>
      <c r="E47" s="107">
        <v>2</v>
      </c>
      <c r="F47" s="107" t="s">
        <v>23</v>
      </c>
      <c r="G47" s="109">
        <v>7500</v>
      </c>
      <c r="H47" s="109">
        <f>E47*G47</f>
        <v>15000</v>
      </c>
      <c r="I47" s="107">
        <v>2</v>
      </c>
      <c r="J47" s="91">
        <f t="shared" si="0"/>
        <v>15000</v>
      </c>
      <c r="K47" s="46"/>
      <c r="L47" s="46"/>
      <c r="M47" s="46"/>
    </row>
    <row r="48" spans="1:13" ht="66.75" customHeight="1">
      <c r="A48" s="207"/>
      <c r="B48" s="170" t="s">
        <v>178</v>
      </c>
      <c r="C48" s="170"/>
      <c r="D48" s="170"/>
      <c r="E48" s="107"/>
      <c r="F48" s="107"/>
      <c r="G48" s="109"/>
      <c r="H48" s="109"/>
      <c r="I48" s="107"/>
      <c r="J48" s="91">
        <f t="shared" si="0"/>
        <v>0</v>
      </c>
      <c r="K48" s="46"/>
      <c r="L48" s="46"/>
      <c r="M48" s="46"/>
    </row>
    <row r="49" spans="1:13" ht="45" customHeight="1">
      <c r="A49" s="207">
        <v>4</v>
      </c>
      <c r="B49" s="208" t="s">
        <v>179</v>
      </c>
      <c r="C49" s="208"/>
      <c r="D49" s="208"/>
      <c r="E49" s="107">
        <v>30</v>
      </c>
      <c r="F49" s="107" t="s">
        <v>147</v>
      </c>
      <c r="G49" s="114">
        <v>2400</v>
      </c>
      <c r="H49" s="109">
        <f>E49*G49</f>
        <v>72000</v>
      </c>
      <c r="I49" s="107">
        <v>30</v>
      </c>
      <c r="J49" s="91">
        <f t="shared" si="0"/>
        <v>72000</v>
      </c>
      <c r="K49" s="46"/>
      <c r="L49" s="46"/>
      <c r="M49" s="46"/>
    </row>
    <row r="50" spans="1:13" ht="90" customHeight="1">
      <c r="A50" s="207"/>
      <c r="B50" s="170" t="s">
        <v>180</v>
      </c>
      <c r="C50" s="170"/>
      <c r="D50" s="170"/>
      <c r="E50" s="115"/>
      <c r="F50" s="115"/>
      <c r="G50" s="114"/>
      <c r="H50" s="109"/>
      <c r="I50" s="115"/>
      <c r="J50" s="91">
        <f t="shared" si="0"/>
        <v>0</v>
      </c>
      <c r="K50" s="46"/>
      <c r="L50" s="46"/>
      <c r="M50" s="46"/>
    </row>
    <row r="51" spans="1:13">
      <c r="A51" s="113">
        <v>5</v>
      </c>
      <c r="B51" s="208" t="s">
        <v>181</v>
      </c>
      <c r="C51" s="208"/>
      <c r="D51" s="208"/>
      <c r="E51" s="115"/>
      <c r="F51" s="115"/>
      <c r="G51" s="114"/>
      <c r="H51" s="109"/>
      <c r="I51" s="115"/>
      <c r="J51" s="91">
        <f t="shared" si="0"/>
        <v>0</v>
      </c>
      <c r="K51" s="46"/>
      <c r="L51" s="46"/>
      <c r="M51" s="46"/>
    </row>
    <row r="52" spans="1:13" ht="115.5" customHeight="1">
      <c r="A52" s="113"/>
      <c r="B52" s="177" t="s">
        <v>182</v>
      </c>
      <c r="C52" s="178"/>
      <c r="D52" s="179"/>
      <c r="E52" s="116">
        <v>1</v>
      </c>
      <c r="F52" s="116" t="s">
        <v>23</v>
      </c>
      <c r="G52" s="114">
        <v>21777</v>
      </c>
      <c r="H52" s="109">
        <f>E52*G52</f>
        <v>21777</v>
      </c>
      <c r="I52" s="116">
        <v>1</v>
      </c>
      <c r="J52" s="91">
        <f t="shared" si="0"/>
        <v>21777</v>
      </c>
      <c r="K52" s="46"/>
      <c r="L52" s="46"/>
      <c r="M52" s="46"/>
    </row>
    <row r="53" spans="1:13">
      <c r="A53" s="113">
        <v>6</v>
      </c>
      <c r="B53" s="208" t="s">
        <v>183</v>
      </c>
      <c r="C53" s="208"/>
      <c r="D53" s="208"/>
      <c r="E53" s="116"/>
      <c r="F53" s="116"/>
      <c r="G53" s="114"/>
      <c r="H53" s="109"/>
      <c r="I53" s="116"/>
      <c r="J53" s="91">
        <f t="shared" si="0"/>
        <v>0</v>
      </c>
      <c r="K53" s="46"/>
      <c r="L53" s="46"/>
      <c r="M53" s="46"/>
    </row>
    <row r="54" spans="1:13" ht="115.5" customHeight="1">
      <c r="A54" s="113"/>
      <c r="B54" s="177" t="s">
        <v>184</v>
      </c>
      <c r="C54" s="178"/>
      <c r="D54" s="179"/>
      <c r="E54" s="116">
        <v>2</v>
      </c>
      <c r="F54" s="116" t="s">
        <v>23</v>
      </c>
      <c r="G54" s="114">
        <v>1500</v>
      </c>
      <c r="H54" s="109">
        <f>E54*G54</f>
        <v>3000</v>
      </c>
      <c r="I54" s="116"/>
      <c r="J54" s="91">
        <f t="shared" si="0"/>
        <v>0</v>
      </c>
      <c r="K54" s="46"/>
      <c r="L54" s="46"/>
      <c r="M54" s="46"/>
    </row>
    <row r="55" spans="1:13" ht="15" customHeight="1">
      <c r="A55" s="185" t="s">
        <v>185</v>
      </c>
      <c r="B55" s="186"/>
      <c r="C55" s="186"/>
      <c r="D55" s="186"/>
      <c r="E55" s="186"/>
      <c r="F55" s="186"/>
      <c r="G55" s="187"/>
      <c r="H55" s="110">
        <f>SUM(H42:H54)</f>
        <v>281793</v>
      </c>
      <c r="I55" s="93"/>
      <c r="J55" s="91"/>
      <c r="K55" s="46"/>
      <c r="L55" s="46"/>
      <c r="M55" s="46"/>
    </row>
    <row r="56" spans="1:13" ht="16">
      <c r="A56" s="117"/>
      <c r="B56" s="108"/>
      <c r="C56" s="108"/>
      <c r="D56" s="108"/>
      <c r="E56" s="108"/>
      <c r="F56" s="108"/>
      <c r="G56" s="108"/>
      <c r="H56" s="111"/>
      <c r="I56" s="93"/>
      <c r="J56" s="91"/>
      <c r="K56" s="46"/>
      <c r="L56" s="46"/>
      <c r="M56" s="46"/>
    </row>
    <row r="57" spans="1:13" ht="39.75" customHeight="1">
      <c r="A57" s="215" t="s">
        <v>186</v>
      </c>
      <c r="B57" s="216"/>
      <c r="C57" s="216"/>
      <c r="D57" s="216"/>
      <c r="E57" s="216"/>
      <c r="F57" s="216"/>
      <c r="G57" s="217"/>
      <c r="H57" s="119">
        <f>H55+H39+H28+H18</f>
        <v>849585</v>
      </c>
      <c r="I57" s="46"/>
      <c r="J57" s="158">
        <f>SUM(J7:J56)</f>
        <v>553503</v>
      </c>
      <c r="K57" s="46"/>
      <c r="L57" s="46">
        <f>SUM(L8:L56)</f>
        <v>159726</v>
      </c>
      <c r="M57" s="46"/>
    </row>
    <row r="58" spans="1:13" ht="18">
      <c r="A58" s="167"/>
      <c r="B58" s="168"/>
      <c r="C58" s="168"/>
      <c r="D58" s="168"/>
      <c r="E58" s="168"/>
      <c r="F58" s="168"/>
      <c r="G58" s="168"/>
      <c r="H58" s="169"/>
      <c r="I58" s="46"/>
      <c r="J58" s="91"/>
      <c r="K58" s="46"/>
      <c r="L58" s="46"/>
      <c r="M58" s="46"/>
    </row>
    <row r="59" spans="1:13" ht="15.65" customHeight="1">
      <c r="A59" s="164" t="s">
        <v>187</v>
      </c>
      <c r="B59" s="165"/>
      <c r="C59" s="165"/>
      <c r="D59" s="165"/>
      <c r="E59" s="165"/>
      <c r="F59" s="165"/>
      <c r="G59" s="166"/>
      <c r="H59" s="112"/>
      <c r="I59" s="46"/>
      <c r="J59" s="91"/>
      <c r="K59" s="46"/>
      <c r="L59" s="46"/>
      <c r="M59" s="46"/>
    </row>
    <row r="60" spans="1:13" ht="15.65" customHeight="1">
      <c r="A60" s="164" t="s">
        <v>188</v>
      </c>
      <c r="B60" s="165"/>
      <c r="C60" s="165"/>
      <c r="D60" s="165"/>
      <c r="E60" s="165"/>
      <c r="F60" s="165"/>
      <c r="G60" s="166"/>
      <c r="H60" s="112">
        <f>SUM(H57*18%)</f>
        <v>152925.29999999999</v>
      </c>
      <c r="I60" s="46"/>
      <c r="J60" s="91"/>
      <c r="K60" s="46"/>
      <c r="L60" s="46"/>
      <c r="M60" s="46"/>
    </row>
    <row r="61" spans="1:13" ht="18">
      <c r="A61" s="167"/>
      <c r="B61" s="168"/>
      <c r="C61" s="168"/>
      <c r="D61" s="168"/>
      <c r="E61" s="168"/>
      <c r="F61" s="168"/>
      <c r="G61" s="168"/>
      <c r="H61" s="169"/>
      <c r="I61" s="46"/>
      <c r="J61" s="91"/>
      <c r="K61" s="46"/>
      <c r="L61" s="46"/>
      <c r="M61" s="46"/>
    </row>
    <row r="62" spans="1:13" ht="17.399999999999999" customHeight="1">
      <c r="A62" s="215" t="s">
        <v>189</v>
      </c>
      <c r="B62" s="216"/>
      <c r="C62" s="216"/>
      <c r="D62" s="216"/>
      <c r="E62" s="216"/>
      <c r="F62" s="216"/>
      <c r="G62" s="217"/>
      <c r="H62" s="162">
        <f>SUM(H57+H59+H60)</f>
        <v>1002510.3</v>
      </c>
      <c r="I62" s="46"/>
      <c r="J62" s="86"/>
      <c r="K62" s="46"/>
      <c r="L62" s="46"/>
      <c r="M62" s="46"/>
    </row>
  </sheetData>
  <mergeCells count="114">
    <mergeCell ref="K23:K25"/>
    <mergeCell ref="H31:H32"/>
    <mergeCell ref="B32:D32"/>
    <mergeCell ref="B35:D35"/>
    <mergeCell ref="E33:E34"/>
    <mergeCell ref="H33:H34"/>
    <mergeCell ref="I31:I32"/>
    <mergeCell ref="I33:I34"/>
    <mergeCell ref="I35:I36"/>
    <mergeCell ref="I21:I22"/>
    <mergeCell ref="I23:I25"/>
    <mergeCell ref="H23:H25"/>
    <mergeCell ref="B23:D23"/>
    <mergeCell ref="B26:D26"/>
    <mergeCell ref="A27:H27"/>
    <mergeCell ref="A29:H29"/>
    <mergeCell ref="B30:H30"/>
    <mergeCell ref="H21:H22"/>
    <mergeCell ref="B34:D34"/>
    <mergeCell ref="B46:D46"/>
    <mergeCell ref="B45:D45"/>
    <mergeCell ref="A33:A34"/>
    <mergeCell ref="B21:D21"/>
    <mergeCell ref="B22:D22"/>
    <mergeCell ref="E21:E22"/>
    <mergeCell ref="G21:G22"/>
    <mergeCell ref="A21:A22"/>
    <mergeCell ref="F21:F22"/>
    <mergeCell ref="E31:E32"/>
    <mergeCell ref="B24:D24"/>
    <mergeCell ref="G23:G25"/>
    <mergeCell ref="F23:F25"/>
    <mergeCell ref="E23:E25"/>
    <mergeCell ref="G31:G32"/>
    <mergeCell ref="B16:D16"/>
    <mergeCell ref="B8:D8"/>
    <mergeCell ref="A62:G62"/>
    <mergeCell ref="B33:D33"/>
    <mergeCell ref="G33:G34"/>
    <mergeCell ref="A39:G39"/>
    <mergeCell ref="B47:D47"/>
    <mergeCell ref="A40:H40"/>
    <mergeCell ref="B44:D44"/>
    <mergeCell ref="F33:F34"/>
    <mergeCell ref="A45:A46"/>
    <mergeCell ref="A58:H58"/>
    <mergeCell ref="F31:F32"/>
    <mergeCell ref="B31:D31"/>
    <mergeCell ref="B25:D25"/>
    <mergeCell ref="A23:A25"/>
    <mergeCell ref="A28:G28"/>
    <mergeCell ref="A31:A32"/>
    <mergeCell ref="A9:A10"/>
    <mergeCell ref="B9:D9"/>
    <mergeCell ref="A59:G59"/>
    <mergeCell ref="A57:G57"/>
    <mergeCell ref="A47:A48"/>
    <mergeCell ref="A49:A50"/>
    <mergeCell ref="M4:M5"/>
    <mergeCell ref="G4:G5"/>
    <mergeCell ref="H4:H5"/>
    <mergeCell ref="I4:I5"/>
    <mergeCell ref="J4:J5"/>
    <mergeCell ref="K4:K5"/>
    <mergeCell ref="A4:A5"/>
    <mergeCell ref="B4:B5"/>
    <mergeCell ref="F4:F5"/>
    <mergeCell ref="B6:H6"/>
    <mergeCell ref="A1:C1"/>
    <mergeCell ref="A2:B2"/>
    <mergeCell ref="G2:H2"/>
    <mergeCell ref="I2:J2"/>
    <mergeCell ref="K2:L2"/>
    <mergeCell ref="A17:H17"/>
    <mergeCell ref="A19:H19"/>
    <mergeCell ref="B20:H20"/>
    <mergeCell ref="A11:A12"/>
    <mergeCell ref="B11:D11"/>
    <mergeCell ref="B12:D12"/>
    <mergeCell ref="A18:G18"/>
    <mergeCell ref="A7:A8"/>
    <mergeCell ref="D4:D5"/>
    <mergeCell ref="E4:E5"/>
    <mergeCell ref="L4:L5"/>
    <mergeCell ref="B7:D7"/>
    <mergeCell ref="B13:D13"/>
    <mergeCell ref="A13:A14"/>
    <mergeCell ref="A15:A16"/>
    <mergeCell ref="B10:D10"/>
    <mergeCell ref="B14:D14"/>
    <mergeCell ref="B15:D15"/>
    <mergeCell ref="A60:G60"/>
    <mergeCell ref="A61:H61"/>
    <mergeCell ref="B50:D50"/>
    <mergeCell ref="A38:H38"/>
    <mergeCell ref="B41:H41"/>
    <mergeCell ref="B36:D36"/>
    <mergeCell ref="A35:A36"/>
    <mergeCell ref="E35:E36"/>
    <mergeCell ref="F35:F36"/>
    <mergeCell ref="G35:G36"/>
    <mergeCell ref="H35:H36"/>
    <mergeCell ref="H42:H43"/>
    <mergeCell ref="A55:G55"/>
    <mergeCell ref="A42:A44"/>
    <mergeCell ref="B52:D52"/>
    <mergeCell ref="B54:D54"/>
    <mergeCell ref="B51:D51"/>
    <mergeCell ref="B53:D53"/>
    <mergeCell ref="B48:D48"/>
    <mergeCell ref="B43:D43"/>
    <mergeCell ref="B42:D42"/>
    <mergeCell ref="B37:D37"/>
    <mergeCell ref="B49:D4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41"/>
  <sheetViews>
    <sheetView topLeftCell="A17" zoomScale="90" zoomScaleNormal="90" workbookViewId="0">
      <selection activeCell="B25" sqref="B25"/>
    </sheetView>
  </sheetViews>
  <sheetFormatPr defaultRowHeight="14.5"/>
  <cols>
    <col min="2" max="2" width="52.08984375" bestFit="1" customWidth="1"/>
    <col min="6" max="6" width="10.36328125" bestFit="1" customWidth="1"/>
    <col min="7" max="7" width="17.36328125" hidden="1" customWidth="1"/>
    <col min="8" max="8" width="0" hidden="1" customWidth="1"/>
    <col min="9" max="9" width="16.36328125" style="47" customWidth="1"/>
    <col min="11" max="11" width="16.54296875" customWidth="1"/>
  </cols>
  <sheetData>
    <row r="1" spans="1:13">
      <c r="A1" s="240"/>
      <c r="B1" s="241"/>
      <c r="C1" s="241"/>
      <c r="D1" s="241"/>
      <c r="E1" s="241"/>
      <c r="F1" s="241"/>
      <c r="G1" s="9"/>
      <c r="H1" s="9"/>
      <c r="I1" s="9"/>
      <c r="J1" s="9"/>
      <c r="K1" s="9"/>
      <c r="L1" s="9"/>
      <c r="M1" s="1"/>
    </row>
    <row r="2" spans="1:13">
      <c r="A2" s="192" t="s">
        <v>47</v>
      </c>
      <c r="B2" s="193"/>
      <c r="C2" s="193"/>
      <c r="D2" s="2"/>
      <c r="E2" s="3" t="s">
        <v>6</v>
      </c>
      <c r="F2" s="6" t="s">
        <v>7</v>
      </c>
      <c r="G2" s="6"/>
      <c r="H2" s="6"/>
      <c r="I2" s="6"/>
      <c r="J2" s="6"/>
      <c r="K2" s="6"/>
      <c r="L2" s="6"/>
      <c r="M2" s="3"/>
    </row>
    <row r="3" spans="1:13">
      <c r="A3" s="194"/>
      <c r="B3" s="194"/>
      <c r="C3" s="6"/>
      <c r="D3" s="3"/>
      <c r="E3" s="3" t="s">
        <v>8</v>
      </c>
      <c r="F3" s="7" t="s">
        <v>9</v>
      </c>
      <c r="G3" s="195" t="s">
        <v>10</v>
      </c>
      <c r="H3" s="196"/>
      <c r="I3" s="197" t="s">
        <v>11</v>
      </c>
      <c r="J3" s="198"/>
      <c r="K3" s="199" t="s">
        <v>12</v>
      </c>
      <c r="L3" s="199"/>
      <c r="M3" s="7"/>
    </row>
    <row r="4" spans="1:13">
      <c r="A4" s="4"/>
      <c r="B4" s="4"/>
      <c r="C4" s="5"/>
      <c r="D4" s="4"/>
      <c r="E4" s="4"/>
      <c r="F4" s="4"/>
      <c r="G4" s="4"/>
      <c r="H4" s="4"/>
      <c r="I4" s="5"/>
      <c r="J4" s="4"/>
      <c r="K4" s="4"/>
      <c r="L4" s="4"/>
      <c r="M4" s="4"/>
    </row>
    <row r="5" spans="1:13">
      <c r="A5" s="213" t="s">
        <v>13</v>
      </c>
      <c r="B5" s="211" t="s">
        <v>14</v>
      </c>
      <c r="C5" s="211" t="s">
        <v>15</v>
      </c>
      <c r="D5" s="211" t="s">
        <v>44</v>
      </c>
      <c r="E5" s="211" t="s">
        <v>17</v>
      </c>
      <c r="F5" s="211" t="s">
        <v>45</v>
      </c>
      <c r="G5" s="211" t="s">
        <v>16</v>
      </c>
      <c r="H5" s="211" t="s">
        <v>18</v>
      </c>
      <c r="I5" s="211" t="s">
        <v>16</v>
      </c>
      <c r="J5" s="211" t="s">
        <v>18</v>
      </c>
      <c r="K5" s="211" t="s">
        <v>16</v>
      </c>
      <c r="L5" s="211" t="s">
        <v>18</v>
      </c>
      <c r="M5" s="211" t="s">
        <v>19</v>
      </c>
    </row>
    <row r="6" spans="1:13">
      <c r="A6" s="214"/>
      <c r="B6" s="212"/>
      <c r="C6" s="212"/>
      <c r="D6" s="212"/>
      <c r="E6" s="212"/>
      <c r="F6" s="212"/>
      <c r="G6" s="212"/>
      <c r="H6" s="212"/>
      <c r="I6" s="212"/>
      <c r="J6" s="212"/>
      <c r="K6" s="212"/>
      <c r="L6" s="212"/>
      <c r="M6" s="212"/>
    </row>
    <row r="7" spans="1:13">
      <c r="A7" s="32"/>
      <c r="B7" s="33"/>
      <c r="C7" s="34"/>
      <c r="D7" s="35"/>
      <c r="E7" s="8"/>
      <c r="F7" s="8"/>
      <c r="G7" s="8"/>
      <c r="H7" s="8"/>
      <c r="I7" s="8"/>
      <c r="J7" s="8"/>
      <c r="K7" s="8"/>
      <c r="L7" s="8"/>
      <c r="M7" s="8"/>
    </row>
    <row r="8" spans="1:13">
      <c r="A8" s="242" t="s">
        <v>48</v>
      </c>
      <c r="B8" s="242" t="s">
        <v>27</v>
      </c>
    </row>
    <row r="9" spans="1:13">
      <c r="A9" s="242"/>
      <c r="B9" s="242"/>
    </row>
    <row r="10" spans="1:13">
      <c r="A10" s="102" t="s">
        <v>49</v>
      </c>
      <c r="B10" s="103" t="s">
        <v>50</v>
      </c>
      <c r="C10" s="43"/>
      <c r="D10" s="145"/>
      <c r="E10" s="144"/>
      <c r="F10" s="43"/>
      <c r="G10" s="46"/>
      <c r="H10" s="46"/>
      <c r="I10" s="105"/>
      <c r="J10" s="46"/>
      <c r="K10" s="46"/>
      <c r="L10" s="46"/>
      <c r="M10" s="46"/>
    </row>
    <row r="11" spans="1:13">
      <c r="A11" s="134" t="s">
        <v>129</v>
      </c>
      <c r="B11" s="135" t="s">
        <v>51</v>
      </c>
      <c r="C11" s="38"/>
      <c r="D11" s="127"/>
      <c r="E11" s="126"/>
      <c r="F11" s="38"/>
      <c r="G11" s="46"/>
      <c r="H11" s="46"/>
      <c r="I11" s="104"/>
      <c r="J11" s="46"/>
      <c r="K11" s="46"/>
      <c r="L11" s="46"/>
      <c r="M11" s="46"/>
    </row>
    <row r="12" spans="1:13" ht="217.5">
      <c r="A12" s="127">
        <v>1</v>
      </c>
      <c r="B12" s="128" t="s">
        <v>130</v>
      </c>
      <c r="C12" s="38"/>
      <c r="D12" s="127"/>
      <c r="E12" s="126"/>
      <c r="F12" s="38"/>
      <c r="G12" s="46"/>
      <c r="H12" s="46"/>
      <c r="I12" s="104"/>
      <c r="J12" s="46"/>
      <c r="K12" s="46"/>
      <c r="L12" s="46"/>
      <c r="M12" s="46"/>
    </row>
    <row r="13" spans="1:13">
      <c r="A13" s="126">
        <v>1.1000000000000001</v>
      </c>
      <c r="B13" s="128" t="s">
        <v>131</v>
      </c>
      <c r="C13" s="38" t="s">
        <v>60</v>
      </c>
      <c r="D13" s="126">
        <v>4</v>
      </c>
      <c r="E13" s="139">
        <v>612</v>
      </c>
      <c r="F13" s="39">
        <f>D13*E13</f>
        <v>2448</v>
      </c>
      <c r="G13" s="46"/>
      <c r="H13" s="46"/>
      <c r="I13" s="126"/>
      <c r="J13" s="46">
        <f>I13*E13</f>
        <v>0</v>
      </c>
      <c r="K13" s="46"/>
      <c r="L13" s="46"/>
      <c r="M13" s="46"/>
    </row>
    <row r="14" spans="1:13">
      <c r="A14" s="126">
        <v>1.2</v>
      </c>
      <c r="B14" s="132" t="s">
        <v>132</v>
      </c>
      <c r="C14" s="38"/>
      <c r="D14" s="126">
        <v>18</v>
      </c>
      <c r="E14" s="139">
        <v>710</v>
      </c>
      <c r="F14" s="39">
        <f t="shared" ref="F14:F37" si="0">D14*E14</f>
        <v>12780</v>
      </c>
      <c r="G14" s="46"/>
      <c r="H14" s="46"/>
      <c r="I14" s="126">
        <v>18</v>
      </c>
      <c r="J14" s="46">
        <f t="shared" ref="J14:J38" si="1">I14*E14</f>
        <v>12780</v>
      </c>
      <c r="K14" s="46"/>
      <c r="L14" s="46"/>
      <c r="M14" s="46"/>
    </row>
    <row r="15" spans="1:13">
      <c r="A15" s="126"/>
      <c r="B15" s="128"/>
      <c r="C15" s="39"/>
      <c r="D15" s="126"/>
      <c r="E15" s="126"/>
      <c r="F15" s="39">
        <f t="shared" si="0"/>
        <v>0</v>
      </c>
      <c r="G15" s="46"/>
      <c r="H15" s="46"/>
      <c r="I15" s="126"/>
      <c r="J15" s="46">
        <f t="shared" si="1"/>
        <v>0</v>
      </c>
      <c r="K15" s="46"/>
      <c r="L15" s="46"/>
      <c r="M15" s="46"/>
    </row>
    <row r="16" spans="1:13" ht="43.5">
      <c r="A16" s="126">
        <v>2</v>
      </c>
      <c r="B16" s="128" t="s">
        <v>133</v>
      </c>
      <c r="C16" s="39" t="s">
        <v>61</v>
      </c>
      <c r="D16" s="126">
        <v>1</v>
      </c>
      <c r="E16" s="143">
        <v>1950</v>
      </c>
      <c r="F16" s="39">
        <f t="shared" si="0"/>
        <v>1950</v>
      </c>
      <c r="G16" s="46"/>
      <c r="H16" s="46"/>
      <c r="I16" s="126"/>
      <c r="J16" s="46">
        <f t="shared" si="1"/>
        <v>0</v>
      </c>
      <c r="K16" s="46"/>
      <c r="L16" s="46"/>
      <c r="M16" s="46"/>
    </row>
    <row r="17" spans="1:13">
      <c r="A17" s="126"/>
      <c r="B17" s="128"/>
      <c r="C17" s="39"/>
      <c r="D17" s="126"/>
      <c r="E17" s="143"/>
      <c r="F17" s="39">
        <f t="shared" si="0"/>
        <v>0</v>
      </c>
      <c r="G17" s="46"/>
      <c r="H17" s="46"/>
      <c r="I17" s="126"/>
      <c r="J17" s="46">
        <f t="shared" si="1"/>
        <v>0</v>
      </c>
      <c r="K17" s="46"/>
      <c r="L17" s="46"/>
      <c r="M17" s="46"/>
    </row>
    <row r="18" spans="1:13" ht="58">
      <c r="A18" s="126">
        <v>3</v>
      </c>
      <c r="B18" s="128" t="s">
        <v>134</v>
      </c>
      <c r="C18" s="39" t="s">
        <v>61</v>
      </c>
      <c r="D18" s="126">
        <v>1</v>
      </c>
      <c r="E18" s="143">
        <v>15500</v>
      </c>
      <c r="F18" s="39">
        <f t="shared" si="0"/>
        <v>15500</v>
      </c>
      <c r="G18" s="46"/>
      <c r="H18" s="46"/>
      <c r="I18" s="126"/>
      <c r="J18" s="46">
        <f t="shared" si="1"/>
        <v>0</v>
      </c>
      <c r="K18" s="46"/>
      <c r="L18" s="46"/>
      <c r="M18" s="46"/>
    </row>
    <row r="19" spans="1:13">
      <c r="A19" s="126"/>
      <c r="B19" s="128"/>
      <c r="C19" s="39"/>
      <c r="D19" s="126"/>
      <c r="E19" s="143"/>
      <c r="F19" s="39">
        <f t="shared" si="0"/>
        <v>0</v>
      </c>
      <c r="G19" s="46"/>
      <c r="H19" s="46"/>
      <c r="I19" s="126"/>
      <c r="J19" s="46">
        <f t="shared" si="1"/>
        <v>0</v>
      </c>
      <c r="K19" s="46"/>
      <c r="L19" s="46"/>
      <c r="M19" s="46"/>
    </row>
    <row r="20" spans="1:13">
      <c r="A20" s="125" t="s">
        <v>129</v>
      </c>
      <c r="B20" s="125" t="s">
        <v>52</v>
      </c>
      <c r="C20" s="37"/>
      <c r="D20" s="147"/>
      <c r="E20" s="142"/>
      <c r="F20" s="39">
        <f t="shared" si="0"/>
        <v>0</v>
      </c>
      <c r="G20" s="46"/>
      <c r="H20" s="46"/>
      <c r="I20" s="147"/>
      <c r="J20" s="46">
        <f t="shared" si="1"/>
        <v>0</v>
      </c>
      <c r="K20" s="46"/>
      <c r="L20" s="46"/>
      <c r="M20" s="46"/>
    </row>
    <row r="21" spans="1:13">
      <c r="A21" s="138"/>
      <c r="B21" s="137"/>
      <c r="C21" s="40"/>
      <c r="D21" s="137"/>
      <c r="E21" s="141"/>
      <c r="F21" s="39">
        <f t="shared" si="0"/>
        <v>0</v>
      </c>
      <c r="G21" s="46"/>
      <c r="H21" s="46"/>
      <c r="I21" s="137"/>
      <c r="J21" s="46">
        <f t="shared" si="1"/>
        <v>0</v>
      </c>
      <c r="K21" s="46"/>
      <c r="L21" s="46"/>
      <c r="M21" s="46"/>
    </row>
    <row r="22" spans="1:13">
      <c r="A22" s="134" t="s">
        <v>57</v>
      </c>
      <c r="B22" s="136" t="s">
        <v>53</v>
      </c>
      <c r="C22" s="43"/>
      <c r="D22" s="149"/>
      <c r="E22" s="140"/>
      <c r="F22" s="39">
        <f t="shared" si="0"/>
        <v>0</v>
      </c>
      <c r="G22" s="46"/>
      <c r="H22" s="46"/>
      <c r="I22" s="149"/>
      <c r="J22" s="46">
        <f t="shared" si="1"/>
        <v>0</v>
      </c>
      <c r="K22" s="46"/>
      <c r="L22" s="46"/>
      <c r="M22" s="46"/>
    </row>
    <row r="23" spans="1:13" ht="159.5">
      <c r="A23" s="127">
        <v>1</v>
      </c>
      <c r="B23" s="128" t="s">
        <v>135</v>
      </c>
      <c r="C23" s="40"/>
      <c r="D23" s="127"/>
      <c r="E23" s="126"/>
      <c r="F23" s="39">
        <f t="shared" si="0"/>
        <v>0</v>
      </c>
      <c r="G23" s="46"/>
      <c r="H23" s="46"/>
      <c r="I23" s="127"/>
      <c r="J23" s="46">
        <f t="shared" si="1"/>
        <v>0</v>
      </c>
      <c r="K23" s="46"/>
      <c r="L23" s="46"/>
      <c r="M23" s="46"/>
    </row>
    <row r="24" spans="1:13">
      <c r="A24" s="127"/>
      <c r="B24" s="135" t="s">
        <v>136</v>
      </c>
      <c r="C24" s="41"/>
      <c r="D24" s="127"/>
      <c r="E24" s="126"/>
      <c r="F24" s="39">
        <f t="shared" si="0"/>
        <v>0</v>
      </c>
      <c r="G24" s="46"/>
      <c r="H24" s="46"/>
      <c r="I24" s="127"/>
      <c r="J24" s="46">
        <f t="shared" si="1"/>
        <v>0</v>
      </c>
      <c r="K24" s="46"/>
      <c r="L24" s="46"/>
      <c r="M24" s="46"/>
    </row>
    <row r="25" spans="1:13">
      <c r="A25" s="127">
        <v>1.3</v>
      </c>
      <c r="B25" s="128" t="s">
        <v>55</v>
      </c>
      <c r="C25" s="41"/>
      <c r="D25" s="127">
        <v>6</v>
      </c>
      <c r="E25" s="139">
        <v>1670</v>
      </c>
      <c r="F25" s="39">
        <f t="shared" si="0"/>
        <v>10020</v>
      </c>
      <c r="G25" s="46"/>
      <c r="H25" s="46"/>
      <c r="I25" s="127">
        <v>6</v>
      </c>
      <c r="J25" s="46">
        <f t="shared" si="1"/>
        <v>10020</v>
      </c>
      <c r="K25" s="46"/>
      <c r="L25" s="46"/>
      <c r="M25" s="46"/>
    </row>
    <row r="26" spans="1:13">
      <c r="A26" s="127"/>
      <c r="B26" s="128"/>
      <c r="C26" s="36"/>
      <c r="D26" s="127"/>
      <c r="E26" s="139"/>
      <c r="F26" s="39">
        <f t="shared" si="0"/>
        <v>0</v>
      </c>
      <c r="G26" s="46"/>
      <c r="H26" s="46"/>
      <c r="I26" s="127"/>
      <c r="J26" s="46">
        <f t="shared" si="1"/>
        <v>0</v>
      </c>
      <c r="K26" s="46"/>
      <c r="L26" s="46"/>
      <c r="M26" s="46"/>
    </row>
    <row r="27" spans="1:13">
      <c r="A27" s="127"/>
      <c r="B27" s="133"/>
      <c r="C27" s="36"/>
      <c r="D27" s="127"/>
      <c r="E27" s="139"/>
      <c r="F27" s="39">
        <f t="shared" si="0"/>
        <v>0</v>
      </c>
      <c r="G27" s="46"/>
      <c r="H27" s="46"/>
      <c r="I27" s="127"/>
      <c r="J27" s="46">
        <f t="shared" si="1"/>
        <v>0</v>
      </c>
      <c r="K27" s="46"/>
      <c r="L27" s="46"/>
      <c r="M27" s="46"/>
    </row>
    <row r="28" spans="1:13" ht="29">
      <c r="A28" s="127">
        <v>3</v>
      </c>
      <c r="B28" s="128" t="s">
        <v>56</v>
      </c>
      <c r="C28" s="38" t="s">
        <v>60</v>
      </c>
      <c r="D28" s="127">
        <v>5</v>
      </c>
      <c r="E28" s="139">
        <v>650</v>
      </c>
      <c r="F28" s="39">
        <f t="shared" si="0"/>
        <v>3250</v>
      </c>
      <c r="G28" s="46"/>
      <c r="H28" s="46"/>
      <c r="I28" s="127">
        <v>4.5</v>
      </c>
      <c r="J28" s="46">
        <f t="shared" si="1"/>
        <v>2925</v>
      </c>
      <c r="K28" s="46"/>
      <c r="L28" s="46"/>
      <c r="M28" s="46"/>
    </row>
    <row r="29" spans="1:13">
      <c r="A29" s="127"/>
      <c r="B29" s="133"/>
      <c r="C29" s="38"/>
      <c r="D29" s="127"/>
      <c r="E29" s="139"/>
      <c r="F29" s="39">
        <f t="shared" si="0"/>
        <v>0</v>
      </c>
      <c r="G29" s="46"/>
      <c r="H29" s="46"/>
      <c r="I29" s="127"/>
      <c r="J29" s="46">
        <f t="shared" si="1"/>
        <v>0</v>
      </c>
      <c r="K29" s="46"/>
      <c r="L29" s="46"/>
      <c r="M29" s="46"/>
    </row>
    <row r="30" spans="1:13">
      <c r="A30" s="127">
        <v>4</v>
      </c>
      <c r="B30" s="132" t="s">
        <v>137</v>
      </c>
      <c r="C30" s="36"/>
      <c r="D30" s="127">
        <v>1</v>
      </c>
      <c r="E30" s="126">
        <v>6500</v>
      </c>
      <c r="F30" s="39">
        <f t="shared" si="0"/>
        <v>6500</v>
      </c>
      <c r="G30" s="46"/>
      <c r="H30" s="46"/>
      <c r="I30" s="127">
        <v>1</v>
      </c>
      <c r="J30" s="46">
        <f t="shared" si="1"/>
        <v>6500</v>
      </c>
      <c r="K30" s="46"/>
      <c r="L30" s="46"/>
      <c r="M30" s="46"/>
    </row>
    <row r="31" spans="1:13">
      <c r="A31" s="127"/>
      <c r="B31" s="128"/>
      <c r="C31" s="38" t="s">
        <v>60</v>
      </c>
      <c r="D31" s="127"/>
      <c r="E31" s="126"/>
      <c r="F31" s="39">
        <f t="shared" si="0"/>
        <v>0</v>
      </c>
      <c r="G31" s="46"/>
      <c r="H31" s="46"/>
      <c r="I31" s="127"/>
      <c r="J31" s="46">
        <f t="shared" si="1"/>
        <v>0</v>
      </c>
      <c r="K31" s="46"/>
      <c r="L31" s="46"/>
      <c r="M31" s="46"/>
    </row>
    <row r="32" spans="1:13" ht="43.5">
      <c r="A32" s="127">
        <v>5</v>
      </c>
      <c r="B32" s="131" t="s">
        <v>138</v>
      </c>
      <c r="C32" s="38"/>
      <c r="D32" s="148">
        <v>4</v>
      </c>
      <c r="E32" s="152">
        <v>2050</v>
      </c>
      <c r="F32" s="39">
        <f t="shared" si="0"/>
        <v>8200</v>
      </c>
      <c r="G32" s="46"/>
      <c r="H32" s="46"/>
      <c r="I32" s="148">
        <v>4</v>
      </c>
      <c r="J32" s="46">
        <f t="shared" si="1"/>
        <v>8200</v>
      </c>
      <c r="K32" s="46"/>
      <c r="L32" s="46"/>
      <c r="M32" s="46"/>
    </row>
    <row r="33" spans="1:13">
      <c r="A33" s="127"/>
      <c r="B33" s="128"/>
      <c r="C33" s="38" t="s">
        <v>60</v>
      </c>
      <c r="D33" s="148"/>
      <c r="E33" s="152"/>
      <c r="F33" s="39">
        <f t="shared" si="0"/>
        <v>0</v>
      </c>
      <c r="G33" s="46"/>
      <c r="H33" s="46"/>
      <c r="I33" s="148"/>
      <c r="J33" s="46">
        <f t="shared" si="1"/>
        <v>0</v>
      </c>
      <c r="K33" s="46"/>
      <c r="L33" s="46"/>
      <c r="M33" s="46"/>
    </row>
    <row r="34" spans="1:13" ht="58">
      <c r="A34" s="127">
        <v>6</v>
      </c>
      <c r="B34" s="130" t="s">
        <v>190</v>
      </c>
      <c r="C34" s="38"/>
      <c r="D34" s="148">
        <v>11</v>
      </c>
      <c r="E34" s="152">
        <v>350</v>
      </c>
      <c r="F34" s="39">
        <f t="shared" si="0"/>
        <v>3850</v>
      </c>
      <c r="G34" s="46"/>
      <c r="H34" s="46"/>
      <c r="I34" s="148">
        <v>1</v>
      </c>
      <c r="J34" s="46">
        <f t="shared" si="1"/>
        <v>350</v>
      </c>
      <c r="K34" s="46"/>
      <c r="L34" s="46"/>
      <c r="M34" s="46"/>
    </row>
    <row r="35" spans="1:13">
      <c r="A35" s="127"/>
      <c r="B35" s="128"/>
      <c r="C35" s="38" t="s">
        <v>21</v>
      </c>
      <c r="D35" s="127"/>
      <c r="E35" s="126"/>
      <c r="F35" s="39">
        <f t="shared" si="0"/>
        <v>0</v>
      </c>
      <c r="G35" s="46"/>
      <c r="H35" s="46"/>
      <c r="I35" s="127"/>
      <c r="J35" s="46">
        <f t="shared" si="1"/>
        <v>0</v>
      </c>
      <c r="K35" s="46"/>
      <c r="L35" s="46"/>
      <c r="M35" s="46"/>
    </row>
    <row r="36" spans="1:13" ht="87">
      <c r="A36" s="127">
        <v>7</v>
      </c>
      <c r="B36" s="129" t="s">
        <v>191</v>
      </c>
      <c r="C36" s="38"/>
      <c r="D36" s="148">
        <v>1</v>
      </c>
      <c r="E36" s="126">
        <v>19948</v>
      </c>
      <c r="F36" s="39">
        <f t="shared" si="0"/>
        <v>19948</v>
      </c>
      <c r="G36" s="46"/>
      <c r="H36" s="46"/>
      <c r="I36" s="148">
        <v>1</v>
      </c>
      <c r="J36" s="46">
        <f t="shared" si="1"/>
        <v>19948</v>
      </c>
      <c r="K36" s="46"/>
      <c r="L36" s="46"/>
      <c r="M36" s="46"/>
    </row>
    <row r="37" spans="1:13">
      <c r="A37" s="127"/>
      <c r="B37" s="128"/>
      <c r="C37" s="44" t="s">
        <v>62</v>
      </c>
      <c r="D37" s="127"/>
      <c r="E37" s="126"/>
      <c r="F37" s="39">
        <f t="shared" si="0"/>
        <v>0</v>
      </c>
      <c r="G37" s="46"/>
      <c r="H37" s="46"/>
      <c r="I37" s="127"/>
      <c r="J37" s="46">
        <f t="shared" si="1"/>
        <v>0</v>
      </c>
      <c r="K37" s="46"/>
      <c r="L37" s="46"/>
      <c r="M37" s="46"/>
    </row>
    <row r="38" spans="1:13">
      <c r="A38" s="127"/>
      <c r="B38" s="128"/>
      <c r="C38" s="38"/>
      <c r="D38" s="127"/>
      <c r="E38" s="126"/>
      <c r="F38" s="38"/>
      <c r="G38" s="46"/>
      <c r="H38" s="46"/>
      <c r="I38" s="127"/>
      <c r="J38" s="46">
        <f t="shared" si="1"/>
        <v>0</v>
      </c>
      <c r="K38" s="46"/>
      <c r="L38" s="46"/>
      <c r="M38" s="46"/>
    </row>
    <row r="39" spans="1:13" ht="29">
      <c r="A39" s="125" t="s">
        <v>57</v>
      </c>
      <c r="B39" s="124" t="s">
        <v>58</v>
      </c>
      <c r="C39" s="37"/>
      <c r="D39" s="147"/>
      <c r="E39" s="124"/>
      <c r="F39" s="45"/>
      <c r="G39" s="46"/>
      <c r="H39" s="46"/>
      <c r="I39" s="147"/>
      <c r="J39" s="46">
        <f t="shared" ref="J39" si="2">I39*E39</f>
        <v>0</v>
      </c>
      <c r="K39" s="46"/>
      <c r="L39" s="46"/>
      <c r="M39" s="46"/>
    </row>
    <row r="40" spans="1:13">
      <c r="A40" s="122"/>
      <c r="B40" s="121"/>
      <c r="C40" s="40"/>
      <c r="D40" s="121"/>
      <c r="E40" s="150"/>
      <c r="F40" s="40"/>
      <c r="G40" s="46"/>
      <c r="H40" s="46"/>
      <c r="I40" s="121"/>
      <c r="J40" s="46"/>
      <c r="K40" s="46"/>
      <c r="L40" s="46"/>
      <c r="M40" s="46"/>
    </row>
    <row r="41" spans="1:13" ht="15.5">
      <c r="A41" s="123"/>
      <c r="B41" s="123" t="s">
        <v>59</v>
      </c>
      <c r="C41" s="42"/>
      <c r="D41" s="146"/>
      <c r="E41" s="151"/>
      <c r="F41" s="42">
        <f>SUM(F12:F39)</f>
        <v>84446</v>
      </c>
      <c r="G41" s="46"/>
      <c r="H41" s="46"/>
      <c r="I41" s="146"/>
      <c r="J41" s="48">
        <f>SUM(J5:J40)</f>
        <v>60723</v>
      </c>
      <c r="K41" s="46"/>
      <c r="L41" s="46"/>
      <c r="M41" s="46"/>
    </row>
  </sheetData>
  <mergeCells count="21">
    <mergeCell ref="A8:A9"/>
    <mergeCell ref="B8:B9"/>
    <mergeCell ref="G3:H3"/>
    <mergeCell ref="I3:J3"/>
    <mergeCell ref="K3:L3"/>
    <mergeCell ref="I5:I6"/>
    <mergeCell ref="J5:J6"/>
    <mergeCell ref="G5:G6"/>
    <mergeCell ref="H5:H6"/>
    <mergeCell ref="M5:M6"/>
    <mergeCell ref="K5:K6"/>
    <mergeCell ref="L5:L6"/>
    <mergeCell ref="A2:C2"/>
    <mergeCell ref="A1:F1"/>
    <mergeCell ref="E5:E6"/>
    <mergeCell ref="F5:F6"/>
    <mergeCell ref="A3:B3"/>
    <mergeCell ref="A5:A6"/>
    <mergeCell ref="B5:B6"/>
    <mergeCell ref="C5:C6"/>
    <mergeCell ref="D5: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C117"/>
  <sheetViews>
    <sheetView zoomScale="90" zoomScaleNormal="90" workbookViewId="0">
      <selection activeCell="J109" sqref="J109"/>
    </sheetView>
  </sheetViews>
  <sheetFormatPr defaultRowHeight="14"/>
  <cols>
    <col min="1" max="1" width="7.6328125" style="25" customWidth="1"/>
    <col min="2" max="2" width="71.453125" style="15" customWidth="1"/>
    <col min="3" max="3" width="8.6328125" style="14" bestFit="1" customWidth="1"/>
    <col min="4" max="4" width="6.36328125" style="14" customWidth="1"/>
    <col min="5" max="5" width="12.36328125" style="13" bestFit="1" customWidth="1"/>
    <col min="6" max="6" width="16.6328125" style="12" bestFit="1" customWidth="1"/>
    <col min="7" max="7" width="9" style="25" customWidth="1"/>
    <col min="8" max="8" width="14.453125" style="25" customWidth="1"/>
    <col min="9" max="9" width="9" style="25" customWidth="1"/>
    <col min="10" max="10" width="14.453125" style="25" customWidth="1"/>
    <col min="11" max="191" width="9" style="25" customWidth="1"/>
    <col min="192" max="239" width="9" style="24" customWidth="1"/>
    <col min="240" max="251" width="9.36328125" style="24"/>
    <col min="252" max="252" width="7.6328125" style="24" customWidth="1"/>
    <col min="253" max="253" width="71.453125" style="24" customWidth="1"/>
    <col min="254" max="254" width="8.6328125" style="24" bestFit="1" customWidth="1"/>
    <col min="255" max="255" width="6.36328125" style="24" customWidth="1"/>
    <col min="256" max="256" width="14.54296875" style="24" customWidth="1"/>
    <col min="257" max="257" width="16.453125" style="24" customWidth="1"/>
    <col min="258" max="258" width="9" style="24" customWidth="1"/>
    <col min="259" max="259" width="14.453125" style="24" customWidth="1"/>
    <col min="260" max="261" width="12.36328125" style="24" customWidth="1"/>
    <col min="262" max="262" width="9.36328125" style="24" customWidth="1"/>
    <col min="263" max="263" width="12.36328125" style="24" bestFit="1" customWidth="1"/>
    <col min="264" max="495" width="9" style="24" customWidth="1"/>
    <col min="496" max="507" width="9.36328125" style="24"/>
    <col min="508" max="508" width="7.6328125" style="24" customWidth="1"/>
    <col min="509" max="509" width="71.453125" style="24" customWidth="1"/>
    <col min="510" max="510" width="8.6328125" style="24" bestFit="1" customWidth="1"/>
    <col min="511" max="511" width="6.36328125" style="24" customWidth="1"/>
    <col min="512" max="512" width="14.54296875" style="24" customWidth="1"/>
    <col min="513" max="513" width="16.453125" style="24" customWidth="1"/>
    <col min="514" max="514" width="9" style="24" customWidth="1"/>
    <col min="515" max="515" width="14.453125" style="24" customWidth="1"/>
    <col min="516" max="517" width="12.36328125" style="24" customWidth="1"/>
    <col min="518" max="518" width="9.36328125" style="24" customWidth="1"/>
    <col min="519" max="519" width="12.36328125" style="24" bestFit="1" customWidth="1"/>
    <col min="520" max="751" width="9" style="24" customWidth="1"/>
    <col min="752" max="763" width="9.36328125" style="24"/>
    <col min="764" max="764" width="7.6328125" style="24" customWidth="1"/>
    <col min="765" max="765" width="71.453125" style="24" customWidth="1"/>
    <col min="766" max="766" width="8.6328125" style="24" bestFit="1" customWidth="1"/>
    <col min="767" max="767" width="6.36328125" style="24" customWidth="1"/>
    <col min="768" max="768" width="14.54296875" style="24" customWidth="1"/>
    <col min="769" max="769" width="16.453125" style="24" customWidth="1"/>
    <col min="770" max="770" width="9" style="24" customWidth="1"/>
    <col min="771" max="771" width="14.453125" style="24" customWidth="1"/>
    <col min="772" max="773" width="12.36328125" style="24" customWidth="1"/>
    <col min="774" max="774" width="9.36328125" style="24" customWidth="1"/>
    <col min="775" max="775" width="12.36328125" style="24" bestFit="1" customWidth="1"/>
    <col min="776" max="1007" width="9" style="24" customWidth="1"/>
    <col min="1008" max="1019" width="9.36328125" style="24"/>
    <col min="1020" max="1020" width="7.6328125" style="24" customWidth="1"/>
    <col min="1021" max="1021" width="71.453125" style="24" customWidth="1"/>
    <col min="1022" max="1022" width="8.6328125" style="24" bestFit="1" customWidth="1"/>
    <col min="1023" max="1023" width="6.36328125" style="24" customWidth="1"/>
    <col min="1024" max="1024" width="14.54296875" style="24" customWidth="1"/>
    <col min="1025" max="1025" width="16.453125" style="24" customWidth="1"/>
    <col min="1026" max="1026" width="9" style="24" customWidth="1"/>
    <col min="1027" max="1027" width="14.453125" style="24" customWidth="1"/>
    <col min="1028" max="1029" width="12.36328125" style="24" customWidth="1"/>
    <col min="1030" max="1030" width="9.36328125" style="24" customWidth="1"/>
    <col min="1031" max="1031" width="12.36328125" style="24" bestFit="1" customWidth="1"/>
    <col min="1032" max="1263" width="9" style="24" customWidth="1"/>
    <col min="1264" max="1275" width="9.36328125" style="24"/>
    <col min="1276" max="1276" width="7.6328125" style="24" customWidth="1"/>
    <col min="1277" max="1277" width="71.453125" style="24" customWidth="1"/>
    <col min="1278" max="1278" width="8.6328125" style="24" bestFit="1" customWidth="1"/>
    <col min="1279" max="1279" width="6.36328125" style="24" customWidth="1"/>
    <col min="1280" max="1280" width="14.54296875" style="24" customWidth="1"/>
    <col min="1281" max="1281" width="16.453125" style="24" customWidth="1"/>
    <col min="1282" max="1282" width="9" style="24" customWidth="1"/>
    <col min="1283" max="1283" width="14.453125" style="24" customWidth="1"/>
    <col min="1284" max="1285" width="12.36328125" style="24" customWidth="1"/>
    <col min="1286" max="1286" width="9.36328125" style="24" customWidth="1"/>
    <col min="1287" max="1287" width="12.36328125" style="24" bestFit="1" customWidth="1"/>
    <col min="1288" max="1519" width="9" style="24" customWidth="1"/>
    <col min="1520" max="1531" width="9.36328125" style="24"/>
    <col min="1532" max="1532" width="7.6328125" style="24" customWidth="1"/>
    <col min="1533" max="1533" width="71.453125" style="24" customWidth="1"/>
    <col min="1534" max="1534" width="8.6328125" style="24" bestFit="1" customWidth="1"/>
    <col min="1535" max="1535" width="6.36328125" style="24" customWidth="1"/>
    <col min="1536" max="1536" width="14.54296875" style="24" customWidth="1"/>
    <col min="1537" max="1537" width="16.453125" style="24" customWidth="1"/>
    <col min="1538" max="1538" width="9" style="24" customWidth="1"/>
    <col min="1539" max="1539" width="14.453125" style="24" customWidth="1"/>
    <col min="1540" max="1541" width="12.36328125" style="24" customWidth="1"/>
    <col min="1542" max="1542" width="9.36328125" style="24" customWidth="1"/>
    <col min="1543" max="1543" width="12.36328125" style="24" bestFit="1" customWidth="1"/>
    <col min="1544" max="1775" width="9" style="24" customWidth="1"/>
    <col min="1776" max="1787" width="9.36328125" style="24"/>
    <col min="1788" max="1788" width="7.6328125" style="24" customWidth="1"/>
    <col min="1789" max="1789" width="71.453125" style="24" customWidth="1"/>
    <col min="1790" max="1790" width="8.6328125" style="24" bestFit="1" customWidth="1"/>
    <col min="1791" max="1791" width="6.36328125" style="24" customWidth="1"/>
    <col min="1792" max="1792" width="14.54296875" style="24" customWidth="1"/>
    <col min="1793" max="1793" width="16.453125" style="24" customWidth="1"/>
    <col min="1794" max="1794" width="9" style="24" customWidth="1"/>
    <col min="1795" max="1795" width="14.453125" style="24" customWidth="1"/>
    <col min="1796" max="1797" width="12.36328125" style="24" customWidth="1"/>
    <col min="1798" max="1798" width="9.36328125" style="24" customWidth="1"/>
    <col min="1799" max="1799" width="12.36328125" style="24" bestFit="1" customWidth="1"/>
    <col min="1800" max="2031" width="9" style="24" customWidth="1"/>
    <col min="2032" max="2043" width="9.36328125" style="24"/>
    <col min="2044" max="2044" width="7.6328125" style="24" customWidth="1"/>
    <col min="2045" max="2045" width="71.453125" style="24" customWidth="1"/>
    <col min="2046" max="2046" width="8.6328125" style="24" bestFit="1" customWidth="1"/>
    <col min="2047" max="2047" width="6.36328125" style="24" customWidth="1"/>
    <col min="2048" max="2048" width="14.54296875" style="24" customWidth="1"/>
    <col min="2049" max="2049" width="16.453125" style="24" customWidth="1"/>
    <col min="2050" max="2050" width="9" style="24" customWidth="1"/>
    <col min="2051" max="2051" width="14.453125" style="24" customWidth="1"/>
    <col min="2052" max="2053" width="12.36328125" style="24" customWidth="1"/>
    <col min="2054" max="2054" width="9.36328125" style="24" customWidth="1"/>
    <col min="2055" max="2055" width="12.36328125" style="24" bestFit="1" customWidth="1"/>
    <col min="2056" max="2287" width="9" style="24" customWidth="1"/>
    <col min="2288" max="2299" width="9.36328125" style="24"/>
    <col min="2300" max="2300" width="7.6328125" style="24" customWidth="1"/>
    <col min="2301" max="2301" width="71.453125" style="24" customWidth="1"/>
    <col min="2302" max="2302" width="8.6328125" style="24" bestFit="1" customWidth="1"/>
    <col min="2303" max="2303" width="6.36328125" style="24" customWidth="1"/>
    <col min="2304" max="2304" width="14.54296875" style="24" customWidth="1"/>
    <col min="2305" max="2305" width="16.453125" style="24" customWidth="1"/>
    <col min="2306" max="2306" width="9" style="24" customWidth="1"/>
    <col min="2307" max="2307" width="14.453125" style="24" customWidth="1"/>
    <col min="2308" max="2309" width="12.36328125" style="24" customWidth="1"/>
    <col min="2310" max="2310" width="9.36328125" style="24" customWidth="1"/>
    <col min="2311" max="2311" width="12.36328125" style="24" bestFit="1" customWidth="1"/>
    <col min="2312" max="2543" width="9" style="24" customWidth="1"/>
    <col min="2544" max="2555" width="9.36328125" style="24"/>
    <col min="2556" max="2556" width="7.6328125" style="24" customWidth="1"/>
    <col min="2557" max="2557" width="71.453125" style="24" customWidth="1"/>
    <col min="2558" max="2558" width="8.6328125" style="24" bestFit="1" customWidth="1"/>
    <col min="2559" max="2559" width="6.36328125" style="24" customWidth="1"/>
    <col min="2560" max="2560" width="14.54296875" style="24" customWidth="1"/>
    <col min="2561" max="2561" width="16.453125" style="24" customWidth="1"/>
    <col min="2562" max="2562" width="9" style="24" customWidth="1"/>
    <col min="2563" max="2563" width="14.453125" style="24" customWidth="1"/>
    <col min="2564" max="2565" width="12.36328125" style="24" customWidth="1"/>
    <col min="2566" max="2566" width="9.36328125" style="24" customWidth="1"/>
    <col min="2567" max="2567" width="12.36328125" style="24" bestFit="1" customWidth="1"/>
    <col min="2568" max="2799" width="9" style="24" customWidth="1"/>
    <col min="2800" max="2811" width="9.36328125" style="24"/>
    <col min="2812" max="2812" width="7.6328125" style="24" customWidth="1"/>
    <col min="2813" max="2813" width="71.453125" style="24" customWidth="1"/>
    <col min="2814" max="2814" width="8.6328125" style="24" bestFit="1" customWidth="1"/>
    <col min="2815" max="2815" width="6.36328125" style="24" customWidth="1"/>
    <col min="2816" max="2816" width="14.54296875" style="24" customWidth="1"/>
    <col min="2817" max="2817" width="16.453125" style="24" customWidth="1"/>
    <col min="2818" max="2818" width="9" style="24" customWidth="1"/>
    <col min="2819" max="2819" width="14.453125" style="24" customWidth="1"/>
    <col min="2820" max="2821" width="12.36328125" style="24" customWidth="1"/>
    <col min="2822" max="2822" width="9.36328125" style="24" customWidth="1"/>
    <col min="2823" max="2823" width="12.36328125" style="24" bestFit="1" customWidth="1"/>
    <col min="2824" max="3055" width="9" style="24" customWidth="1"/>
    <col min="3056" max="3067" width="9.36328125" style="24"/>
    <col min="3068" max="3068" width="7.6328125" style="24" customWidth="1"/>
    <col min="3069" max="3069" width="71.453125" style="24" customWidth="1"/>
    <col min="3070" max="3070" width="8.6328125" style="24" bestFit="1" customWidth="1"/>
    <col min="3071" max="3071" width="6.36328125" style="24" customWidth="1"/>
    <col min="3072" max="3072" width="14.54296875" style="24" customWidth="1"/>
    <col min="3073" max="3073" width="16.453125" style="24" customWidth="1"/>
    <col min="3074" max="3074" width="9" style="24" customWidth="1"/>
    <col min="3075" max="3075" width="14.453125" style="24" customWidth="1"/>
    <col min="3076" max="3077" width="12.36328125" style="24" customWidth="1"/>
    <col min="3078" max="3078" width="9.36328125" style="24" customWidth="1"/>
    <col min="3079" max="3079" width="12.36328125" style="24" bestFit="1" customWidth="1"/>
    <col min="3080" max="3311" width="9" style="24" customWidth="1"/>
    <col min="3312" max="3323" width="9.36328125" style="24"/>
    <col min="3324" max="3324" width="7.6328125" style="24" customWidth="1"/>
    <col min="3325" max="3325" width="71.453125" style="24" customWidth="1"/>
    <col min="3326" max="3326" width="8.6328125" style="24" bestFit="1" customWidth="1"/>
    <col min="3327" max="3327" width="6.36328125" style="24" customWidth="1"/>
    <col min="3328" max="3328" width="14.54296875" style="24" customWidth="1"/>
    <col min="3329" max="3329" width="16.453125" style="24" customWidth="1"/>
    <col min="3330" max="3330" width="9" style="24" customWidth="1"/>
    <col min="3331" max="3331" width="14.453125" style="24" customWidth="1"/>
    <col min="3332" max="3333" width="12.36328125" style="24" customWidth="1"/>
    <col min="3334" max="3334" width="9.36328125" style="24" customWidth="1"/>
    <col min="3335" max="3335" width="12.36328125" style="24" bestFit="1" customWidth="1"/>
    <col min="3336" max="3567" width="9" style="24" customWidth="1"/>
    <col min="3568" max="3579" width="9.36328125" style="24"/>
    <col min="3580" max="3580" width="7.6328125" style="24" customWidth="1"/>
    <col min="3581" max="3581" width="71.453125" style="24" customWidth="1"/>
    <col min="3582" max="3582" width="8.6328125" style="24" bestFit="1" customWidth="1"/>
    <col min="3583" max="3583" width="6.36328125" style="24" customWidth="1"/>
    <col min="3584" max="3584" width="14.54296875" style="24" customWidth="1"/>
    <col min="3585" max="3585" width="16.453125" style="24" customWidth="1"/>
    <col min="3586" max="3586" width="9" style="24" customWidth="1"/>
    <col min="3587" max="3587" width="14.453125" style="24" customWidth="1"/>
    <col min="3588" max="3589" width="12.36328125" style="24" customWidth="1"/>
    <col min="3590" max="3590" width="9.36328125" style="24" customWidth="1"/>
    <col min="3591" max="3591" width="12.36328125" style="24" bestFit="1" customWidth="1"/>
    <col min="3592" max="3823" width="9" style="24" customWidth="1"/>
    <col min="3824" max="3835" width="9.36328125" style="24"/>
    <col min="3836" max="3836" width="7.6328125" style="24" customWidth="1"/>
    <col min="3837" max="3837" width="71.453125" style="24" customWidth="1"/>
    <col min="3838" max="3838" width="8.6328125" style="24" bestFit="1" customWidth="1"/>
    <col min="3839" max="3839" width="6.36328125" style="24" customWidth="1"/>
    <col min="3840" max="3840" width="14.54296875" style="24" customWidth="1"/>
    <col min="3841" max="3841" width="16.453125" style="24" customWidth="1"/>
    <col min="3842" max="3842" width="9" style="24" customWidth="1"/>
    <col min="3843" max="3843" width="14.453125" style="24" customWidth="1"/>
    <col min="3844" max="3845" width="12.36328125" style="24" customWidth="1"/>
    <col min="3846" max="3846" width="9.36328125" style="24" customWidth="1"/>
    <col min="3847" max="3847" width="12.36328125" style="24" bestFit="1" customWidth="1"/>
    <col min="3848" max="4079" width="9" style="24" customWidth="1"/>
    <col min="4080" max="4091" width="9.36328125" style="24"/>
    <col min="4092" max="4092" width="7.6328125" style="24" customWidth="1"/>
    <col min="4093" max="4093" width="71.453125" style="24" customWidth="1"/>
    <col min="4094" max="4094" width="8.6328125" style="24" bestFit="1" customWidth="1"/>
    <col min="4095" max="4095" width="6.36328125" style="24" customWidth="1"/>
    <col min="4096" max="4096" width="14.54296875" style="24" customWidth="1"/>
    <col min="4097" max="4097" width="16.453125" style="24" customWidth="1"/>
    <col min="4098" max="4098" width="9" style="24" customWidth="1"/>
    <col min="4099" max="4099" width="14.453125" style="24" customWidth="1"/>
    <col min="4100" max="4101" width="12.36328125" style="24" customWidth="1"/>
    <col min="4102" max="4102" width="9.36328125" style="24" customWidth="1"/>
    <col min="4103" max="4103" width="12.36328125" style="24" bestFit="1" customWidth="1"/>
    <col min="4104" max="4335" width="9" style="24" customWidth="1"/>
    <col min="4336" max="4347" width="9.36328125" style="24"/>
    <col min="4348" max="4348" width="7.6328125" style="24" customWidth="1"/>
    <col min="4349" max="4349" width="71.453125" style="24" customWidth="1"/>
    <col min="4350" max="4350" width="8.6328125" style="24" bestFit="1" customWidth="1"/>
    <col min="4351" max="4351" width="6.36328125" style="24" customWidth="1"/>
    <col min="4352" max="4352" width="14.54296875" style="24" customWidth="1"/>
    <col min="4353" max="4353" width="16.453125" style="24" customWidth="1"/>
    <col min="4354" max="4354" width="9" style="24" customWidth="1"/>
    <col min="4355" max="4355" width="14.453125" style="24" customWidth="1"/>
    <col min="4356" max="4357" width="12.36328125" style="24" customWidth="1"/>
    <col min="4358" max="4358" width="9.36328125" style="24" customWidth="1"/>
    <col min="4359" max="4359" width="12.36328125" style="24" bestFit="1" customWidth="1"/>
    <col min="4360" max="4591" width="9" style="24" customWidth="1"/>
    <col min="4592" max="4603" width="9.36328125" style="24"/>
    <col min="4604" max="4604" width="7.6328125" style="24" customWidth="1"/>
    <col min="4605" max="4605" width="71.453125" style="24" customWidth="1"/>
    <col min="4606" max="4606" width="8.6328125" style="24" bestFit="1" customWidth="1"/>
    <col min="4607" max="4607" width="6.36328125" style="24" customWidth="1"/>
    <col min="4608" max="4608" width="14.54296875" style="24" customWidth="1"/>
    <col min="4609" max="4609" width="16.453125" style="24" customWidth="1"/>
    <col min="4610" max="4610" width="9" style="24" customWidth="1"/>
    <col min="4611" max="4611" width="14.453125" style="24" customWidth="1"/>
    <col min="4612" max="4613" width="12.36328125" style="24" customWidth="1"/>
    <col min="4614" max="4614" width="9.36328125" style="24" customWidth="1"/>
    <col min="4615" max="4615" width="12.36328125" style="24" bestFit="1" customWidth="1"/>
    <col min="4616" max="4847" width="9" style="24" customWidth="1"/>
    <col min="4848" max="4859" width="9.36328125" style="24"/>
    <col min="4860" max="4860" width="7.6328125" style="24" customWidth="1"/>
    <col min="4861" max="4861" width="71.453125" style="24" customWidth="1"/>
    <col min="4862" max="4862" width="8.6328125" style="24" bestFit="1" customWidth="1"/>
    <col min="4863" max="4863" width="6.36328125" style="24" customWidth="1"/>
    <col min="4864" max="4864" width="14.54296875" style="24" customWidth="1"/>
    <col min="4865" max="4865" width="16.453125" style="24" customWidth="1"/>
    <col min="4866" max="4866" width="9" style="24" customWidth="1"/>
    <col min="4867" max="4867" width="14.453125" style="24" customWidth="1"/>
    <col min="4868" max="4869" width="12.36328125" style="24" customWidth="1"/>
    <col min="4870" max="4870" width="9.36328125" style="24" customWidth="1"/>
    <col min="4871" max="4871" width="12.36328125" style="24" bestFit="1" customWidth="1"/>
    <col min="4872" max="5103" width="9" style="24" customWidth="1"/>
    <col min="5104" max="5115" width="9.36328125" style="24"/>
    <col min="5116" max="5116" width="7.6328125" style="24" customWidth="1"/>
    <col min="5117" max="5117" width="71.453125" style="24" customWidth="1"/>
    <col min="5118" max="5118" width="8.6328125" style="24" bestFit="1" customWidth="1"/>
    <col min="5119" max="5119" width="6.36328125" style="24" customWidth="1"/>
    <col min="5120" max="5120" width="14.54296875" style="24" customWidth="1"/>
    <col min="5121" max="5121" width="16.453125" style="24" customWidth="1"/>
    <col min="5122" max="5122" width="9" style="24" customWidth="1"/>
    <col min="5123" max="5123" width="14.453125" style="24" customWidth="1"/>
    <col min="5124" max="5125" width="12.36328125" style="24" customWidth="1"/>
    <col min="5126" max="5126" width="9.36328125" style="24" customWidth="1"/>
    <col min="5127" max="5127" width="12.36328125" style="24" bestFit="1" customWidth="1"/>
    <col min="5128" max="5359" width="9" style="24" customWidth="1"/>
    <col min="5360" max="5371" width="9.36328125" style="24"/>
    <col min="5372" max="5372" width="7.6328125" style="24" customWidth="1"/>
    <col min="5373" max="5373" width="71.453125" style="24" customWidth="1"/>
    <col min="5374" max="5374" width="8.6328125" style="24" bestFit="1" customWidth="1"/>
    <col min="5375" max="5375" width="6.36328125" style="24" customWidth="1"/>
    <col min="5376" max="5376" width="14.54296875" style="24" customWidth="1"/>
    <col min="5377" max="5377" width="16.453125" style="24" customWidth="1"/>
    <col min="5378" max="5378" width="9" style="24" customWidth="1"/>
    <col min="5379" max="5379" width="14.453125" style="24" customWidth="1"/>
    <col min="5380" max="5381" width="12.36328125" style="24" customWidth="1"/>
    <col min="5382" max="5382" width="9.36328125" style="24" customWidth="1"/>
    <col min="5383" max="5383" width="12.36328125" style="24" bestFit="1" customWidth="1"/>
    <col min="5384" max="5615" width="9" style="24" customWidth="1"/>
    <col min="5616" max="5627" width="9.36328125" style="24"/>
    <col min="5628" max="5628" width="7.6328125" style="24" customWidth="1"/>
    <col min="5629" max="5629" width="71.453125" style="24" customWidth="1"/>
    <col min="5630" max="5630" width="8.6328125" style="24" bestFit="1" customWidth="1"/>
    <col min="5631" max="5631" width="6.36328125" style="24" customWidth="1"/>
    <col min="5632" max="5632" width="14.54296875" style="24" customWidth="1"/>
    <col min="5633" max="5633" width="16.453125" style="24" customWidth="1"/>
    <col min="5634" max="5634" width="9" style="24" customWidth="1"/>
    <col min="5635" max="5635" width="14.453125" style="24" customWidth="1"/>
    <col min="5636" max="5637" width="12.36328125" style="24" customWidth="1"/>
    <col min="5638" max="5638" width="9.36328125" style="24" customWidth="1"/>
    <col min="5639" max="5639" width="12.36328125" style="24" bestFit="1" customWidth="1"/>
    <col min="5640" max="5871" width="9" style="24" customWidth="1"/>
    <col min="5872" max="5883" width="9.36328125" style="24"/>
    <col min="5884" max="5884" width="7.6328125" style="24" customWidth="1"/>
    <col min="5885" max="5885" width="71.453125" style="24" customWidth="1"/>
    <col min="5886" max="5886" width="8.6328125" style="24" bestFit="1" customWidth="1"/>
    <col min="5887" max="5887" width="6.36328125" style="24" customWidth="1"/>
    <col min="5888" max="5888" width="14.54296875" style="24" customWidth="1"/>
    <col min="5889" max="5889" width="16.453125" style="24" customWidth="1"/>
    <col min="5890" max="5890" width="9" style="24" customWidth="1"/>
    <col min="5891" max="5891" width="14.453125" style="24" customWidth="1"/>
    <col min="5892" max="5893" width="12.36328125" style="24" customWidth="1"/>
    <col min="5894" max="5894" width="9.36328125" style="24" customWidth="1"/>
    <col min="5895" max="5895" width="12.36328125" style="24" bestFit="1" customWidth="1"/>
    <col min="5896" max="6127" width="9" style="24" customWidth="1"/>
    <col min="6128" max="6139" width="9.36328125" style="24"/>
    <col min="6140" max="6140" width="7.6328125" style="24" customWidth="1"/>
    <col min="6141" max="6141" width="71.453125" style="24" customWidth="1"/>
    <col min="6142" max="6142" width="8.6328125" style="24" bestFit="1" customWidth="1"/>
    <col min="6143" max="6143" width="6.36328125" style="24" customWidth="1"/>
    <col min="6144" max="6144" width="14.54296875" style="24" customWidth="1"/>
    <col min="6145" max="6145" width="16.453125" style="24" customWidth="1"/>
    <col min="6146" max="6146" width="9" style="24" customWidth="1"/>
    <col min="6147" max="6147" width="14.453125" style="24" customWidth="1"/>
    <col min="6148" max="6149" width="12.36328125" style="24" customWidth="1"/>
    <col min="6150" max="6150" width="9.36328125" style="24" customWidth="1"/>
    <col min="6151" max="6151" width="12.36328125" style="24" bestFit="1" customWidth="1"/>
    <col min="6152" max="6383" width="9" style="24" customWidth="1"/>
    <col min="6384" max="6395" width="9.36328125" style="24"/>
    <col min="6396" max="6396" width="7.6328125" style="24" customWidth="1"/>
    <col min="6397" max="6397" width="71.453125" style="24" customWidth="1"/>
    <col min="6398" max="6398" width="8.6328125" style="24" bestFit="1" customWidth="1"/>
    <col min="6399" max="6399" width="6.36328125" style="24" customWidth="1"/>
    <col min="6400" max="6400" width="14.54296875" style="24" customWidth="1"/>
    <col min="6401" max="6401" width="16.453125" style="24" customWidth="1"/>
    <col min="6402" max="6402" width="9" style="24" customWidth="1"/>
    <col min="6403" max="6403" width="14.453125" style="24" customWidth="1"/>
    <col min="6404" max="6405" width="12.36328125" style="24" customWidth="1"/>
    <col min="6406" max="6406" width="9.36328125" style="24" customWidth="1"/>
    <col min="6407" max="6407" width="12.36328125" style="24" bestFit="1" customWidth="1"/>
    <col min="6408" max="6639" width="9" style="24" customWidth="1"/>
    <col min="6640" max="6651" width="9.36328125" style="24"/>
    <col min="6652" max="6652" width="7.6328125" style="24" customWidth="1"/>
    <col min="6653" max="6653" width="71.453125" style="24" customWidth="1"/>
    <col min="6654" max="6654" width="8.6328125" style="24" bestFit="1" customWidth="1"/>
    <col min="6655" max="6655" width="6.36328125" style="24" customWidth="1"/>
    <col min="6656" max="6656" width="14.54296875" style="24" customWidth="1"/>
    <col min="6657" max="6657" width="16.453125" style="24" customWidth="1"/>
    <col min="6658" max="6658" width="9" style="24" customWidth="1"/>
    <col min="6659" max="6659" width="14.453125" style="24" customWidth="1"/>
    <col min="6660" max="6661" width="12.36328125" style="24" customWidth="1"/>
    <col min="6662" max="6662" width="9.36328125" style="24" customWidth="1"/>
    <col min="6663" max="6663" width="12.36328125" style="24" bestFit="1" customWidth="1"/>
    <col min="6664" max="6895" width="9" style="24" customWidth="1"/>
    <col min="6896" max="6907" width="9.36328125" style="24"/>
    <col min="6908" max="6908" width="7.6328125" style="24" customWidth="1"/>
    <col min="6909" max="6909" width="71.453125" style="24" customWidth="1"/>
    <col min="6910" max="6910" width="8.6328125" style="24" bestFit="1" customWidth="1"/>
    <col min="6911" max="6911" width="6.36328125" style="24" customWidth="1"/>
    <col min="6912" max="6912" width="14.54296875" style="24" customWidth="1"/>
    <col min="6913" max="6913" width="16.453125" style="24" customWidth="1"/>
    <col min="6914" max="6914" width="9" style="24" customWidth="1"/>
    <col min="6915" max="6915" width="14.453125" style="24" customWidth="1"/>
    <col min="6916" max="6917" width="12.36328125" style="24" customWidth="1"/>
    <col min="6918" max="6918" width="9.36328125" style="24" customWidth="1"/>
    <col min="6919" max="6919" width="12.36328125" style="24" bestFit="1" customWidth="1"/>
    <col min="6920" max="7151" width="9" style="24" customWidth="1"/>
    <col min="7152" max="7163" width="9.36328125" style="24"/>
    <col min="7164" max="7164" width="7.6328125" style="24" customWidth="1"/>
    <col min="7165" max="7165" width="71.453125" style="24" customWidth="1"/>
    <col min="7166" max="7166" width="8.6328125" style="24" bestFit="1" customWidth="1"/>
    <col min="7167" max="7167" width="6.36328125" style="24" customWidth="1"/>
    <col min="7168" max="7168" width="14.54296875" style="24" customWidth="1"/>
    <col min="7169" max="7169" width="16.453125" style="24" customWidth="1"/>
    <col min="7170" max="7170" width="9" style="24" customWidth="1"/>
    <col min="7171" max="7171" width="14.453125" style="24" customWidth="1"/>
    <col min="7172" max="7173" width="12.36328125" style="24" customWidth="1"/>
    <col min="7174" max="7174" width="9.36328125" style="24" customWidth="1"/>
    <col min="7175" max="7175" width="12.36328125" style="24" bestFit="1" customWidth="1"/>
    <col min="7176" max="7407" width="9" style="24" customWidth="1"/>
    <col min="7408" max="7419" width="9.36328125" style="24"/>
    <col min="7420" max="7420" width="7.6328125" style="24" customWidth="1"/>
    <col min="7421" max="7421" width="71.453125" style="24" customWidth="1"/>
    <col min="7422" max="7422" width="8.6328125" style="24" bestFit="1" customWidth="1"/>
    <col min="7423" max="7423" width="6.36328125" style="24" customWidth="1"/>
    <col min="7424" max="7424" width="14.54296875" style="24" customWidth="1"/>
    <col min="7425" max="7425" width="16.453125" style="24" customWidth="1"/>
    <col min="7426" max="7426" width="9" style="24" customWidth="1"/>
    <col min="7427" max="7427" width="14.453125" style="24" customWidth="1"/>
    <col min="7428" max="7429" width="12.36328125" style="24" customWidth="1"/>
    <col min="7430" max="7430" width="9.36328125" style="24" customWidth="1"/>
    <col min="7431" max="7431" width="12.36328125" style="24" bestFit="1" customWidth="1"/>
    <col min="7432" max="7663" width="9" style="24" customWidth="1"/>
    <col min="7664" max="7675" width="9.36328125" style="24"/>
    <col min="7676" max="7676" width="7.6328125" style="24" customWidth="1"/>
    <col min="7677" max="7677" width="71.453125" style="24" customWidth="1"/>
    <col min="7678" max="7678" width="8.6328125" style="24" bestFit="1" customWidth="1"/>
    <col min="7679" max="7679" width="6.36328125" style="24" customWidth="1"/>
    <col min="7680" max="7680" width="14.54296875" style="24" customWidth="1"/>
    <col min="7681" max="7681" width="16.453125" style="24" customWidth="1"/>
    <col min="7682" max="7682" width="9" style="24" customWidth="1"/>
    <col min="7683" max="7683" width="14.453125" style="24" customWidth="1"/>
    <col min="7684" max="7685" width="12.36328125" style="24" customWidth="1"/>
    <col min="7686" max="7686" width="9.36328125" style="24" customWidth="1"/>
    <col min="7687" max="7687" width="12.36328125" style="24" bestFit="1" customWidth="1"/>
    <col min="7688" max="7919" width="9" style="24" customWidth="1"/>
    <col min="7920" max="7931" width="9.36328125" style="24"/>
    <col min="7932" max="7932" width="7.6328125" style="24" customWidth="1"/>
    <col min="7933" max="7933" width="71.453125" style="24" customWidth="1"/>
    <col min="7934" max="7934" width="8.6328125" style="24" bestFit="1" customWidth="1"/>
    <col min="7935" max="7935" width="6.36328125" style="24" customWidth="1"/>
    <col min="7936" max="7936" width="14.54296875" style="24" customWidth="1"/>
    <col min="7937" max="7937" width="16.453125" style="24" customWidth="1"/>
    <col min="7938" max="7938" width="9" style="24" customWidth="1"/>
    <col min="7939" max="7939" width="14.453125" style="24" customWidth="1"/>
    <col min="7940" max="7941" width="12.36328125" style="24" customWidth="1"/>
    <col min="7942" max="7942" width="9.36328125" style="24" customWidth="1"/>
    <col min="7943" max="7943" width="12.36328125" style="24" bestFit="1" customWidth="1"/>
    <col min="7944" max="8175" width="9" style="24" customWidth="1"/>
    <col min="8176" max="8187" width="9.36328125" style="24"/>
    <col min="8188" max="8188" width="7.6328125" style="24" customWidth="1"/>
    <col min="8189" max="8189" width="71.453125" style="24" customWidth="1"/>
    <col min="8190" max="8190" width="8.6328125" style="24" bestFit="1" customWidth="1"/>
    <col min="8191" max="8191" width="6.36328125" style="24" customWidth="1"/>
    <col min="8192" max="8192" width="14.54296875" style="24" customWidth="1"/>
    <col min="8193" max="8193" width="16.453125" style="24" customWidth="1"/>
    <col min="8194" max="8194" width="9" style="24" customWidth="1"/>
    <col min="8195" max="8195" width="14.453125" style="24" customWidth="1"/>
    <col min="8196" max="8197" width="12.36328125" style="24" customWidth="1"/>
    <col min="8198" max="8198" width="9.36328125" style="24" customWidth="1"/>
    <col min="8199" max="8199" width="12.36328125" style="24" bestFit="1" customWidth="1"/>
    <col min="8200" max="8431" width="9" style="24" customWidth="1"/>
    <col min="8432" max="8443" width="9.36328125" style="24"/>
    <col min="8444" max="8444" width="7.6328125" style="24" customWidth="1"/>
    <col min="8445" max="8445" width="71.453125" style="24" customWidth="1"/>
    <col min="8446" max="8446" width="8.6328125" style="24" bestFit="1" customWidth="1"/>
    <col min="8447" max="8447" width="6.36328125" style="24" customWidth="1"/>
    <col min="8448" max="8448" width="14.54296875" style="24" customWidth="1"/>
    <col min="8449" max="8449" width="16.453125" style="24" customWidth="1"/>
    <col min="8450" max="8450" width="9" style="24" customWidth="1"/>
    <col min="8451" max="8451" width="14.453125" style="24" customWidth="1"/>
    <col min="8452" max="8453" width="12.36328125" style="24" customWidth="1"/>
    <col min="8454" max="8454" width="9.36328125" style="24" customWidth="1"/>
    <col min="8455" max="8455" width="12.36328125" style="24" bestFit="1" customWidth="1"/>
    <col min="8456" max="8687" width="9" style="24" customWidth="1"/>
    <col min="8688" max="8699" width="9.36328125" style="24"/>
    <col min="8700" max="8700" width="7.6328125" style="24" customWidth="1"/>
    <col min="8701" max="8701" width="71.453125" style="24" customWidth="1"/>
    <col min="8702" max="8702" width="8.6328125" style="24" bestFit="1" customWidth="1"/>
    <col min="8703" max="8703" width="6.36328125" style="24" customWidth="1"/>
    <col min="8704" max="8704" width="14.54296875" style="24" customWidth="1"/>
    <col min="8705" max="8705" width="16.453125" style="24" customWidth="1"/>
    <col min="8706" max="8706" width="9" style="24" customWidth="1"/>
    <col min="8707" max="8707" width="14.453125" style="24" customWidth="1"/>
    <col min="8708" max="8709" width="12.36328125" style="24" customWidth="1"/>
    <col min="8710" max="8710" width="9.36328125" style="24" customWidth="1"/>
    <col min="8711" max="8711" width="12.36328125" style="24" bestFit="1" customWidth="1"/>
    <col min="8712" max="8943" width="9" style="24" customWidth="1"/>
    <col min="8944" max="8955" width="9.36328125" style="24"/>
    <col min="8956" max="8956" width="7.6328125" style="24" customWidth="1"/>
    <col min="8957" max="8957" width="71.453125" style="24" customWidth="1"/>
    <col min="8958" max="8958" width="8.6328125" style="24" bestFit="1" customWidth="1"/>
    <col min="8959" max="8959" width="6.36328125" style="24" customWidth="1"/>
    <col min="8960" max="8960" width="14.54296875" style="24" customWidth="1"/>
    <col min="8961" max="8961" width="16.453125" style="24" customWidth="1"/>
    <col min="8962" max="8962" width="9" style="24" customWidth="1"/>
    <col min="8963" max="8963" width="14.453125" style="24" customWidth="1"/>
    <col min="8964" max="8965" width="12.36328125" style="24" customWidth="1"/>
    <col min="8966" max="8966" width="9.36328125" style="24" customWidth="1"/>
    <col min="8967" max="8967" width="12.36328125" style="24" bestFit="1" customWidth="1"/>
    <col min="8968" max="9199" width="9" style="24" customWidth="1"/>
    <col min="9200" max="9211" width="9.36328125" style="24"/>
    <col min="9212" max="9212" width="7.6328125" style="24" customWidth="1"/>
    <col min="9213" max="9213" width="71.453125" style="24" customWidth="1"/>
    <col min="9214" max="9214" width="8.6328125" style="24" bestFit="1" customWidth="1"/>
    <col min="9215" max="9215" width="6.36328125" style="24" customWidth="1"/>
    <col min="9216" max="9216" width="14.54296875" style="24" customWidth="1"/>
    <col min="9217" max="9217" width="16.453125" style="24" customWidth="1"/>
    <col min="9218" max="9218" width="9" style="24" customWidth="1"/>
    <col min="9219" max="9219" width="14.453125" style="24" customWidth="1"/>
    <col min="9220" max="9221" width="12.36328125" style="24" customWidth="1"/>
    <col min="9222" max="9222" width="9.36328125" style="24" customWidth="1"/>
    <col min="9223" max="9223" width="12.36328125" style="24" bestFit="1" customWidth="1"/>
    <col min="9224" max="9455" width="9" style="24" customWidth="1"/>
    <col min="9456" max="9467" width="9.36328125" style="24"/>
    <col min="9468" max="9468" width="7.6328125" style="24" customWidth="1"/>
    <col min="9469" max="9469" width="71.453125" style="24" customWidth="1"/>
    <col min="9470" max="9470" width="8.6328125" style="24" bestFit="1" customWidth="1"/>
    <col min="9471" max="9471" width="6.36328125" style="24" customWidth="1"/>
    <col min="9472" max="9472" width="14.54296875" style="24" customWidth="1"/>
    <col min="9473" max="9473" width="16.453125" style="24" customWidth="1"/>
    <col min="9474" max="9474" width="9" style="24" customWidth="1"/>
    <col min="9475" max="9475" width="14.453125" style="24" customWidth="1"/>
    <col min="9476" max="9477" width="12.36328125" style="24" customWidth="1"/>
    <col min="9478" max="9478" width="9.36328125" style="24" customWidth="1"/>
    <col min="9479" max="9479" width="12.36328125" style="24" bestFit="1" customWidth="1"/>
    <col min="9480" max="9711" width="9" style="24" customWidth="1"/>
    <col min="9712" max="9723" width="9.36328125" style="24"/>
    <col min="9724" max="9724" width="7.6328125" style="24" customWidth="1"/>
    <col min="9725" max="9725" width="71.453125" style="24" customWidth="1"/>
    <col min="9726" max="9726" width="8.6328125" style="24" bestFit="1" customWidth="1"/>
    <col min="9727" max="9727" width="6.36328125" style="24" customWidth="1"/>
    <col min="9728" max="9728" width="14.54296875" style="24" customWidth="1"/>
    <col min="9729" max="9729" width="16.453125" style="24" customWidth="1"/>
    <col min="9730" max="9730" width="9" style="24" customWidth="1"/>
    <col min="9731" max="9731" width="14.453125" style="24" customWidth="1"/>
    <col min="9732" max="9733" width="12.36328125" style="24" customWidth="1"/>
    <col min="9734" max="9734" width="9.36328125" style="24" customWidth="1"/>
    <col min="9735" max="9735" width="12.36328125" style="24" bestFit="1" customWidth="1"/>
    <col min="9736" max="9967" width="9" style="24" customWidth="1"/>
    <col min="9968" max="9979" width="9.36328125" style="24"/>
    <col min="9980" max="9980" width="7.6328125" style="24" customWidth="1"/>
    <col min="9981" max="9981" width="71.453125" style="24" customWidth="1"/>
    <col min="9982" max="9982" width="8.6328125" style="24" bestFit="1" customWidth="1"/>
    <col min="9983" max="9983" width="6.36328125" style="24" customWidth="1"/>
    <col min="9984" max="9984" width="14.54296875" style="24" customWidth="1"/>
    <col min="9985" max="9985" width="16.453125" style="24" customWidth="1"/>
    <col min="9986" max="9986" width="9" style="24" customWidth="1"/>
    <col min="9987" max="9987" width="14.453125" style="24" customWidth="1"/>
    <col min="9988" max="9989" width="12.36328125" style="24" customWidth="1"/>
    <col min="9990" max="9990" width="9.36328125" style="24" customWidth="1"/>
    <col min="9991" max="9991" width="12.36328125" style="24" bestFit="1" customWidth="1"/>
    <col min="9992" max="10223" width="9" style="24" customWidth="1"/>
    <col min="10224" max="10235" width="9.36328125" style="24"/>
    <col min="10236" max="10236" width="7.6328125" style="24" customWidth="1"/>
    <col min="10237" max="10237" width="71.453125" style="24" customWidth="1"/>
    <col min="10238" max="10238" width="8.6328125" style="24" bestFit="1" customWidth="1"/>
    <col min="10239" max="10239" width="6.36328125" style="24" customWidth="1"/>
    <col min="10240" max="10240" width="14.54296875" style="24" customWidth="1"/>
    <col min="10241" max="10241" width="16.453125" style="24" customWidth="1"/>
    <col min="10242" max="10242" width="9" style="24" customWidth="1"/>
    <col min="10243" max="10243" width="14.453125" style="24" customWidth="1"/>
    <col min="10244" max="10245" width="12.36328125" style="24" customWidth="1"/>
    <col min="10246" max="10246" width="9.36328125" style="24" customWidth="1"/>
    <col min="10247" max="10247" width="12.36328125" style="24" bestFit="1" customWidth="1"/>
    <col min="10248" max="10479" width="9" style="24" customWidth="1"/>
    <col min="10480" max="10491" width="9.36328125" style="24"/>
    <col min="10492" max="10492" width="7.6328125" style="24" customWidth="1"/>
    <col min="10493" max="10493" width="71.453125" style="24" customWidth="1"/>
    <col min="10494" max="10494" width="8.6328125" style="24" bestFit="1" customWidth="1"/>
    <col min="10495" max="10495" width="6.36328125" style="24" customWidth="1"/>
    <col min="10496" max="10496" width="14.54296875" style="24" customWidth="1"/>
    <col min="10497" max="10497" width="16.453125" style="24" customWidth="1"/>
    <col min="10498" max="10498" width="9" style="24" customWidth="1"/>
    <col min="10499" max="10499" width="14.453125" style="24" customWidth="1"/>
    <col min="10500" max="10501" width="12.36328125" style="24" customWidth="1"/>
    <col min="10502" max="10502" width="9.36328125" style="24" customWidth="1"/>
    <col min="10503" max="10503" width="12.36328125" style="24" bestFit="1" customWidth="1"/>
    <col min="10504" max="10735" width="9" style="24" customWidth="1"/>
    <col min="10736" max="10747" width="9.36328125" style="24"/>
    <col min="10748" max="10748" width="7.6328125" style="24" customWidth="1"/>
    <col min="10749" max="10749" width="71.453125" style="24" customWidth="1"/>
    <col min="10750" max="10750" width="8.6328125" style="24" bestFit="1" customWidth="1"/>
    <col min="10751" max="10751" width="6.36328125" style="24" customWidth="1"/>
    <col min="10752" max="10752" width="14.54296875" style="24" customWidth="1"/>
    <col min="10753" max="10753" width="16.453125" style="24" customWidth="1"/>
    <col min="10754" max="10754" width="9" style="24" customWidth="1"/>
    <col min="10755" max="10755" width="14.453125" style="24" customWidth="1"/>
    <col min="10756" max="10757" width="12.36328125" style="24" customWidth="1"/>
    <col min="10758" max="10758" width="9.36328125" style="24" customWidth="1"/>
    <col min="10759" max="10759" width="12.36328125" style="24" bestFit="1" customWidth="1"/>
    <col min="10760" max="10991" width="9" style="24" customWidth="1"/>
    <col min="10992" max="11003" width="9.36328125" style="24"/>
    <col min="11004" max="11004" width="7.6328125" style="24" customWidth="1"/>
    <col min="11005" max="11005" width="71.453125" style="24" customWidth="1"/>
    <col min="11006" max="11006" width="8.6328125" style="24" bestFit="1" customWidth="1"/>
    <col min="11007" max="11007" width="6.36328125" style="24" customWidth="1"/>
    <col min="11008" max="11008" width="14.54296875" style="24" customWidth="1"/>
    <col min="11009" max="11009" width="16.453125" style="24" customWidth="1"/>
    <col min="11010" max="11010" width="9" style="24" customWidth="1"/>
    <col min="11011" max="11011" width="14.453125" style="24" customWidth="1"/>
    <col min="11012" max="11013" width="12.36328125" style="24" customWidth="1"/>
    <col min="11014" max="11014" width="9.36328125" style="24" customWidth="1"/>
    <col min="11015" max="11015" width="12.36328125" style="24" bestFit="1" customWidth="1"/>
    <col min="11016" max="11247" width="9" style="24" customWidth="1"/>
    <col min="11248" max="11259" width="9.36328125" style="24"/>
    <col min="11260" max="11260" width="7.6328125" style="24" customWidth="1"/>
    <col min="11261" max="11261" width="71.453125" style="24" customWidth="1"/>
    <col min="11262" max="11262" width="8.6328125" style="24" bestFit="1" customWidth="1"/>
    <col min="11263" max="11263" width="6.36328125" style="24" customWidth="1"/>
    <col min="11264" max="11264" width="14.54296875" style="24" customWidth="1"/>
    <col min="11265" max="11265" width="16.453125" style="24" customWidth="1"/>
    <col min="11266" max="11266" width="9" style="24" customWidth="1"/>
    <col min="11267" max="11267" width="14.453125" style="24" customWidth="1"/>
    <col min="11268" max="11269" width="12.36328125" style="24" customWidth="1"/>
    <col min="11270" max="11270" width="9.36328125" style="24" customWidth="1"/>
    <col min="11271" max="11271" width="12.36328125" style="24" bestFit="1" customWidth="1"/>
    <col min="11272" max="11503" width="9" style="24" customWidth="1"/>
    <col min="11504" max="11515" width="9.36328125" style="24"/>
    <col min="11516" max="11516" width="7.6328125" style="24" customWidth="1"/>
    <col min="11517" max="11517" width="71.453125" style="24" customWidth="1"/>
    <col min="11518" max="11518" width="8.6328125" style="24" bestFit="1" customWidth="1"/>
    <col min="11519" max="11519" width="6.36328125" style="24" customWidth="1"/>
    <col min="11520" max="11520" width="14.54296875" style="24" customWidth="1"/>
    <col min="11521" max="11521" width="16.453125" style="24" customWidth="1"/>
    <col min="11522" max="11522" width="9" style="24" customWidth="1"/>
    <col min="11523" max="11523" width="14.453125" style="24" customWidth="1"/>
    <col min="11524" max="11525" width="12.36328125" style="24" customWidth="1"/>
    <col min="11526" max="11526" width="9.36328125" style="24" customWidth="1"/>
    <col min="11527" max="11527" width="12.36328125" style="24" bestFit="1" customWidth="1"/>
    <col min="11528" max="11759" width="9" style="24" customWidth="1"/>
    <col min="11760" max="11771" width="9.36328125" style="24"/>
    <col min="11772" max="11772" width="7.6328125" style="24" customWidth="1"/>
    <col min="11773" max="11773" width="71.453125" style="24" customWidth="1"/>
    <col min="11774" max="11774" width="8.6328125" style="24" bestFit="1" customWidth="1"/>
    <col min="11775" max="11775" width="6.36328125" style="24" customWidth="1"/>
    <col min="11776" max="11776" width="14.54296875" style="24" customWidth="1"/>
    <col min="11777" max="11777" width="16.453125" style="24" customWidth="1"/>
    <col min="11778" max="11778" width="9" style="24" customWidth="1"/>
    <col min="11779" max="11779" width="14.453125" style="24" customWidth="1"/>
    <col min="11780" max="11781" width="12.36328125" style="24" customWidth="1"/>
    <col min="11782" max="11782" width="9.36328125" style="24" customWidth="1"/>
    <col min="11783" max="11783" width="12.36328125" style="24" bestFit="1" customWidth="1"/>
    <col min="11784" max="12015" width="9" style="24" customWidth="1"/>
    <col min="12016" max="12027" width="9.36328125" style="24"/>
    <col min="12028" max="12028" width="7.6328125" style="24" customWidth="1"/>
    <col min="12029" max="12029" width="71.453125" style="24" customWidth="1"/>
    <col min="12030" max="12030" width="8.6328125" style="24" bestFit="1" customWidth="1"/>
    <col min="12031" max="12031" width="6.36328125" style="24" customWidth="1"/>
    <col min="12032" max="12032" width="14.54296875" style="24" customWidth="1"/>
    <col min="12033" max="12033" width="16.453125" style="24" customWidth="1"/>
    <col min="12034" max="12034" width="9" style="24" customWidth="1"/>
    <col min="12035" max="12035" width="14.453125" style="24" customWidth="1"/>
    <col min="12036" max="12037" width="12.36328125" style="24" customWidth="1"/>
    <col min="12038" max="12038" width="9.36328125" style="24" customWidth="1"/>
    <col min="12039" max="12039" width="12.36328125" style="24" bestFit="1" customWidth="1"/>
    <col min="12040" max="12271" width="9" style="24" customWidth="1"/>
    <col min="12272" max="12283" width="9.36328125" style="24"/>
    <col min="12284" max="12284" width="7.6328125" style="24" customWidth="1"/>
    <col min="12285" max="12285" width="71.453125" style="24" customWidth="1"/>
    <col min="12286" max="12286" width="8.6328125" style="24" bestFit="1" customWidth="1"/>
    <col min="12287" max="12287" width="6.36328125" style="24" customWidth="1"/>
    <col min="12288" max="12288" width="14.54296875" style="24" customWidth="1"/>
    <col min="12289" max="12289" width="16.453125" style="24" customWidth="1"/>
    <col min="12290" max="12290" width="9" style="24" customWidth="1"/>
    <col min="12291" max="12291" width="14.453125" style="24" customWidth="1"/>
    <col min="12292" max="12293" width="12.36328125" style="24" customWidth="1"/>
    <col min="12294" max="12294" width="9.36328125" style="24" customWidth="1"/>
    <col min="12295" max="12295" width="12.36328125" style="24" bestFit="1" customWidth="1"/>
    <col min="12296" max="12527" width="9" style="24" customWidth="1"/>
    <col min="12528" max="12539" width="9.36328125" style="24"/>
    <col min="12540" max="12540" width="7.6328125" style="24" customWidth="1"/>
    <col min="12541" max="12541" width="71.453125" style="24" customWidth="1"/>
    <col min="12542" max="12542" width="8.6328125" style="24" bestFit="1" customWidth="1"/>
    <col min="12543" max="12543" width="6.36328125" style="24" customWidth="1"/>
    <col min="12544" max="12544" width="14.54296875" style="24" customWidth="1"/>
    <col min="12545" max="12545" width="16.453125" style="24" customWidth="1"/>
    <col min="12546" max="12546" width="9" style="24" customWidth="1"/>
    <col min="12547" max="12547" width="14.453125" style="24" customWidth="1"/>
    <col min="12548" max="12549" width="12.36328125" style="24" customWidth="1"/>
    <col min="12550" max="12550" width="9.36328125" style="24" customWidth="1"/>
    <col min="12551" max="12551" width="12.36328125" style="24" bestFit="1" customWidth="1"/>
    <col min="12552" max="12783" width="9" style="24" customWidth="1"/>
    <col min="12784" max="12795" width="9.36328125" style="24"/>
    <col min="12796" max="12796" width="7.6328125" style="24" customWidth="1"/>
    <col min="12797" max="12797" width="71.453125" style="24" customWidth="1"/>
    <col min="12798" max="12798" width="8.6328125" style="24" bestFit="1" customWidth="1"/>
    <col min="12799" max="12799" width="6.36328125" style="24" customWidth="1"/>
    <col min="12800" max="12800" width="14.54296875" style="24" customWidth="1"/>
    <col min="12801" max="12801" width="16.453125" style="24" customWidth="1"/>
    <col min="12802" max="12802" width="9" style="24" customWidth="1"/>
    <col min="12803" max="12803" width="14.453125" style="24" customWidth="1"/>
    <col min="12804" max="12805" width="12.36328125" style="24" customWidth="1"/>
    <col min="12806" max="12806" width="9.36328125" style="24" customWidth="1"/>
    <col min="12807" max="12807" width="12.36328125" style="24" bestFit="1" customWidth="1"/>
    <col min="12808" max="13039" width="9" style="24" customWidth="1"/>
    <col min="13040" max="13051" width="9.36328125" style="24"/>
    <col min="13052" max="13052" width="7.6328125" style="24" customWidth="1"/>
    <col min="13053" max="13053" width="71.453125" style="24" customWidth="1"/>
    <col min="13054" max="13054" width="8.6328125" style="24" bestFit="1" customWidth="1"/>
    <col min="13055" max="13055" width="6.36328125" style="24" customWidth="1"/>
    <col min="13056" max="13056" width="14.54296875" style="24" customWidth="1"/>
    <col min="13057" max="13057" width="16.453125" style="24" customWidth="1"/>
    <col min="13058" max="13058" width="9" style="24" customWidth="1"/>
    <col min="13059" max="13059" width="14.453125" style="24" customWidth="1"/>
    <col min="13060" max="13061" width="12.36328125" style="24" customWidth="1"/>
    <col min="13062" max="13062" width="9.36328125" style="24" customWidth="1"/>
    <col min="13063" max="13063" width="12.36328125" style="24" bestFit="1" customWidth="1"/>
    <col min="13064" max="13295" width="9" style="24" customWidth="1"/>
    <col min="13296" max="13307" width="9.36328125" style="24"/>
    <col min="13308" max="13308" width="7.6328125" style="24" customWidth="1"/>
    <col min="13309" max="13309" width="71.453125" style="24" customWidth="1"/>
    <col min="13310" max="13310" width="8.6328125" style="24" bestFit="1" customWidth="1"/>
    <col min="13311" max="13311" width="6.36328125" style="24" customWidth="1"/>
    <col min="13312" max="13312" width="14.54296875" style="24" customWidth="1"/>
    <col min="13313" max="13313" width="16.453125" style="24" customWidth="1"/>
    <col min="13314" max="13314" width="9" style="24" customWidth="1"/>
    <col min="13315" max="13315" width="14.453125" style="24" customWidth="1"/>
    <col min="13316" max="13317" width="12.36328125" style="24" customWidth="1"/>
    <col min="13318" max="13318" width="9.36328125" style="24" customWidth="1"/>
    <col min="13319" max="13319" width="12.36328125" style="24" bestFit="1" customWidth="1"/>
    <col min="13320" max="13551" width="9" style="24" customWidth="1"/>
    <col min="13552" max="13563" width="9.36328125" style="24"/>
    <col min="13564" max="13564" width="7.6328125" style="24" customWidth="1"/>
    <col min="13565" max="13565" width="71.453125" style="24" customWidth="1"/>
    <col min="13566" max="13566" width="8.6328125" style="24" bestFit="1" customWidth="1"/>
    <col min="13567" max="13567" width="6.36328125" style="24" customWidth="1"/>
    <col min="13568" max="13568" width="14.54296875" style="24" customWidth="1"/>
    <col min="13569" max="13569" width="16.453125" style="24" customWidth="1"/>
    <col min="13570" max="13570" width="9" style="24" customWidth="1"/>
    <col min="13571" max="13571" width="14.453125" style="24" customWidth="1"/>
    <col min="13572" max="13573" width="12.36328125" style="24" customWidth="1"/>
    <col min="13574" max="13574" width="9.36328125" style="24" customWidth="1"/>
    <col min="13575" max="13575" width="12.36328125" style="24" bestFit="1" customWidth="1"/>
    <col min="13576" max="13807" width="9" style="24" customWidth="1"/>
    <col min="13808" max="13819" width="9.36328125" style="24"/>
    <col min="13820" max="13820" width="7.6328125" style="24" customWidth="1"/>
    <col min="13821" max="13821" width="71.453125" style="24" customWidth="1"/>
    <col min="13822" max="13822" width="8.6328125" style="24" bestFit="1" customWidth="1"/>
    <col min="13823" max="13823" width="6.36328125" style="24" customWidth="1"/>
    <col min="13824" max="13824" width="14.54296875" style="24" customWidth="1"/>
    <col min="13825" max="13825" width="16.453125" style="24" customWidth="1"/>
    <col min="13826" max="13826" width="9" style="24" customWidth="1"/>
    <col min="13827" max="13827" width="14.453125" style="24" customWidth="1"/>
    <col min="13828" max="13829" width="12.36328125" style="24" customWidth="1"/>
    <col min="13830" max="13830" width="9.36328125" style="24" customWidth="1"/>
    <col min="13831" max="13831" width="12.36328125" style="24" bestFit="1" customWidth="1"/>
    <col min="13832" max="14063" width="9" style="24" customWidth="1"/>
    <col min="14064" max="14075" width="9.36328125" style="24"/>
    <col min="14076" max="14076" width="7.6328125" style="24" customWidth="1"/>
    <col min="14077" max="14077" width="71.453125" style="24" customWidth="1"/>
    <col min="14078" max="14078" width="8.6328125" style="24" bestFit="1" customWidth="1"/>
    <col min="14079" max="14079" width="6.36328125" style="24" customWidth="1"/>
    <col min="14080" max="14080" width="14.54296875" style="24" customWidth="1"/>
    <col min="14081" max="14081" width="16.453125" style="24" customWidth="1"/>
    <col min="14082" max="14082" width="9" style="24" customWidth="1"/>
    <col min="14083" max="14083" width="14.453125" style="24" customWidth="1"/>
    <col min="14084" max="14085" width="12.36328125" style="24" customWidth="1"/>
    <col min="14086" max="14086" width="9.36328125" style="24" customWidth="1"/>
    <col min="14087" max="14087" width="12.36328125" style="24" bestFit="1" customWidth="1"/>
    <col min="14088" max="14319" width="9" style="24" customWidth="1"/>
    <col min="14320" max="14331" width="9.36328125" style="24"/>
    <col min="14332" max="14332" width="7.6328125" style="24" customWidth="1"/>
    <col min="14333" max="14333" width="71.453125" style="24" customWidth="1"/>
    <col min="14334" max="14334" width="8.6328125" style="24" bestFit="1" customWidth="1"/>
    <col min="14335" max="14335" width="6.36328125" style="24" customWidth="1"/>
    <col min="14336" max="14336" width="14.54296875" style="24" customWidth="1"/>
    <col min="14337" max="14337" width="16.453125" style="24" customWidth="1"/>
    <col min="14338" max="14338" width="9" style="24" customWidth="1"/>
    <col min="14339" max="14339" width="14.453125" style="24" customWidth="1"/>
    <col min="14340" max="14341" width="12.36328125" style="24" customWidth="1"/>
    <col min="14342" max="14342" width="9.36328125" style="24" customWidth="1"/>
    <col min="14343" max="14343" width="12.36328125" style="24" bestFit="1" customWidth="1"/>
    <col min="14344" max="14575" width="9" style="24" customWidth="1"/>
    <col min="14576" max="14587" width="9.36328125" style="24"/>
    <col min="14588" max="14588" width="7.6328125" style="24" customWidth="1"/>
    <col min="14589" max="14589" width="71.453125" style="24" customWidth="1"/>
    <col min="14590" max="14590" width="8.6328125" style="24" bestFit="1" customWidth="1"/>
    <col min="14591" max="14591" width="6.36328125" style="24" customWidth="1"/>
    <col min="14592" max="14592" width="14.54296875" style="24" customWidth="1"/>
    <col min="14593" max="14593" width="16.453125" style="24" customWidth="1"/>
    <col min="14594" max="14594" width="9" style="24" customWidth="1"/>
    <col min="14595" max="14595" width="14.453125" style="24" customWidth="1"/>
    <col min="14596" max="14597" width="12.36328125" style="24" customWidth="1"/>
    <col min="14598" max="14598" width="9.36328125" style="24" customWidth="1"/>
    <col min="14599" max="14599" width="12.36328125" style="24" bestFit="1" customWidth="1"/>
    <col min="14600" max="14831" width="9" style="24" customWidth="1"/>
    <col min="14832" max="14843" width="9.36328125" style="24"/>
    <col min="14844" max="14844" width="7.6328125" style="24" customWidth="1"/>
    <col min="14845" max="14845" width="71.453125" style="24" customWidth="1"/>
    <col min="14846" max="14846" width="8.6328125" style="24" bestFit="1" customWidth="1"/>
    <col min="14847" max="14847" width="6.36328125" style="24" customWidth="1"/>
    <col min="14848" max="14848" width="14.54296875" style="24" customWidth="1"/>
    <col min="14849" max="14849" width="16.453125" style="24" customWidth="1"/>
    <col min="14850" max="14850" width="9" style="24" customWidth="1"/>
    <col min="14851" max="14851" width="14.453125" style="24" customWidth="1"/>
    <col min="14852" max="14853" width="12.36328125" style="24" customWidth="1"/>
    <col min="14854" max="14854" width="9.36328125" style="24" customWidth="1"/>
    <col min="14855" max="14855" width="12.36328125" style="24" bestFit="1" customWidth="1"/>
    <col min="14856" max="15087" width="9" style="24" customWidth="1"/>
    <col min="15088" max="15099" width="9.36328125" style="24"/>
    <col min="15100" max="15100" width="7.6328125" style="24" customWidth="1"/>
    <col min="15101" max="15101" width="71.453125" style="24" customWidth="1"/>
    <col min="15102" max="15102" width="8.6328125" style="24" bestFit="1" customWidth="1"/>
    <col min="15103" max="15103" width="6.36328125" style="24" customWidth="1"/>
    <col min="15104" max="15104" width="14.54296875" style="24" customWidth="1"/>
    <col min="15105" max="15105" width="16.453125" style="24" customWidth="1"/>
    <col min="15106" max="15106" width="9" style="24" customWidth="1"/>
    <col min="15107" max="15107" width="14.453125" style="24" customWidth="1"/>
    <col min="15108" max="15109" width="12.36328125" style="24" customWidth="1"/>
    <col min="15110" max="15110" width="9.36328125" style="24" customWidth="1"/>
    <col min="15111" max="15111" width="12.36328125" style="24" bestFit="1" customWidth="1"/>
    <col min="15112" max="15343" width="9" style="24" customWidth="1"/>
    <col min="15344" max="15355" width="9.36328125" style="24"/>
    <col min="15356" max="15356" width="7.6328125" style="24" customWidth="1"/>
    <col min="15357" max="15357" width="71.453125" style="24" customWidth="1"/>
    <col min="15358" max="15358" width="8.6328125" style="24" bestFit="1" customWidth="1"/>
    <col min="15359" max="15359" width="6.36328125" style="24" customWidth="1"/>
    <col min="15360" max="15360" width="14.54296875" style="24" customWidth="1"/>
    <col min="15361" max="15361" width="16.453125" style="24" customWidth="1"/>
    <col min="15362" max="15362" width="9" style="24" customWidth="1"/>
    <col min="15363" max="15363" width="14.453125" style="24" customWidth="1"/>
    <col min="15364" max="15365" width="12.36328125" style="24" customWidth="1"/>
    <col min="15366" max="15366" width="9.36328125" style="24" customWidth="1"/>
    <col min="15367" max="15367" width="12.36328125" style="24" bestFit="1" customWidth="1"/>
    <col min="15368" max="15599" width="9" style="24" customWidth="1"/>
    <col min="15600" max="15611" width="9.36328125" style="24"/>
    <col min="15612" max="15612" width="7.6328125" style="24" customWidth="1"/>
    <col min="15613" max="15613" width="71.453125" style="24" customWidth="1"/>
    <col min="15614" max="15614" width="8.6328125" style="24" bestFit="1" customWidth="1"/>
    <col min="15615" max="15615" width="6.36328125" style="24" customWidth="1"/>
    <col min="15616" max="15616" width="14.54296875" style="24" customWidth="1"/>
    <col min="15617" max="15617" width="16.453125" style="24" customWidth="1"/>
    <col min="15618" max="15618" width="9" style="24" customWidth="1"/>
    <col min="15619" max="15619" width="14.453125" style="24" customWidth="1"/>
    <col min="15620" max="15621" width="12.36328125" style="24" customWidth="1"/>
    <col min="15622" max="15622" width="9.36328125" style="24" customWidth="1"/>
    <col min="15623" max="15623" width="12.36328125" style="24" bestFit="1" customWidth="1"/>
    <col min="15624" max="15855" width="9" style="24" customWidth="1"/>
    <col min="15856" max="15867" width="9.36328125" style="24"/>
    <col min="15868" max="15868" width="7.6328125" style="24" customWidth="1"/>
    <col min="15869" max="15869" width="71.453125" style="24" customWidth="1"/>
    <col min="15870" max="15870" width="8.6328125" style="24" bestFit="1" customWidth="1"/>
    <col min="15871" max="15871" width="6.36328125" style="24" customWidth="1"/>
    <col min="15872" max="15872" width="14.54296875" style="24" customWidth="1"/>
    <col min="15873" max="15873" width="16.453125" style="24" customWidth="1"/>
    <col min="15874" max="15874" width="9" style="24" customWidth="1"/>
    <col min="15875" max="15875" width="14.453125" style="24" customWidth="1"/>
    <col min="15876" max="15877" width="12.36328125" style="24" customWidth="1"/>
    <col min="15878" max="15878" width="9.36328125" style="24" customWidth="1"/>
    <col min="15879" max="15879" width="12.36328125" style="24" bestFit="1" customWidth="1"/>
    <col min="15880" max="16111" width="9" style="24" customWidth="1"/>
    <col min="16112" max="16123" width="9.36328125" style="24"/>
    <col min="16124" max="16124" width="7.6328125" style="24" customWidth="1"/>
    <col min="16125" max="16125" width="71.453125" style="24" customWidth="1"/>
    <col min="16126" max="16126" width="8.6328125" style="24" bestFit="1" customWidth="1"/>
    <col min="16127" max="16127" width="6.36328125" style="24" customWidth="1"/>
    <col min="16128" max="16128" width="14.54296875" style="24" customWidth="1"/>
    <col min="16129" max="16129" width="16.453125" style="24" customWidth="1"/>
    <col min="16130" max="16130" width="9" style="24" customWidth="1"/>
    <col min="16131" max="16131" width="14.453125" style="24" customWidth="1"/>
    <col min="16132" max="16133" width="12.36328125" style="24" customWidth="1"/>
    <col min="16134" max="16134" width="9.36328125" style="24" customWidth="1"/>
    <col min="16135" max="16135" width="12.36328125" style="24" bestFit="1" customWidth="1"/>
    <col min="16136" max="16367" width="9" style="24" customWidth="1"/>
    <col min="16368" max="16382" width="9.36328125" style="24"/>
    <col min="16383" max="16384" width="9.36328125" style="24" customWidth="1"/>
  </cols>
  <sheetData>
    <row r="1" spans="1:237" s="25" customFormat="1">
      <c r="A1" s="250" t="s">
        <v>194</v>
      </c>
      <c r="B1" s="250"/>
      <c r="C1" s="250"/>
      <c r="D1" s="250"/>
      <c r="E1" s="250"/>
      <c r="F1" s="250"/>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row>
    <row r="2" spans="1:237" s="25" customFormat="1">
      <c r="A2" s="250" t="s">
        <v>32</v>
      </c>
      <c r="B2" s="250"/>
      <c r="C2" s="250"/>
      <c r="D2" s="250"/>
      <c r="E2" s="250"/>
      <c r="F2" s="250"/>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row>
    <row r="3" spans="1:237">
      <c r="A3" s="251" t="s">
        <v>46</v>
      </c>
      <c r="B3" s="252"/>
      <c r="C3" s="252"/>
      <c r="D3" s="252"/>
      <c r="E3" s="252"/>
      <c r="F3" s="253"/>
    </row>
    <row r="4" spans="1:237">
      <c r="A4" s="23"/>
      <c r="B4" s="23"/>
      <c r="C4" s="257" t="s">
        <v>33</v>
      </c>
      <c r="D4" s="252"/>
      <c r="E4" s="252"/>
      <c r="F4" s="258"/>
      <c r="G4" s="243" t="s">
        <v>199</v>
      </c>
      <c r="H4" s="244"/>
      <c r="I4" s="243" t="s">
        <v>200</v>
      </c>
      <c r="J4" s="244"/>
    </row>
    <row r="5" spans="1:237" ht="13.25" customHeight="1">
      <c r="A5" s="254" t="s">
        <v>30</v>
      </c>
      <c r="B5" s="255" t="s">
        <v>27</v>
      </c>
      <c r="C5" s="247" t="s">
        <v>42</v>
      </c>
      <c r="D5" s="245" t="s">
        <v>28</v>
      </c>
      <c r="E5" s="245" t="s">
        <v>31</v>
      </c>
      <c r="F5" s="246" t="s">
        <v>43</v>
      </c>
      <c r="G5" s="22"/>
      <c r="H5" s="22"/>
      <c r="I5" s="22"/>
      <c r="J5" s="22"/>
    </row>
    <row r="6" spans="1:237">
      <c r="A6" s="254"/>
      <c r="B6" s="256"/>
      <c r="C6" s="247"/>
      <c r="D6" s="245"/>
      <c r="E6" s="245"/>
      <c r="F6" s="246"/>
      <c r="G6" s="21"/>
      <c r="H6" s="21"/>
      <c r="I6" s="21"/>
      <c r="J6" s="21"/>
    </row>
    <row r="7" spans="1:237" ht="14.5" thickBot="1">
      <c r="A7" s="20"/>
      <c r="B7" s="19"/>
      <c r="C7" s="18"/>
      <c r="D7" s="18"/>
      <c r="E7" s="17"/>
      <c r="F7" s="16"/>
      <c r="G7" s="22"/>
      <c r="H7" s="22"/>
      <c r="I7" s="22"/>
      <c r="J7" s="22"/>
    </row>
    <row r="8" spans="1:237">
      <c r="A8" s="49" t="s">
        <v>63</v>
      </c>
      <c r="B8" s="50" t="s">
        <v>14</v>
      </c>
      <c r="C8" s="51" t="s">
        <v>15</v>
      </c>
      <c r="D8" s="51" t="s">
        <v>64</v>
      </c>
      <c r="E8" s="51" t="s">
        <v>17</v>
      </c>
      <c r="F8" s="51" t="s">
        <v>18</v>
      </c>
      <c r="G8" s="83"/>
      <c r="H8" s="83"/>
      <c r="I8" s="83"/>
      <c r="J8" s="83"/>
    </row>
    <row r="9" spans="1:237" ht="14.5" thickBot="1">
      <c r="A9" s="52"/>
      <c r="B9" s="53"/>
      <c r="C9" s="54"/>
      <c r="D9" s="54"/>
      <c r="E9" s="55" t="s">
        <v>65</v>
      </c>
      <c r="F9" s="55" t="s">
        <v>65</v>
      </c>
      <c r="G9" s="83"/>
      <c r="H9" s="84"/>
      <c r="I9" s="83"/>
      <c r="J9" s="84"/>
    </row>
    <row r="10" spans="1:237">
      <c r="A10" s="56">
        <v>1</v>
      </c>
      <c r="B10" s="57" t="s">
        <v>35</v>
      </c>
      <c r="C10" s="58"/>
      <c r="D10" s="58"/>
      <c r="E10" s="58"/>
      <c r="F10" s="59"/>
      <c r="G10" s="58"/>
      <c r="H10" s="83"/>
      <c r="I10" s="83"/>
      <c r="J10" s="83"/>
    </row>
    <row r="11" spans="1:237">
      <c r="A11" s="60"/>
      <c r="B11" s="57"/>
      <c r="C11" s="61"/>
      <c r="D11" s="62"/>
      <c r="E11" s="63"/>
      <c r="F11" s="64"/>
      <c r="G11" s="61"/>
      <c r="H11" s="83"/>
      <c r="I11" s="83"/>
      <c r="J11" s="83"/>
    </row>
    <row r="12" spans="1:237" ht="98">
      <c r="A12" s="65"/>
      <c r="B12" s="66" t="s">
        <v>66</v>
      </c>
      <c r="C12" s="67"/>
      <c r="D12" s="61"/>
      <c r="E12" s="63"/>
      <c r="F12" s="64"/>
      <c r="G12" s="67"/>
      <c r="H12" s="83"/>
      <c r="I12" s="83"/>
      <c r="J12" s="83"/>
    </row>
    <row r="13" spans="1:237">
      <c r="A13" s="65"/>
      <c r="B13" s="66" t="s">
        <v>67</v>
      </c>
      <c r="C13" s="67"/>
      <c r="D13" s="61"/>
      <c r="E13" s="63"/>
      <c r="F13" s="64"/>
      <c r="G13" s="67"/>
      <c r="H13" s="83"/>
      <c r="I13" s="83"/>
      <c r="J13" s="83"/>
    </row>
    <row r="14" spans="1:237">
      <c r="A14" s="65"/>
      <c r="B14" s="66"/>
      <c r="C14" s="61"/>
      <c r="D14" s="67"/>
      <c r="E14" s="98"/>
      <c r="F14" s="98"/>
      <c r="G14" s="61"/>
      <c r="H14" s="83"/>
      <c r="I14" s="83"/>
      <c r="J14" s="83"/>
    </row>
    <row r="15" spans="1:237">
      <c r="A15" s="68">
        <v>1.1000000000000001</v>
      </c>
      <c r="B15" s="69" t="s">
        <v>68</v>
      </c>
      <c r="C15" s="67"/>
      <c r="D15" s="61"/>
      <c r="E15" s="98"/>
      <c r="F15" s="70"/>
      <c r="G15" s="67"/>
      <c r="H15" s="83"/>
      <c r="I15" s="83"/>
      <c r="J15" s="83"/>
    </row>
    <row r="16" spans="1:237">
      <c r="A16" s="65"/>
      <c r="B16" s="69"/>
      <c r="C16" s="67"/>
      <c r="D16" s="61"/>
      <c r="E16" s="98"/>
      <c r="F16" s="70"/>
      <c r="G16" s="67"/>
      <c r="H16" s="83"/>
      <c r="I16" s="83"/>
      <c r="J16" s="83"/>
    </row>
    <row r="17" spans="1:10" ht="42">
      <c r="A17" s="65"/>
      <c r="B17" s="66" t="s">
        <v>119</v>
      </c>
      <c r="C17" s="67">
        <v>1</v>
      </c>
      <c r="D17" s="61" t="s">
        <v>29</v>
      </c>
      <c r="E17" s="98">
        <v>28000</v>
      </c>
      <c r="F17" s="70">
        <f>E17*C17</f>
        <v>28000</v>
      </c>
      <c r="G17" s="67">
        <v>1</v>
      </c>
      <c r="H17" s="85">
        <f t="shared" ref="H17:H43" si="0">G17*E17</f>
        <v>28000</v>
      </c>
      <c r="I17" s="83"/>
      <c r="J17" s="83"/>
    </row>
    <row r="18" spans="1:10">
      <c r="A18" s="65"/>
      <c r="B18" s="66"/>
      <c r="C18" s="67"/>
      <c r="D18" s="61"/>
      <c r="E18" s="98"/>
      <c r="F18" s="70"/>
      <c r="G18" s="67"/>
      <c r="H18" s="85">
        <f t="shared" si="0"/>
        <v>0</v>
      </c>
      <c r="I18" s="83"/>
      <c r="J18" s="83"/>
    </row>
    <row r="19" spans="1:10">
      <c r="A19" s="68">
        <v>1.2</v>
      </c>
      <c r="B19" s="69" t="s">
        <v>69</v>
      </c>
      <c r="C19" s="67"/>
      <c r="D19" s="61"/>
      <c r="E19" s="98"/>
      <c r="F19" s="70"/>
      <c r="G19" s="67"/>
      <c r="H19" s="85">
        <f t="shared" si="0"/>
        <v>0</v>
      </c>
      <c r="I19" s="83"/>
      <c r="J19" s="83"/>
    </row>
    <row r="20" spans="1:10">
      <c r="A20" s="65"/>
      <c r="B20" s="69"/>
      <c r="C20" s="67"/>
      <c r="D20" s="61"/>
      <c r="E20" s="98"/>
      <c r="F20" s="70"/>
      <c r="G20" s="67"/>
      <c r="H20" s="85">
        <f t="shared" si="0"/>
        <v>0</v>
      </c>
      <c r="I20" s="83"/>
      <c r="J20" s="83"/>
    </row>
    <row r="21" spans="1:10" ht="28">
      <c r="A21" s="65"/>
      <c r="B21" s="66" t="s">
        <v>70</v>
      </c>
      <c r="C21" s="67">
        <v>1</v>
      </c>
      <c r="D21" s="61" t="s">
        <v>29</v>
      </c>
      <c r="E21" s="98">
        <v>7500</v>
      </c>
      <c r="F21" s="70">
        <f>E21*C21</f>
        <v>7500</v>
      </c>
      <c r="G21" s="67">
        <v>1</v>
      </c>
      <c r="H21" s="85">
        <f t="shared" si="0"/>
        <v>7500</v>
      </c>
      <c r="I21" s="83"/>
      <c r="J21" s="83"/>
    </row>
    <row r="22" spans="1:10">
      <c r="A22" s="65"/>
      <c r="B22" s="66"/>
      <c r="C22" s="67"/>
      <c r="D22" s="61"/>
      <c r="E22" s="98"/>
      <c r="F22" s="70"/>
      <c r="G22" s="67"/>
      <c r="H22" s="85">
        <f t="shared" si="0"/>
        <v>0</v>
      </c>
      <c r="I22" s="83"/>
      <c r="J22" s="83"/>
    </row>
    <row r="23" spans="1:10" ht="56">
      <c r="A23" s="65">
        <v>2</v>
      </c>
      <c r="B23" s="66" t="s">
        <v>71</v>
      </c>
      <c r="C23" s="61">
        <v>1</v>
      </c>
      <c r="D23" s="61" t="s">
        <v>72</v>
      </c>
      <c r="E23" s="98">
        <v>12000</v>
      </c>
      <c r="F23" s="70">
        <f>E23*C23</f>
        <v>12000</v>
      </c>
      <c r="G23" s="61">
        <v>1</v>
      </c>
      <c r="H23" s="85">
        <f t="shared" si="0"/>
        <v>12000</v>
      </c>
      <c r="I23" s="83"/>
      <c r="J23" s="83"/>
    </row>
    <row r="24" spans="1:10">
      <c r="A24" s="65"/>
      <c r="B24" s="66"/>
      <c r="C24" s="61"/>
      <c r="D24" s="67"/>
      <c r="E24" s="98"/>
      <c r="F24" s="98"/>
      <c r="G24" s="61"/>
      <c r="H24" s="85">
        <f t="shared" si="0"/>
        <v>0</v>
      </c>
      <c r="I24" s="83"/>
      <c r="J24" s="83"/>
    </row>
    <row r="25" spans="1:10" ht="56">
      <c r="A25" s="71">
        <v>3</v>
      </c>
      <c r="B25" s="72" t="s">
        <v>73</v>
      </c>
      <c r="C25" s="61"/>
      <c r="D25" s="73"/>
      <c r="E25" s="73"/>
      <c r="F25" s="99"/>
      <c r="G25" s="61"/>
      <c r="H25" s="85">
        <f t="shared" si="0"/>
        <v>0</v>
      </c>
      <c r="I25" s="83"/>
      <c r="J25" s="83"/>
    </row>
    <row r="26" spans="1:10">
      <c r="A26" s="71"/>
      <c r="B26" s="72"/>
      <c r="C26" s="61"/>
      <c r="D26" s="73"/>
      <c r="E26" s="73"/>
      <c r="F26" s="99"/>
      <c r="G26" s="61"/>
      <c r="H26" s="85">
        <f t="shared" si="0"/>
        <v>0</v>
      </c>
      <c r="I26" s="83"/>
      <c r="J26" s="83"/>
    </row>
    <row r="27" spans="1:10">
      <c r="A27" s="71">
        <v>3.1</v>
      </c>
      <c r="B27" s="72" t="s">
        <v>74</v>
      </c>
      <c r="C27" s="73">
        <v>30</v>
      </c>
      <c r="D27" s="61" t="s">
        <v>36</v>
      </c>
      <c r="E27" s="98">
        <v>1050</v>
      </c>
      <c r="F27" s="70">
        <f>E27*C27</f>
        <v>31500</v>
      </c>
      <c r="G27" s="73">
        <v>30</v>
      </c>
      <c r="H27" s="85">
        <f t="shared" si="0"/>
        <v>31500</v>
      </c>
      <c r="I27" s="83"/>
      <c r="J27" s="83"/>
    </row>
    <row r="28" spans="1:10">
      <c r="A28" s="71">
        <v>3.2</v>
      </c>
      <c r="B28" s="72" t="s">
        <v>75</v>
      </c>
      <c r="C28" s="73">
        <v>10</v>
      </c>
      <c r="D28" s="61" t="s">
        <v>36</v>
      </c>
      <c r="E28" s="98">
        <v>270</v>
      </c>
      <c r="F28" s="70">
        <f>E28*C28</f>
        <v>2700</v>
      </c>
      <c r="G28" s="73">
        <v>10</v>
      </c>
      <c r="H28" s="85">
        <f t="shared" si="0"/>
        <v>2700</v>
      </c>
      <c r="I28" s="83"/>
      <c r="J28" s="83"/>
    </row>
    <row r="29" spans="1:10">
      <c r="A29" s="71"/>
      <c r="B29" s="72"/>
      <c r="C29" s="73"/>
      <c r="D29" s="61"/>
      <c r="E29" s="98"/>
      <c r="F29" s="98"/>
      <c r="G29" s="73"/>
      <c r="H29" s="85">
        <f t="shared" si="0"/>
        <v>0</v>
      </c>
      <c r="I29" s="83"/>
      <c r="J29" s="83"/>
    </row>
    <row r="30" spans="1:10">
      <c r="A30" s="65"/>
      <c r="B30" s="66" t="s">
        <v>76</v>
      </c>
      <c r="C30" s="61"/>
      <c r="D30" s="61"/>
      <c r="E30" s="98"/>
      <c r="F30" s="98"/>
      <c r="G30" s="61"/>
      <c r="H30" s="85">
        <f t="shared" si="0"/>
        <v>0</v>
      </c>
      <c r="I30" s="83"/>
      <c r="J30" s="83"/>
    </row>
    <row r="31" spans="1:10">
      <c r="A31" s="65"/>
      <c r="B31" s="66"/>
      <c r="C31" s="61"/>
      <c r="D31" s="61"/>
      <c r="E31" s="98"/>
      <c r="F31" s="98"/>
      <c r="G31" s="61"/>
      <c r="H31" s="85">
        <f t="shared" si="0"/>
        <v>0</v>
      </c>
      <c r="I31" s="83"/>
      <c r="J31" s="83"/>
    </row>
    <row r="32" spans="1:10" ht="42">
      <c r="A32" s="71">
        <v>4</v>
      </c>
      <c r="B32" s="72" t="s">
        <v>77</v>
      </c>
      <c r="C32" s="61"/>
      <c r="D32" s="73"/>
      <c r="E32" s="73"/>
      <c r="F32" s="99"/>
      <c r="G32" s="61"/>
      <c r="H32" s="85">
        <f t="shared" si="0"/>
        <v>0</v>
      </c>
      <c r="I32" s="83"/>
      <c r="J32" s="83"/>
    </row>
    <row r="33" spans="1:10">
      <c r="A33" s="65"/>
      <c r="B33" s="66"/>
      <c r="C33" s="61"/>
      <c r="D33" s="61"/>
      <c r="E33" s="98"/>
      <c r="F33" s="98"/>
      <c r="G33" s="61"/>
      <c r="H33" s="85">
        <f t="shared" si="0"/>
        <v>0</v>
      </c>
      <c r="I33" s="83"/>
      <c r="J33" s="83"/>
    </row>
    <row r="34" spans="1:10">
      <c r="A34" s="71">
        <v>4.0999999999999996</v>
      </c>
      <c r="B34" s="72" t="s">
        <v>78</v>
      </c>
      <c r="C34" s="73">
        <v>2</v>
      </c>
      <c r="D34" s="61" t="s">
        <v>21</v>
      </c>
      <c r="E34" s="98">
        <v>750</v>
      </c>
      <c r="F34" s="70">
        <f>E34*C34</f>
        <v>1500</v>
      </c>
      <c r="G34" s="73">
        <v>2</v>
      </c>
      <c r="H34" s="85">
        <f t="shared" si="0"/>
        <v>1500</v>
      </c>
      <c r="I34" s="83"/>
      <c r="J34" s="83"/>
    </row>
    <row r="35" spans="1:10">
      <c r="A35" s="71">
        <v>4.2</v>
      </c>
      <c r="B35" s="72" t="s">
        <v>75</v>
      </c>
      <c r="C35" s="73">
        <v>2</v>
      </c>
      <c r="D35" s="61" t="s">
        <v>21</v>
      </c>
      <c r="E35" s="98">
        <v>500</v>
      </c>
      <c r="F35" s="70">
        <f>E35*C35</f>
        <v>1000</v>
      </c>
      <c r="G35" s="73">
        <v>2</v>
      </c>
      <c r="H35" s="85">
        <f t="shared" si="0"/>
        <v>1000</v>
      </c>
      <c r="I35" s="83"/>
      <c r="J35" s="83"/>
    </row>
    <row r="36" spans="1:10">
      <c r="A36" s="71"/>
      <c r="B36" s="72"/>
      <c r="C36" s="73"/>
      <c r="D36" s="61"/>
      <c r="E36" s="98"/>
      <c r="F36" s="98"/>
      <c r="G36" s="73"/>
      <c r="H36" s="85">
        <f t="shared" si="0"/>
        <v>0</v>
      </c>
      <c r="I36" s="83"/>
      <c r="J36" s="83"/>
    </row>
    <row r="37" spans="1:10" ht="70">
      <c r="A37" s="61">
        <v>5</v>
      </c>
      <c r="B37" s="66" t="s">
        <v>79</v>
      </c>
      <c r="C37" s="61"/>
      <c r="D37" s="61"/>
      <c r="E37" s="63"/>
      <c r="F37" s="100"/>
      <c r="G37" s="61"/>
      <c r="H37" s="85">
        <f t="shared" si="0"/>
        <v>0</v>
      </c>
      <c r="I37" s="83"/>
      <c r="J37" s="83"/>
    </row>
    <row r="38" spans="1:10">
      <c r="A38" s="61"/>
      <c r="B38" s="66"/>
      <c r="C38" s="61"/>
      <c r="D38" s="61"/>
      <c r="E38" s="63"/>
      <c r="F38" s="100"/>
      <c r="G38" s="61"/>
      <c r="H38" s="85">
        <f t="shared" si="0"/>
        <v>0</v>
      </c>
      <c r="I38" s="83"/>
      <c r="J38" s="83"/>
    </row>
    <row r="39" spans="1:10">
      <c r="A39" s="61">
        <v>5.0999999999999996</v>
      </c>
      <c r="B39" s="66" t="s">
        <v>80</v>
      </c>
      <c r="C39" s="61">
        <v>15</v>
      </c>
      <c r="D39" s="61" t="s">
        <v>36</v>
      </c>
      <c r="E39" s="98">
        <v>475</v>
      </c>
      <c r="F39" s="70">
        <f>E39*C39</f>
        <v>7125</v>
      </c>
      <c r="G39" s="61">
        <v>15</v>
      </c>
      <c r="H39" s="85">
        <f t="shared" si="0"/>
        <v>7125</v>
      </c>
      <c r="I39" s="83"/>
      <c r="J39" s="83"/>
    </row>
    <row r="40" spans="1:10">
      <c r="A40" s="61">
        <v>5.2</v>
      </c>
      <c r="B40" s="66" t="s">
        <v>81</v>
      </c>
      <c r="C40" s="61">
        <v>90</v>
      </c>
      <c r="D40" s="61" t="s">
        <v>36</v>
      </c>
      <c r="E40" s="98">
        <v>350</v>
      </c>
      <c r="F40" s="70">
        <f>E40*C40</f>
        <v>31500</v>
      </c>
      <c r="G40" s="61">
        <v>90</v>
      </c>
      <c r="H40" s="85">
        <f t="shared" si="0"/>
        <v>31500</v>
      </c>
      <c r="I40" s="83"/>
      <c r="J40" s="83"/>
    </row>
    <row r="41" spans="1:10">
      <c r="A41" s="61"/>
      <c r="B41" s="66"/>
      <c r="C41" s="61"/>
      <c r="D41" s="61"/>
      <c r="E41" s="98"/>
      <c r="F41" s="98"/>
      <c r="G41" s="61"/>
      <c r="H41" s="85">
        <f t="shared" si="0"/>
        <v>0</v>
      </c>
      <c r="I41" s="83"/>
      <c r="J41" s="83"/>
    </row>
    <row r="42" spans="1:10" ht="70">
      <c r="A42" s="71">
        <v>6</v>
      </c>
      <c r="B42" s="74" t="s">
        <v>82</v>
      </c>
      <c r="C42" s="75"/>
      <c r="D42" s="58"/>
      <c r="E42" s="98"/>
      <c r="F42" s="98"/>
      <c r="G42" s="75"/>
      <c r="H42" s="85">
        <f t="shared" si="0"/>
        <v>0</v>
      </c>
      <c r="I42" s="83"/>
      <c r="J42" s="83"/>
    </row>
    <row r="43" spans="1:10">
      <c r="A43" s="71"/>
      <c r="B43" s="74"/>
      <c r="C43" s="75"/>
      <c r="D43" s="58"/>
      <c r="E43" s="98"/>
      <c r="F43" s="98"/>
      <c r="G43" s="75"/>
      <c r="H43" s="85">
        <f t="shared" si="0"/>
        <v>0</v>
      </c>
      <c r="I43" s="83"/>
      <c r="J43" s="83"/>
    </row>
    <row r="44" spans="1:10">
      <c r="A44" s="71">
        <v>6.1</v>
      </c>
      <c r="B44" s="74" t="s">
        <v>120</v>
      </c>
      <c r="C44" s="75" t="s">
        <v>121</v>
      </c>
      <c r="D44" s="75" t="s">
        <v>36</v>
      </c>
      <c r="E44" s="98">
        <v>200</v>
      </c>
      <c r="F44" s="98"/>
      <c r="G44" s="75" t="s">
        <v>121</v>
      </c>
      <c r="H44" s="85"/>
      <c r="I44" s="83"/>
      <c r="J44" s="83"/>
    </row>
    <row r="45" spans="1:10">
      <c r="A45" s="71">
        <v>6.2</v>
      </c>
      <c r="B45" s="76" t="s">
        <v>83</v>
      </c>
      <c r="C45" s="58">
        <v>20</v>
      </c>
      <c r="D45" s="75" t="s">
        <v>36</v>
      </c>
      <c r="E45" s="98">
        <v>90</v>
      </c>
      <c r="F45" s="70">
        <f>E45*C45</f>
        <v>1800</v>
      </c>
      <c r="G45" s="58"/>
      <c r="H45" s="85">
        <f t="shared" ref="H45:H50" si="1">G45*E45</f>
        <v>0</v>
      </c>
      <c r="I45" s="83"/>
      <c r="J45" s="83"/>
    </row>
    <row r="46" spans="1:10">
      <c r="A46" s="71">
        <v>6.3</v>
      </c>
      <c r="B46" s="76" t="s">
        <v>84</v>
      </c>
      <c r="C46" s="58">
        <v>50</v>
      </c>
      <c r="D46" s="75" t="s">
        <v>36</v>
      </c>
      <c r="E46" s="98">
        <v>25</v>
      </c>
      <c r="F46" s="70">
        <f>E46*C46</f>
        <v>1250</v>
      </c>
      <c r="G46" s="58">
        <v>5</v>
      </c>
      <c r="H46" s="85">
        <f t="shared" si="1"/>
        <v>125</v>
      </c>
      <c r="I46" s="83"/>
      <c r="J46" s="83"/>
    </row>
    <row r="47" spans="1:10">
      <c r="A47" s="71">
        <v>6.4</v>
      </c>
      <c r="B47" s="76" t="s">
        <v>85</v>
      </c>
      <c r="C47" s="58">
        <v>25</v>
      </c>
      <c r="D47" s="75" t="s">
        <v>36</v>
      </c>
      <c r="E47" s="98">
        <v>45</v>
      </c>
      <c r="F47" s="70">
        <f>E47*C47</f>
        <v>1125</v>
      </c>
      <c r="G47" s="58">
        <v>15</v>
      </c>
      <c r="H47" s="85">
        <f t="shared" si="1"/>
        <v>675</v>
      </c>
      <c r="I47" s="83"/>
      <c r="J47" s="83"/>
    </row>
    <row r="48" spans="1:10">
      <c r="A48" s="71"/>
      <c r="B48" s="76"/>
      <c r="C48" s="58"/>
      <c r="D48" s="75"/>
      <c r="E48" s="98"/>
      <c r="F48" s="98"/>
      <c r="G48" s="58"/>
      <c r="H48" s="85">
        <f t="shared" si="1"/>
        <v>0</v>
      </c>
      <c r="I48" s="83"/>
      <c r="J48" s="83"/>
    </row>
    <row r="49" spans="1:12" ht="56">
      <c r="A49" s="71">
        <v>7</v>
      </c>
      <c r="B49" s="76" t="s">
        <v>122</v>
      </c>
      <c r="C49" s="61"/>
      <c r="D49" s="73"/>
      <c r="E49" s="73"/>
      <c r="F49" s="99"/>
      <c r="G49" s="61"/>
      <c r="H49" s="85">
        <f t="shared" si="1"/>
        <v>0</v>
      </c>
      <c r="I49" s="83"/>
      <c r="J49" s="83"/>
    </row>
    <row r="50" spans="1:12">
      <c r="A50" s="71"/>
      <c r="B50" s="72"/>
      <c r="C50" s="61"/>
      <c r="D50" s="73"/>
      <c r="E50" s="73"/>
      <c r="F50" s="99"/>
      <c r="G50" s="61"/>
      <c r="H50" s="85">
        <f t="shared" si="1"/>
        <v>0</v>
      </c>
      <c r="I50" s="83"/>
      <c r="J50" s="83"/>
    </row>
    <row r="51" spans="1:12">
      <c r="A51" s="71">
        <v>7.1</v>
      </c>
      <c r="B51" s="72" t="s">
        <v>123</v>
      </c>
      <c r="C51" s="61" t="s">
        <v>121</v>
      </c>
      <c r="D51" s="73" t="s">
        <v>36</v>
      </c>
      <c r="E51" s="98">
        <v>700</v>
      </c>
      <c r="F51" s="70"/>
      <c r="G51" s="61" t="s">
        <v>121</v>
      </c>
      <c r="H51" s="85"/>
      <c r="I51" s="83"/>
      <c r="J51" s="83"/>
    </row>
    <row r="52" spans="1:12">
      <c r="A52" s="61"/>
      <c r="B52" s="66"/>
      <c r="C52" s="61"/>
      <c r="D52" s="61"/>
      <c r="E52" s="98"/>
      <c r="F52" s="98"/>
      <c r="G52" s="61"/>
      <c r="H52" s="85">
        <f t="shared" ref="H52:H64" si="2">G52*E52</f>
        <v>0</v>
      </c>
      <c r="I52" s="83"/>
      <c r="J52" s="83"/>
    </row>
    <row r="53" spans="1:12" ht="112">
      <c r="A53" s="67">
        <v>8</v>
      </c>
      <c r="B53" s="72" t="s">
        <v>86</v>
      </c>
      <c r="C53" s="67">
        <v>3</v>
      </c>
      <c r="D53" s="61" t="s">
        <v>87</v>
      </c>
      <c r="E53" s="98">
        <v>1800</v>
      </c>
      <c r="F53" s="70">
        <f>E53*C53</f>
        <v>5400</v>
      </c>
      <c r="G53" s="67">
        <v>3</v>
      </c>
      <c r="H53" s="85">
        <f t="shared" si="2"/>
        <v>5400</v>
      </c>
      <c r="I53" s="83"/>
      <c r="J53" s="83"/>
    </row>
    <row r="54" spans="1:12">
      <c r="A54" s="67"/>
      <c r="B54" s="77"/>
      <c r="C54" s="67"/>
      <c r="D54" s="61"/>
      <c r="E54" s="98"/>
      <c r="F54" s="98"/>
      <c r="G54" s="67"/>
      <c r="H54" s="85">
        <f t="shared" si="2"/>
        <v>0</v>
      </c>
      <c r="I54" s="83"/>
      <c r="J54" s="83"/>
    </row>
    <row r="55" spans="1:12" ht="98">
      <c r="A55" s="67">
        <v>9</v>
      </c>
      <c r="B55" s="72" t="s">
        <v>88</v>
      </c>
      <c r="C55" s="67">
        <v>3</v>
      </c>
      <c r="D55" s="61" t="s">
        <v>87</v>
      </c>
      <c r="E55" s="98">
        <v>850</v>
      </c>
      <c r="F55" s="70">
        <f>E55*C55</f>
        <v>2550</v>
      </c>
      <c r="G55" s="67">
        <v>3</v>
      </c>
      <c r="H55" s="85">
        <f t="shared" si="2"/>
        <v>2550</v>
      </c>
      <c r="I55" s="83"/>
      <c r="J55" s="83"/>
    </row>
    <row r="56" spans="1:12">
      <c r="A56" s="67"/>
      <c r="B56" s="77"/>
      <c r="C56" s="67"/>
      <c r="D56" s="61"/>
      <c r="E56" s="98"/>
      <c r="F56" s="98"/>
      <c r="G56" s="67"/>
      <c r="H56" s="85">
        <f t="shared" si="2"/>
        <v>0</v>
      </c>
      <c r="I56" s="83"/>
      <c r="J56" s="83"/>
    </row>
    <row r="57" spans="1:12" ht="112">
      <c r="A57" s="67">
        <v>10</v>
      </c>
      <c r="B57" s="72" t="s">
        <v>89</v>
      </c>
      <c r="C57" s="67">
        <v>1</v>
      </c>
      <c r="D57" s="61" t="s">
        <v>87</v>
      </c>
      <c r="E57" s="98">
        <v>2200</v>
      </c>
      <c r="F57" s="70">
        <f>E57*C57</f>
        <v>2200</v>
      </c>
      <c r="G57" s="67">
        <v>1</v>
      </c>
      <c r="H57" s="85">
        <f t="shared" si="2"/>
        <v>2200</v>
      </c>
      <c r="I57" s="83"/>
      <c r="J57" s="83"/>
    </row>
    <row r="58" spans="1:12">
      <c r="A58" s="67"/>
      <c r="B58" s="77"/>
      <c r="C58" s="67"/>
      <c r="D58" s="61"/>
      <c r="E58" s="98"/>
      <c r="F58" s="98"/>
      <c r="G58" s="67"/>
      <c r="H58" s="85">
        <f t="shared" si="2"/>
        <v>0</v>
      </c>
      <c r="I58" s="83"/>
      <c r="J58" s="83"/>
    </row>
    <row r="59" spans="1:12" ht="98">
      <c r="A59" s="67">
        <v>11</v>
      </c>
      <c r="B59" s="72" t="s">
        <v>90</v>
      </c>
      <c r="C59" s="67">
        <v>1</v>
      </c>
      <c r="D59" s="61" t="s">
        <v>87</v>
      </c>
      <c r="E59" s="98">
        <v>1200</v>
      </c>
      <c r="F59" s="70">
        <f>E59*C59</f>
        <v>1200</v>
      </c>
      <c r="G59" s="67">
        <v>1</v>
      </c>
      <c r="H59" s="85">
        <f t="shared" si="2"/>
        <v>1200</v>
      </c>
      <c r="I59" s="83"/>
      <c r="J59" s="83"/>
    </row>
    <row r="60" spans="1:12">
      <c r="A60" s="67"/>
      <c r="B60" s="77"/>
      <c r="C60" s="67"/>
      <c r="D60" s="61"/>
      <c r="E60" s="98"/>
      <c r="F60" s="98"/>
      <c r="G60" s="67"/>
      <c r="H60" s="85">
        <f t="shared" si="2"/>
        <v>0</v>
      </c>
      <c r="I60" s="83"/>
      <c r="J60" s="83"/>
    </row>
    <row r="61" spans="1:12" ht="168">
      <c r="A61" s="67">
        <v>12</v>
      </c>
      <c r="B61" s="77" t="s">
        <v>91</v>
      </c>
      <c r="C61" s="67">
        <v>2</v>
      </c>
      <c r="D61" s="61" t="s">
        <v>92</v>
      </c>
      <c r="E61" s="98">
        <v>2000</v>
      </c>
      <c r="F61" s="70">
        <f>E61*C61</f>
        <v>4000</v>
      </c>
      <c r="G61" s="67">
        <v>2</v>
      </c>
      <c r="H61" s="85">
        <f t="shared" si="2"/>
        <v>4000</v>
      </c>
      <c r="I61" s="83"/>
      <c r="J61" s="83"/>
      <c r="L61" s="25">
        <v>6</v>
      </c>
    </row>
    <row r="62" spans="1:12">
      <c r="A62" s="67"/>
      <c r="B62" s="77"/>
      <c r="C62" s="67"/>
      <c r="D62" s="61"/>
      <c r="E62" s="98"/>
      <c r="F62" s="98"/>
      <c r="G62" s="67"/>
      <c r="H62" s="85">
        <f t="shared" si="2"/>
        <v>0</v>
      </c>
      <c r="I62" s="83"/>
      <c r="J62" s="83"/>
    </row>
    <row r="63" spans="1:12" ht="98">
      <c r="A63" s="67">
        <v>13</v>
      </c>
      <c r="B63" s="77" t="s">
        <v>93</v>
      </c>
      <c r="C63" s="67">
        <v>2</v>
      </c>
      <c r="D63" s="61" t="s">
        <v>92</v>
      </c>
      <c r="E63" s="98">
        <v>1200</v>
      </c>
      <c r="F63" s="70">
        <f>E63*C63</f>
        <v>2400</v>
      </c>
      <c r="G63" s="67"/>
      <c r="H63" s="85">
        <f t="shared" si="2"/>
        <v>0</v>
      </c>
      <c r="I63" s="83"/>
      <c r="J63" s="83"/>
    </row>
    <row r="64" spans="1:12">
      <c r="A64" s="67"/>
      <c r="B64" s="77"/>
      <c r="C64" s="67"/>
      <c r="D64" s="61"/>
      <c r="E64" s="98"/>
      <c r="F64" s="98"/>
      <c r="G64" s="67"/>
      <c r="H64" s="85">
        <f t="shared" si="2"/>
        <v>0</v>
      </c>
      <c r="I64" s="83"/>
      <c r="J64" s="83"/>
    </row>
    <row r="65" spans="1:12" ht="28">
      <c r="A65" s="67">
        <v>14</v>
      </c>
      <c r="B65" s="66" t="s">
        <v>124</v>
      </c>
      <c r="C65" s="67" t="s">
        <v>121</v>
      </c>
      <c r="D65" s="61" t="s">
        <v>92</v>
      </c>
      <c r="E65" s="98"/>
      <c r="F65" s="98"/>
      <c r="G65" s="67" t="s">
        <v>121</v>
      </c>
      <c r="H65" s="85"/>
      <c r="I65" s="83"/>
      <c r="J65" s="83"/>
    </row>
    <row r="66" spans="1:12">
      <c r="A66" s="67"/>
      <c r="B66" s="66"/>
      <c r="C66" s="67"/>
      <c r="D66" s="61"/>
      <c r="E66" s="98"/>
      <c r="F66" s="70"/>
      <c r="G66" s="67"/>
      <c r="H66" s="85">
        <f t="shared" ref="H66:H78" si="3">G66*E66</f>
        <v>0</v>
      </c>
      <c r="I66" s="83"/>
      <c r="J66" s="83"/>
    </row>
    <row r="67" spans="1:12" ht="168">
      <c r="A67" s="78">
        <v>15</v>
      </c>
      <c r="B67" s="72" t="s">
        <v>94</v>
      </c>
      <c r="C67" s="67">
        <v>3</v>
      </c>
      <c r="D67" s="61" t="s">
        <v>92</v>
      </c>
      <c r="E67" s="98">
        <v>2800</v>
      </c>
      <c r="F67" s="70">
        <f>E67*C67</f>
        <v>8400</v>
      </c>
      <c r="G67" s="67">
        <v>3</v>
      </c>
      <c r="H67" s="85">
        <f t="shared" si="3"/>
        <v>8400</v>
      </c>
      <c r="I67" s="83"/>
      <c r="J67" s="83"/>
      <c r="L67" s="25">
        <v>19</v>
      </c>
    </row>
    <row r="68" spans="1:12">
      <c r="A68" s="78"/>
      <c r="B68" s="66"/>
      <c r="C68" s="67"/>
      <c r="D68" s="61"/>
      <c r="E68" s="98"/>
      <c r="F68" s="98"/>
      <c r="G68" s="67"/>
      <c r="H68" s="85">
        <f t="shared" si="3"/>
        <v>0</v>
      </c>
      <c r="I68" s="83"/>
      <c r="J68" s="83"/>
    </row>
    <row r="69" spans="1:12" ht="168">
      <c r="A69" s="67">
        <v>16</v>
      </c>
      <c r="B69" s="72" t="s">
        <v>95</v>
      </c>
      <c r="C69" s="67">
        <v>9</v>
      </c>
      <c r="D69" s="61" t="s">
        <v>92</v>
      </c>
      <c r="E69" s="98">
        <v>3250</v>
      </c>
      <c r="F69" s="70">
        <f>E69*C69</f>
        <v>29250</v>
      </c>
      <c r="G69" s="67">
        <v>9</v>
      </c>
      <c r="H69" s="85">
        <f t="shared" si="3"/>
        <v>29250</v>
      </c>
      <c r="I69" s="83"/>
      <c r="J69" s="83"/>
    </row>
    <row r="70" spans="1:12">
      <c r="A70" s="67"/>
      <c r="B70" s="66"/>
      <c r="C70" s="67"/>
      <c r="D70" s="61"/>
      <c r="E70" s="98"/>
      <c r="F70" s="98"/>
      <c r="G70" s="67"/>
      <c r="H70" s="85">
        <f t="shared" si="3"/>
        <v>0</v>
      </c>
      <c r="I70" s="83"/>
      <c r="J70" s="83"/>
    </row>
    <row r="71" spans="1:12" ht="154">
      <c r="A71" s="67">
        <v>17</v>
      </c>
      <c r="B71" s="72" t="s">
        <v>96</v>
      </c>
      <c r="C71" s="67">
        <v>3</v>
      </c>
      <c r="D71" s="61" t="s">
        <v>92</v>
      </c>
      <c r="E71" s="98">
        <v>4200</v>
      </c>
      <c r="F71" s="70">
        <f>E71*C71</f>
        <v>12600</v>
      </c>
      <c r="G71" s="67">
        <v>3</v>
      </c>
      <c r="H71" s="85">
        <f t="shared" si="3"/>
        <v>12600</v>
      </c>
      <c r="I71" s="83"/>
      <c r="J71" s="83"/>
    </row>
    <row r="72" spans="1:12">
      <c r="A72" s="67"/>
      <c r="B72" s="66" t="s">
        <v>22</v>
      </c>
      <c r="C72" s="67"/>
      <c r="D72" s="61"/>
      <c r="E72" s="98"/>
      <c r="F72" s="98"/>
      <c r="G72" s="67"/>
      <c r="H72" s="85">
        <f t="shared" si="3"/>
        <v>0</v>
      </c>
      <c r="I72" s="83"/>
      <c r="J72" s="83"/>
    </row>
    <row r="73" spans="1:12" ht="183">
      <c r="A73" s="67">
        <v>18</v>
      </c>
      <c r="B73" s="72" t="s">
        <v>97</v>
      </c>
      <c r="C73" s="67">
        <v>1</v>
      </c>
      <c r="D73" s="61" t="s">
        <v>92</v>
      </c>
      <c r="E73" s="98">
        <v>4500</v>
      </c>
      <c r="F73" s="70">
        <f>E73*C73</f>
        <v>4500</v>
      </c>
      <c r="G73" s="67"/>
      <c r="H73" s="85">
        <f t="shared" si="3"/>
        <v>0</v>
      </c>
      <c r="I73" s="83"/>
      <c r="J73" s="83"/>
    </row>
    <row r="74" spans="1:12">
      <c r="A74" s="67"/>
      <c r="B74" s="66"/>
      <c r="C74" s="67"/>
      <c r="D74" s="61"/>
      <c r="E74" s="98"/>
      <c r="F74" s="98"/>
      <c r="G74" s="67"/>
      <c r="H74" s="85">
        <f t="shared" si="3"/>
        <v>0</v>
      </c>
      <c r="I74" s="83"/>
      <c r="J74" s="83"/>
    </row>
    <row r="75" spans="1:12" ht="42">
      <c r="A75" s="67">
        <v>19</v>
      </c>
      <c r="B75" s="66" t="s">
        <v>98</v>
      </c>
      <c r="C75" s="67">
        <v>4</v>
      </c>
      <c r="D75" s="61" t="s">
        <v>21</v>
      </c>
      <c r="E75" s="98">
        <v>3200</v>
      </c>
      <c r="F75" s="70">
        <f>E75*C75</f>
        <v>12800</v>
      </c>
      <c r="G75" s="67">
        <v>3</v>
      </c>
      <c r="H75" s="85">
        <f t="shared" si="3"/>
        <v>9600</v>
      </c>
      <c r="I75" s="83"/>
      <c r="J75" s="83"/>
    </row>
    <row r="76" spans="1:12">
      <c r="A76" s="67"/>
      <c r="B76" s="66"/>
      <c r="C76" s="67"/>
      <c r="D76" s="61"/>
      <c r="E76" s="98"/>
      <c r="F76" s="98"/>
      <c r="G76" s="67"/>
      <c r="H76" s="85">
        <f t="shared" si="3"/>
        <v>0</v>
      </c>
      <c r="I76" s="83"/>
      <c r="J76" s="83"/>
    </row>
    <row r="77" spans="1:12" ht="42">
      <c r="A77" s="67">
        <v>20</v>
      </c>
      <c r="B77" s="66" t="s">
        <v>99</v>
      </c>
      <c r="C77" s="67">
        <v>4</v>
      </c>
      <c r="D77" s="61" t="s">
        <v>21</v>
      </c>
      <c r="E77" s="98">
        <v>3500</v>
      </c>
      <c r="F77" s="70">
        <f>E77*C77</f>
        <v>14000</v>
      </c>
      <c r="G77" s="67">
        <v>2</v>
      </c>
      <c r="H77" s="85">
        <f t="shared" si="3"/>
        <v>7000</v>
      </c>
      <c r="I77" s="83"/>
      <c r="J77" s="83"/>
    </row>
    <row r="78" spans="1:12">
      <c r="A78" s="67"/>
      <c r="B78" s="66"/>
      <c r="C78" s="67"/>
      <c r="D78" s="61"/>
      <c r="E78" s="98"/>
      <c r="F78" s="98"/>
      <c r="G78" s="67"/>
      <c r="H78" s="85">
        <f t="shared" si="3"/>
        <v>0</v>
      </c>
      <c r="I78" s="83"/>
      <c r="J78" s="83"/>
    </row>
    <row r="79" spans="1:12" ht="42">
      <c r="A79" s="67">
        <v>21</v>
      </c>
      <c r="B79" s="66" t="s">
        <v>125</v>
      </c>
      <c r="C79" s="67" t="s">
        <v>121</v>
      </c>
      <c r="D79" s="61" t="s">
        <v>21</v>
      </c>
      <c r="E79" s="98">
        <v>5500</v>
      </c>
      <c r="F79" s="70"/>
      <c r="G79" s="67" t="s">
        <v>121</v>
      </c>
      <c r="H79" s="85"/>
      <c r="I79" s="83"/>
      <c r="J79" s="83"/>
    </row>
    <row r="80" spans="1:12">
      <c r="A80" s="67"/>
      <c r="B80" s="66"/>
      <c r="C80" s="67"/>
      <c r="D80" s="61"/>
      <c r="E80" s="98"/>
      <c r="F80" s="98"/>
      <c r="G80" s="67"/>
      <c r="H80" s="85">
        <f t="shared" ref="H80:H107" si="4">G80*E80</f>
        <v>0</v>
      </c>
      <c r="I80" s="83"/>
      <c r="J80" s="83"/>
    </row>
    <row r="81" spans="1:10" ht="56">
      <c r="A81" s="61">
        <v>22</v>
      </c>
      <c r="B81" s="66" t="s">
        <v>100</v>
      </c>
      <c r="C81" s="61"/>
      <c r="D81" s="61"/>
      <c r="E81" s="98"/>
      <c r="F81" s="98"/>
      <c r="G81" s="61"/>
      <c r="H81" s="85">
        <f t="shared" si="4"/>
        <v>0</v>
      </c>
      <c r="I81" s="83"/>
      <c r="J81" s="83"/>
    </row>
    <row r="82" spans="1:10">
      <c r="A82" s="61"/>
      <c r="B82" s="66"/>
      <c r="C82" s="61"/>
      <c r="D82" s="61"/>
      <c r="E82" s="98"/>
      <c r="F82" s="98"/>
      <c r="G82" s="61"/>
      <c r="H82" s="85">
        <f t="shared" si="4"/>
        <v>0</v>
      </c>
      <c r="I82" s="83"/>
      <c r="J82" s="83"/>
    </row>
    <row r="83" spans="1:10">
      <c r="A83" s="61" t="s">
        <v>34</v>
      </c>
      <c r="B83" s="66" t="s">
        <v>101</v>
      </c>
      <c r="C83" s="61">
        <v>35</v>
      </c>
      <c r="D83" s="61" t="s">
        <v>36</v>
      </c>
      <c r="E83" s="98"/>
      <c r="F83" s="70">
        <f>E83*C83</f>
        <v>0</v>
      </c>
      <c r="G83" s="61"/>
      <c r="H83" s="85">
        <f t="shared" si="4"/>
        <v>0</v>
      </c>
      <c r="I83" s="83"/>
      <c r="J83" s="83"/>
    </row>
    <row r="84" spans="1:10">
      <c r="A84" s="61" t="s">
        <v>54</v>
      </c>
      <c r="B84" s="66" t="s">
        <v>102</v>
      </c>
      <c r="C84" s="61">
        <v>25</v>
      </c>
      <c r="D84" s="61" t="s">
        <v>36</v>
      </c>
      <c r="E84" s="63"/>
      <c r="F84" s="70">
        <f>E84*C84</f>
        <v>0</v>
      </c>
      <c r="G84" s="61"/>
      <c r="H84" s="85">
        <f t="shared" si="4"/>
        <v>0</v>
      </c>
      <c r="I84" s="83"/>
      <c r="J84" s="83"/>
    </row>
    <row r="85" spans="1:10">
      <c r="A85" s="61"/>
      <c r="B85" s="66"/>
      <c r="C85" s="61"/>
      <c r="D85" s="61"/>
      <c r="E85" s="63"/>
      <c r="F85" s="100"/>
      <c r="G85" s="61"/>
      <c r="H85" s="85">
        <f t="shared" si="4"/>
        <v>0</v>
      </c>
      <c r="I85" s="83"/>
      <c r="J85" s="83"/>
    </row>
    <row r="86" spans="1:10" ht="56">
      <c r="A86" s="61">
        <v>23</v>
      </c>
      <c r="B86" s="66" t="s">
        <v>126</v>
      </c>
      <c r="C86" s="61"/>
      <c r="D86" s="61"/>
      <c r="E86" s="98"/>
      <c r="F86" s="98"/>
      <c r="G86" s="61"/>
      <c r="H86" s="85">
        <f t="shared" si="4"/>
        <v>0</v>
      </c>
      <c r="I86" s="83"/>
      <c r="J86" s="83"/>
    </row>
    <row r="87" spans="1:10">
      <c r="A87" s="61"/>
      <c r="B87" s="66"/>
      <c r="C87" s="61"/>
      <c r="D87" s="61"/>
      <c r="E87" s="98"/>
      <c r="F87" s="98"/>
      <c r="G87" s="61"/>
      <c r="H87" s="85">
        <f t="shared" si="4"/>
        <v>0</v>
      </c>
      <c r="I87" s="83"/>
      <c r="J87" s="83"/>
    </row>
    <row r="88" spans="1:10">
      <c r="A88" s="61" t="s">
        <v>34</v>
      </c>
      <c r="B88" s="66" t="s">
        <v>127</v>
      </c>
      <c r="C88" s="61" t="s">
        <v>121</v>
      </c>
      <c r="D88" s="61" t="s">
        <v>36</v>
      </c>
      <c r="E88" s="98">
        <v>180</v>
      </c>
      <c r="F88" s="98"/>
      <c r="G88" s="61"/>
      <c r="H88" s="85">
        <f t="shared" si="4"/>
        <v>0</v>
      </c>
      <c r="I88" s="83"/>
      <c r="J88" s="83"/>
    </row>
    <row r="89" spans="1:10">
      <c r="A89" s="61" t="s">
        <v>54</v>
      </c>
      <c r="B89" s="66" t="s">
        <v>128</v>
      </c>
      <c r="C89" s="61" t="s">
        <v>121</v>
      </c>
      <c r="D89" s="61" t="s">
        <v>36</v>
      </c>
      <c r="E89" s="63">
        <v>160</v>
      </c>
      <c r="F89" s="100"/>
      <c r="G89" s="61">
        <v>148</v>
      </c>
      <c r="H89" s="85">
        <f t="shared" si="4"/>
        <v>23680</v>
      </c>
      <c r="I89" s="83"/>
      <c r="J89" s="83"/>
    </row>
    <row r="90" spans="1:10">
      <c r="A90" s="62"/>
      <c r="B90" s="72"/>
      <c r="C90" s="61"/>
      <c r="D90" s="61"/>
      <c r="E90" s="63"/>
      <c r="F90" s="100"/>
      <c r="G90" s="61"/>
      <c r="H90" s="85">
        <f t="shared" si="4"/>
        <v>0</v>
      </c>
      <c r="I90" s="83"/>
      <c r="J90" s="83"/>
    </row>
    <row r="91" spans="1:10" ht="84">
      <c r="A91" s="61">
        <v>24</v>
      </c>
      <c r="B91" s="66" t="s">
        <v>103</v>
      </c>
      <c r="C91" s="61"/>
      <c r="D91" s="61"/>
      <c r="E91" s="98"/>
      <c r="F91" s="98"/>
      <c r="G91" s="61"/>
      <c r="H91" s="85">
        <f t="shared" si="4"/>
        <v>0</v>
      </c>
      <c r="I91" s="83"/>
      <c r="J91" s="83"/>
    </row>
    <row r="92" spans="1:10">
      <c r="A92" s="79" t="s">
        <v>34</v>
      </c>
      <c r="B92" s="66" t="s">
        <v>104</v>
      </c>
      <c r="C92" s="61">
        <v>3</v>
      </c>
      <c r="D92" s="61" t="s">
        <v>21</v>
      </c>
      <c r="E92" s="98">
        <v>800</v>
      </c>
      <c r="F92" s="70">
        <f>E92*C92</f>
        <v>2400</v>
      </c>
      <c r="G92" s="61">
        <v>3</v>
      </c>
      <c r="H92" s="85">
        <f t="shared" si="4"/>
        <v>2400</v>
      </c>
      <c r="I92" s="83"/>
      <c r="J92" s="83"/>
    </row>
    <row r="93" spans="1:10">
      <c r="A93" s="79" t="s">
        <v>54</v>
      </c>
      <c r="B93" s="66" t="s">
        <v>105</v>
      </c>
      <c r="C93" s="61">
        <v>1</v>
      </c>
      <c r="D93" s="61" t="s">
        <v>21</v>
      </c>
      <c r="E93" s="98">
        <v>1500</v>
      </c>
      <c r="F93" s="70">
        <f>E93*C93</f>
        <v>1500</v>
      </c>
      <c r="G93" s="61">
        <v>1</v>
      </c>
      <c r="H93" s="85">
        <f t="shared" si="4"/>
        <v>1500</v>
      </c>
      <c r="I93" s="83"/>
      <c r="J93" s="83"/>
    </row>
    <row r="94" spans="1:10">
      <c r="A94" s="65"/>
      <c r="B94" s="80"/>
      <c r="C94" s="61"/>
      <c r="D94" s="61"/>
      <c r="E94" s="98"/>
      <c r="F94" s="98"/>
      <c r="G94" s="61"/>
      <c r="H94" s="85">
        <f t="shared" si="4"/>
        <v>0</v>
      </c>
      <c r="I94" s="83"/>
      <c r="J94" s="83"/>
    </row>
    <row r="95" spans="1:10" ht="51" customHeight="1">
      <c r="A95" s="61">
        <v>25</v>
      </c>
      <c r="B95" s="80" t="s">
        <v>106</v>
      </c>
      <c r="C95" s="61">
        <v>60</v>
      </c>
      <c r="D95" s="61" t="s">
        <v>36</v>
      </c>
      <c r="E95" s="98">
        <v>55</v>
      </c>
      <c r="F95" s="70">
        <f>E95*C95</f>
        <v>3300</v>
      </c>
      <c r="G95" s="61"/>
      <c r="H95" s="85">
        <f t="shared" si="4"/>
        <v>0</v>
      </c>
      <c r="I95" s="83">
        <v>60</v>
      </c>
      <c r="J95" s="85">
        <f>E95*I95</f>
        <v>3300</v>
      </c>
    </row>
    <row r="96" spans="1:10">
      <c r="A96" s="79"/>
      <c r="B96" s="80"/>
      <c r="C96" s="61"/>
      <c r="D96" s="61"/>
      <c r="E96" s="98"/>
      <c r="F96" s="98"/>
      <c r="G96" s="61"/>
      <c r="H96" s="85">
        <f t="shared" si="4"/>
        <v>0</v>
      </c>
      <c r="I96" s="83"/>
      <c r="J96" s="83"/>
    </row>
    <row r="97" spans="1:10">
      <c r="A97" s="61">
        <v>26</v>
      </c>
      <c r="B97" s="80" t="s">
        <v>107</v>
      </c>
      <c r="C97" s="61">
        <v>5</v>
      </c>
      <c r="D97" s="61" t="s">
        <v>23</v>
      </c>
      <c r="E97" s="101">
        <v>250</v>
      </c>
      <c r="F97" s="70">
        <f>E97*C97</f>
        <v>1250</v>
      </c>
      <c r="G97" s="61"/>
      <c r="H97" s="85">
        <f t="shared" si="4"/>
        <v>0</v>
      </c>
      <c r="I97" s="83"/>
      <c r="J97" s="83"/>
    </row>
    <row r="98" spans="1:10">
      <c r="A98" s="79"/>
      <c r="B98" s="80"/>
      <c r="C98" s="61"/>
      <c r="D98" s="61"/>
      <c r="E98" s="81"/>
      <c r="F98" s="60"/>
      <c r="G98" s="61"/>
      <c r="H98" s="85">
        <f t="shared" si="4"/>
        <v>0</v>
      </c>
      <c r="I98" s="83"/>
      <c r="J98" s="83"/>
    </row>
    <row r="99" spans="1:10">
      <c r="A99" s="61">
        <v>27</v>
      </c>
      <c r="B99" s="80" t="s">
        <v>108</v>
      </c>
      <c r="C99" s="61">
        <v>5</v>
      </c>
      <c r="D99" s="61" t="s">
        <v>23</v>
      </c>
      <c r="E99" s="101">
        <v>325</v>
      </c>
      <c r="F99" s="70">
        <f>E99*C99</f>
        <v>1625</v>
      </c>
      <c r="G99" s="61"/>
      <c r="H99" s="85">
        <f t="shared" si="4"/>
        <v>0</v>
      </c>
      <c r="I99" s="83"/>
      <c r="J99" s="83"/>
    </row>
    <row r="100" spans="1:10">
      <c r="A100" s="68"/>
      <c r="B100" s="82"/>
      <c r="C100" s="61"/>
      <c r="D100" s="61"/>
      <c r="E100" s="101"/>
      <c r="F100" s="101"/>
      <c r="G100" s="61"/>
      <c r="H100" s="85">
        <f t="shared" si="4"/>
        <v>0</v>
      </c>
      <c r="I100" s="83"/>
      <c r="J100" s="83"/>
    </row>
    <row r="101" spans="1:10" ht="28">
      <c r="A101" s="61">
        <v>28</v>
      </c>
      <c r="B101" s="82" t="s">
        <v>109</v>
      </c>
      <c r="C101" s="61"/>
      <c r="D101" s="61"/>
      <c r="E101" s="101"/>
      <c r="F101" s="70"/>
      <c r="G101" s="61"/>
      <c r="H101" s="85">
        <f t="shared" si="4"/>
        <v>0</v>
      </c>
      <c r="I101" s="83"/>
      <c r="J101" s="83"/>
    </row>
    <row r="102" spans="1:10">
      <c r="A102" s="68"/>
      <c r="B102" s="80"/>
      <c r="C102" s="61"/>
      <c r="D102" s="61"/>
      <c r="E102" s="101"/>
      <c r="F102" s="101"/>
      <c r="G102" s="61"/>
      <c r="H102" s="85">
        <f t="shared" si="4"/>
        <v>0</v>
      </c>
      <c r="I102" s="83"/>
      <c r="J102" s="83"/>
    </row>
    <row r="103" spans="1:10">
      <c r="A103" s="68" t="s">
        <v>34</v>
      </c>
      <c r="B103" s="80" t="s">
        <v>110</v>
      </c>
      <c r="C103" s="61">
        <v>5</v>
      </c>
      <c r="D103" s="61" t="s">
        <v>72</v>
      </c>
      <c r="E103" s="101">
        <v>100</v>
      </c>
      <c r="F103" s="70">
        <f>E103*C103</f>
        <v>500</v>
      </c>
      <c r="G103" s="61"/>
      <c r="H103" s="85">
        <f t="shared" si="4"/>
        <v>0</v>
      </c>
      <c r="I103" s="83">
        <v>5</v>
      </c>
      <c r="J103" s="85">
        <f>E103*I103</f>
        <v>500</v>
      </c>
    </row>
    <row r="104" spans="1:10">
      <c r="A104" s="68"/>
      <c r="B104" s="80"/>
      <c r="C104" s="61"/>
      <c r="D104" s="61"/>
      <c r="E104" s="101"/>
      <c r="F104" s="101"/>
      <c r="G104" s="61"/>
      <c r="H104" s="85">
        <f t="shared" si="4"/>
        <v>0</v>
      </c>
      <c r="I104" s="83"/>
      <c r="J104" s="83"/>
    </row>
    <row r="105" spans="1:10">
      <c r="A105" s="68" t="s">
        <v>111</v>
      </c>
      <c r="B105" s="80" t="s">
        <v>112</v>
      </c>
      <c r="C105" s="61">
        <v>2</v>
      </c>
      <c r="D105" s="61" t="s">
        <v>72</v>
      </c>
      <c r="E105" s="101">
        <v>150</v>
      </c>
      <c r="F105" s="70">
        <f>E105*C105</f>
        <v>300</v>
      </c>
      <c r="G105" s="61"/>
      <c r="H105" s="85">
        <f t="shared" si="4"/>
        <v>0</v>
      </c>
      <c r="I105" s="83"/>
      <c r="J105" s="83"/>
    </row>
    <row r="106" spans="1:10">
      <c r="A106" s="68" t="s">
        <v>113</v>
      </c>
      <c r="B106" s="80" t="s">
        <v>114</v>
      </c>
      <c r="C106" s="61">
        <v>6</v>
      </c>
      <c r="D106" s="61" t="s">
        <v>36</v>
      </c>
      <c r="E106" s="101">
        <v>25</v>
      </c>
      <c r="F106" s="70">
        <f>E106*C106</f>
        <v>150</v>
      </c>
      <c r="G106" s="61"/>
      <c r="H106" s="85">
        <f t="shared" si="4"/>
        <v>0</v>
      </c>
      <c r="I106" s="83"/>
      <c r="J106" s="83"/>
    </row>
    <row r="107" spans="1:10">
      <c r="A107" s="68" t="s">
        <v>113</v>
      </c>
      <c r="B107" s="82" t="s">
        <v>115</v>
      </c>
      <c r="C107" s="61">
        <v>1</v>
      </c>
      <c r="D107" s="61" t="s">
        <v>72</v>
      </c>
      <c r="E107" s="101">
        <v>250</v>
      </c>
      <c r="F107" s="70">
        <f>E107*C107</f>
        <v>250</v>
      </c>
      <c r="G107" s="61">
        <v>1</v>
      </c>
      <c r="H107" s="85">
        <f t="shared" si="4"/>
        <v>250</v>
      </c>
      <c r="I107" s="83"/>
      <c r="J107" s="85">
        <f>E107*I107</f>
        <v>0</v>
      </c>
    </row>
    <row r="108" spans="1:10" ht="14.5" thickBot="1">
      <c r="A108" s="68"/>
      <c r="B108" s="82"/>
      <c r="C108" s="61"/>
      <c r="D108" s="61"/>
      <c r="E108" s="101"/>
      <c r="F108" s="101"/>
      <c r="G108" s="83"/>
      <c r="H108" s="83"/>
      <c r="I108" s="83"/>
      <c r="J108" s="83"/>
    </row>
    <row r="109" spans="1:10" ht="14.5" thickBot="1">
      <c r="A109" s="248" t="s">
        <v>116</v>
      </c>
      <c r="B109" s="249"/>
      <c r="C109" s="249"/>
      <c r="D109" s="249"/>
      <c r="E109" s="249"/>
      <c r="F109" s="120">
        <f>SUM(F11:F108)</f>
        <v>237575</v>
      </c>
      <c r="G109" s="83"/>
      <c r="H109" s="83">
        <f>SUM(H10:H108)</f>
        <v>233655</v>
      </c>
      <c r="I109" s="83"/>
      <c r="J109" s="85">
        <f>SUM(J95:J108)</f>
        <v>3800</v>
      </c>
    </row>
    <row r="110" spans="1:10">
      <c r="A110" s="11"/>
      <c r="F110" s="10"/>
    </row>
    <row r="111" spans="1:10">
      <c r="A111" s="11"/>
      <c r="F111" s="10"/>
    </row>
    <row r="112" spans="1:10">
      <c r="A112" s="11"/>
      <c r="F112" s="10"/>
    </row>
    <row r="113" spans="1:6">
      <c r="A113" s="11"/>
      <c r="F113" s="10"/>
    </row>
    <row r="114" spans="1:6">
      <c r="A114" s="11"/>
      <c r="F114" s="10"/>
    </row>
    <row r="115" spans="1:6">
      <c r="A115" s="11"/>
      <c r="F115" s="10"/>
    </row>
    <row r="116" spans="1:6">
      <c r="A116" s="11"/>
      <c r="F116" s="10"/>
    </row>
    <row r="117" spans="1:6">
      <c r="A117" s="11"/>
      <c r="F117" s="10"/>
    </row>
  </sheetData>
  <mergeCells count="13">
    <mergeCell ref="A109:E109"/>
    <mergeCell ref="G4:H4"/>
    <mergeCell ref="A1:F1"/>
    <mergeCell ref="A2:F2"/>
    <mergeCell ref="A3:F3"/>
    <mergeCell ref="A5:A6"/>
    <mergeCell ref="B5:B6"/>
    <mergeCell ref="C4:F4"/>
    <mergeCell ref="I4:J4"/>
    <mergeCell ref="D5:D6"/>
    <mergeCell ref="E5:E6"/>
    <mergeCell ref="F5:F6"/>
    <mergeCell ref="C5:C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2b43016-16a7-42f7-bc1a-063c27e5d5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7A43EC52BEE34C898FAD69A0A90781" ma:contentTypeVersion="13" ma:contentTypeDescription="Create a new document." ma:contentTypeScope="" ma:versionID="f1bd470e0f9304be13e3f360f0b7af1e">
  <xsd:schema xmlns:xsd="http://www.w3.org/2001/XMLSchema" xmlns:xs="http://www.w3.org/2001/XMLSchema" xmlns:p="http://schemas.microsoft.com/office/2006/metadata/properties" xmlns:ns3="72b43016-16a7-42f7-bc1a-063c27e5d515" xmlns:ns4="7326994b-23a0-4b5e-a973-7b87443abe0a" targetNamespace="http://schemas.microsoft.com/office/2006/metadata/properties" ma:root="true" ma:fieldsID="0bd71720ec2cdc10e3dc16ca6505734b" ns3:_="" ns4:_="">
    <xsd:import namespace="72b43016-16a7-42f7-bc1a-063c27e5d515"/>
    <xsd:import namespace="7326994b-23a0-4b5e-a973-7b87443abe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43016-16a7-42f7-bc1a-063c27e5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6994b-23a0-4b5e-a973-7b87443abe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9EEAC-E938-4EF8-B690-8F7CB1950A84}">
  <ds:schemaRefs>
    <ds:schemaRef ds:uri="http://purl.org/dc/terms/"/>
    <ds:schemaRef ds:uri="http://schemas.openxmlformats.org/package/2006/metadata/core-properties"/>
    <ds:schemaRef ds:uri="http://purl.org/dc/elements/1.1/"/>
    <ds:schemaRef ds:uri="http://schemas.microsoft.com/office/2006/documentManagement/types"/>
    <ds:schemaRef ds:uri="72b43016-16a7-42f7-bc1a-063c27e5d515"/>
    <ds:schemaRef ds:uri="http://www.w3.org/XML/1998/namespace"/>
    <ds:schemaRef ds:uri="http://purl.org/dc/dcmitype/"/>
    <ds:schemaRef ds:uri="http://schemas.microsoft.com/office/2006/metadata/properties"/>
    <ds:schemaRef ds:uri="7326994b-23a0-4b5e-a973-7b87443abe0a"/>
    <ds:schemaRef ds:uri="http://schemas.microsoft.com/office/infopath/2007/PartnerControls"/>
  </ds:schemaRefs>
</ds:datastoreItem>
</file>

<file path=customXml/itemProps2.xml><?xml version="1.0" encoding="utf-8"?>
<ds:datastoreItem xmlns:ds="http://schemas.openxmlformats.org/officeDocument/2006/customXml" ds:itemID="{A8250012-0C83-430F-BBC6-0EB9D29F1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43016-16a7-42f7-bc1a-063c27e5d515"/>
    <ds:schemaRef ds:uri="7326994b-23a0-4b5e-a973-7b87443ab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2DFDB3-0296-4E67-A389-EA43A9E41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CIVIL &amp; INTERIOR</vt:lpstr>
      <vt:lpstr>PLUMBING </vt:lpstr>
      <vt:lpstr>ELECTRICAL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2024-10-14T12:41:35Z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