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Urmila Jadhav\OneDrive - Travel food Services\URMILA WORKING\Lucknow\AJ 1881\"/>
    </mc:Choice>
  </mc:AlternateContent>
  <bookViews>
    <workbookView xWindow="-120" yWindow="-120" windowWidth="29040" windowHeight="15840"/>
  </bookViews>
  <sheets>
    <sheet name="Summary" sheetId="1" r:id="rId1"/>
    <sheet name="CVCP " sheetId="2" r:id="rId2"/>
    <sheet name="FURNITURE " sheetId="3" r:id="rId3"/>
    <sheet name="SIGNAGE " sheetId="4" r:id="rId4"/>
  </sheets>
  <externalReferences>
    <externalReference r:id="rId5"/>
  </externalReferenc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3" i="1" l="1"/>
  <c r="J54" i="2"/>
  <c r="H50" i="2"/>
  <c r="L50" i="2"/>
  <c r="H39" i="2"/>
  <c r="L10" i="2"/>
  <c r="I26" i="3" l="1"/>
  <c r="J50" i="2"/>
  <c r="J39" i="2"/>
  <c r="J43" i="2"/>
  <c r="H43" i="2"/>
  <c r="H27" i="2"/>
  <c r="H24" i="2"/>
  <c r="H13" i="2"/>
  <c r="J13" i="2"/>
  <c r="L24" i="2"/>
  <c r="L54" i="2" s="1"/>
  <c r="L27" i="2"/>
  <c r="L39" i="2"/>
  <c r="L43" i="2"/>
  <c r="L22" i="2"/>
  <c r="L23" i="2"/>
  <c r="K22" i="2"/>
  <c r="H53" i="2"/>
  <c r="H52" i="2"/>
  <c r="H49" i="2"/>
  <c r="H48" i="2"/>
  <c r="H47" i="2"/>
  <c r="H46" i="2"/>
  <c r="H38" i="2"/>
  <c r="H37" i="2"/>
  <c r="H35" i="2"/>
  <c r="H34" i="2"/>
  <c r="H33" i="2"/>
  <c r="H31" i="2"/>
  <c r="H30" i="2"/>
  <c r="H26" i="2"/>
  <c r="H23" i="2"/>
  <c r="H22" i="2"/>
  <c r="H12" i="2"/>
  <c r="H11" i="2"/>
  <c r="H10" i="2"/>
  <c r="H54" i="2" l="1"/>
  <c r="K52" i="2"/>
  <c r="L52" i="2" s="1"/>
  <c r="L53" i="2" s="1"/>
  <c r="K49" i="2"/>
  <c r="L49" i="2" s="1"/>
  <c r="K48" i="2"/>
  <c r="L48" i="2" s="1"/>
  <c r="K47" i="2"/>
  <c r="L47" i="2" s="1"/>
  <c r="K46" i="2"/>
  <c r="L46" i="2" s="1"/>
  <c r="K42" i="2"/>
  <c r="L42" i="2" s="1"/>
  <c r="K38" i="2"/>
  <c r="L38" i="2" s="1"/>
  <c r="K37" i="2"/>
  <c r="L37" i="2" s="1"/>
  <c r="K35" i="2"/>
  <c r="L35" i="2" s="1"/>
  <c r="K34" i="2"/>
  <c r="L34" i="2" s="1"/>
  <c r="K33" i="2"/>
  <c r="L33" i="2" s="1"/>
  <c r="K31" i="2"/>
  <c r="L31" i="2" s="1"/>
  <c r="K30" i="2"/>
  <c r="L30" i="2" s="1"/>
  <c r="K26" i="2"/>
  <c r="L26" i="2" s="1"/>
  <c r="K23" i="2"/>
  <c r="K21" i="2"/>
  <c r="L21" i="2" s="1"/>
  <c r="K12" i="2"/>
  <c r="L12" i="2" s="1"/>
  <c r="K11" i="2"/>
  <c r="L11" i="2" s="1"/>
  <c r="K10" i="2"/>
  <c r="J21" i="2"/>
  <c r="J22" i="2"/>
  <c r="J23" i="2"/>
  <c r="J24" i="2" s="1"/>
  <c r="J26" i="2"/>
  <c r="J30" i="2"/>
  <c r="J31" i="2"/>
  <c r="J34" i="2"/>
  <c r="J35" i="2"/>
  <c r="J38" i="2"/>
  <c r="J46" i="2"/>
  <c r="J48" i="2"/>
  <c r="J49" i="2"/>
  <c r="J52" i="2"/>
  <c r="J47" i="2"/>
  <c r="J42" i="2"/>
  <c r="J37" i="2"/>
  <c r="J12" i="2"/>
  <c r="J11" i="2"/>
  <c r="J10" i="2"/>
  <c r="F53" i="2"/>
  <c r="F52" i="2"/>
  <c r="F49" i="2"/>
  <c r="F48" i="2"/>
  <c r="F47" i="2"/>
  <c r="F46" i="2"/>
  <c r="F50" i="2" s="1"/>
  <c r="F42" i="2"/>
  <c r="F43" i="2" s="1"/>
  <c r="F38" i="2"/>
  <c r="F37" i="2"/>
  <c r="F35" i="2"/>
  <c r="F34" i="2"/>
  <c r="F33" i="2"/>
  <c r="F31" i="2"/>
  <c r="F30" i="2"/>
  <c r="F39" i="2" s="1"/>
  <c r="F26" i="2"/>
  <c r="F27" i="2" s="1"/>
  <c r="F23" i="2"/>
  <c r="F22" i="2"/>
  <c r="F21" i="2"/>
  <c r="F24" i="2" s="1"/>
  <c r="F12" i="2"/>
  <c r="F11" i="2"/>
  <c r="F10" i="2"/>
  <c r="F13" i="2" s="1"/>
  <c r="N54" i="2" l="1"/>
  <c r="F54" i="2"/>
  <c r="C6" i="1" s="1"/>
  <c r="L13" i="2"/>
  <c r="E6" i="1"/>
  <c r="D6" i="1"/>
  <c r="S55" i="4"/>
  <c r="H15" i="4"/>
  <c r="I15" i="4" s="1"/>
  <c r="G15" i="4"/>
  <c r="H14" i="4"/>
  <c r="I14" i="4" s="1"/>
  <c r="G14" i="4"/>
  <c r="H13" i="4"/>
  <c r="I13" i="4" s="1"/>
  <c r="G13" i="4"/>
  <c r="H12" i="4"/>
  <c r="I12" i="4" s="1"/>
  <c r="G12" i="4"/>
  <c r="G17" i="4" s="1"/>
  <c r="C8" i="1" s="1"/>
  <c r="A12" i="4"/>
  <c r="A13" i="4" s="1"/>
  <c r="A14" i="4" s="1"/>
  <c r="A15" i="4" s="1"/>
  <c r="A4" i="4"/>
  <c r="J25" i="3"/>
  <c r="K25" i="3" s="1"/>
  <c r="I25" i="3"/>
  <c r="G25" i="3"/>
  <c r="J24" i="3"/>
  <c r="K24" i="3" s="1"/>
  <c r="I24" i="3"/>
  <c r="G24" i="3"/>
  <c r="J23" i="3"/>
  <c r="L23" i="3" s="1"/>
  <c r="M23" i="3" s="1"/>
  <c r="I23" i="3"/>
  <c r="G23" i="3"/>
  <c r="A23" i="3"/>
  <c r="L21" i="3"/>
  <c r="M21" i="3" s="1"/>
  <c r="J21" i="3"/>
  <c r="K21" i="3" s="1"/>
  <c r="I21" i="3"/>
  <c r="G21" i="3"/>
  <c r="K20" i="3"/>
  <c r="J20" i="3"/>
  <c r="L20" i="3" s="1"/>
  <c r="M20" i="3" s="1"/>
  <c r="I20" i="3"/>
  <c r="G20" i="3"/>
  <c r="A20" i="3"/>
  <c r="A21" i="3" s="1"/>
  <c r="K17" i="3"/>
  <c r="J17" i="3"/>
  <c r="L17" i="3" s="1"/>
  <c r="M17" i="3" s="1"/>
  <c r="I17" i="3"/>
  <c r="G17" i="3"/>
  <c r="A16" i="3"/>
  <c r="J14" i="3"/>
  <c r="L14" i="3" s="1"/>
  <c r="M14" i="3" s="1"/>
  <c r="I14" i="3"/>
  <c r="G14" i="3"/>
  <c r="J13" i="3"/>
  <c r="K13" i="3" s="1"/>
  <c r="I13" i="3"/>
  <c r="G13" i="3"/>
  <c r="A3" i="3"/>
  <c r="D7" i="1" l="1"/>
  <c r="D11" i="1" s="1"/>
  <c r="G26" i="3"/>
  <c r="C7" i="1" s="1"/>
  <c r="C11" i="1" s="1"/>
  <c r="C12" i="1" s="1"/>
  <c r="C13" i="1" s="1"/>
  <c r="L25" i="3"/>
  <c r="M25" i="3" s="1"/>
  <c r="I17" i="4"/>
  <c r="P54" i="2"/>
  <c r="F6" i="1"/>
  <c r="G6" i="1" s="1"/>
  <c r="K23" i="3"/>
  <c r="K14" i="3"/>
  <c r="K26" i="3" s="1"/>
  <c r="G27" i="3"/>
  <c r="G28" i="3" s="1"/>
  <c r="L13" i="3"/>
  <c r="M13" i="3" s="1"/>
  <c r="L24" i="3"/>
  <c r="M24" i="3" s="1"/>
  <c r="E7" i="1" l="1"/>
  <c r="E11" i="1" s="1"/>
  <c r="K27" i="3"/>
  <c r="K28" i="3" s="1"/>
  <c r="D12" i="1"/>
  <c r="D13" i="1" s="1"/>
  <c r="I27" i="3"/>
  <c r="I28" i="3" s="1"/>
  <c r="F7" i="1"/>
  <c r="M26" i="3"/>
  <c r="F11" i="1" l="1"/>
  <c r="G7" i="1"/>
  <c r="G11" i="1" s="1"/>
  <c r="G12" i="1" s="1"/>
  <c r="G13" i="1" s="1"/>
  <c r="E12" i="1"/>
  <c r="E13" i="1" s="1"/>
  <c r="M27" i="3"/>
  <c r="M28" i="3" s="1"/>
  <c r="F12" i="1" l="1"/>
</calcChain>
</file>

<file path=xl/sharedStrings.xml><?xml version="1.0" encoding="utf-8"?>
<sst xmlns="http://schemas.openxmlformats.org/spreadsheetml/2006/main" count="190" uniqueCount="119">
  <si>
    <t xml:space="preserve">SR NO </t>
  </si>
  <si>
    <t xml:space="preserve">DISCRIPTION </t>
  </si>
  <si>
    <t xml:space="preserve">PO VALUE </t>
  </si>
  <si>
    <t xml:space="preserve">CUMULATIVE AMT </t>
  </si>
  <si>
    <t xml:space="preserve">VARIANCE AMT </t>
  </si>
  <si>
    <t>BILL OF QUANTITY</t>
  </si>
  <si>
    <t>SECTION 02 - FINISHES (WALL, FLOOR, CEILING &amp; DOORS)</t>
  </si>
  <si>
    <t>Previous Bill Amount(INR)</t>
  </si>
  <si>
    <t>Present Bill Amount (INR)</t>
  </si>
  <si>
    <t>Cumulative Amount (INR)</t>
  </si>
  <si>
    <t>NO.</t>
  </si>
  <si>
    <t>ITEM DESCRIPTION</t>
  </si>
  <si>
    <t>UNIT</t>
  </si>
  <si>
    <t>QTY</t>
  </si>
  <si>
    <t>UNIT RATE</t>
  </si>
  <si>
    <t>AMOUNT</t>
  </si>
  <si>
    <t>Qty</t>
  </si>
  <si>
    <t>Amt</t>
  </si>
  <si>
    <t>INR</t>
  </si>
  <si>
    <t>NOTE</t>
  </si>
  <si>
    <t>The Contractor is referred to the Specifications and Drawings for all details related to this Section of the works and he is to include for complying with all the requirement contained therein, whether or not they are specifically mentioned within the items description.</t>
  </si>
  <si>
    <t>Partition walls</t>
  </si>
  <si>
    <r>
      <rPr>
        <sz val="10"/>
        <color theme="1"/>
        <rFont val="Century Gothic"/>
        <family val="2"/>
      </rPr>
      <t xml:space="preserve">Supply and installation of fire rated </t>
    </r>
    <r>
      <rPr>
        <b/>
        <sz val="10"/>
        <color theme="1"/>
        <rFont val="Century Gothic"/>
        <family val="2"/>
      </rPr>
      <t xml:space="preserve">calcium silicate board Partition Wall </t>
    </r>
    <r>
      <rPr>
        <sz val="10"/>
        <color theme="1"/>
        <rFont val="Century Gothic"/>
        <family val="2"/>
      </rPr>
      <t xml:space="preserve">with the necessory supports, fittings and fixtures </t>
    </r>
    <r>
      <rPr>
        <i/>
        <sz val="10"/>
        <color rgb="FFFF0000"/>
        <rFont val="Century Gothic"/>
        <family val="2"/>
      </rPr>
      <t xml:space="preserve">(excluding final finishes).
</t>
    </r>
    <r>
      <rPr>
        <i/>
        <sz val="10"/>
        <rFont val="Century Gothic"/>
        <family val="2"/>
      </rPr>
      <t xml:space="preserve">Purposed height is 4500mm, it may be change as per site conditions
</t>
    </r>
    <r>
      <rPr>
        <i/>
        <sz val="10"/>
        <color rgb="FFFF0000"/>
        <rFont val="Century Gothic"/>
        <family val="2"/>
      </rPr>
      <t>GI framing shall be considered</t>
    </r>
  </si>
  <si>
    <t>SQM</t>
  </si>
  <si>
    <r>
      <rPr>
        <sz val="10"/>
        <color theme="1"/>
        <rFont val="Century Gothic"/>
        <family val="2"/>
      </rPr>
      <t xml:space="preserve">Supply and installation of fire rated </t>
    </r>
    <r>
      <rPr>
        <b/>
        <sz val="10"/>
        <color theme="1"/>
        <rFont val="Century Gothic"/>
        <family val="2"/>
      </rPr>
      <t xml:space="preserve">calcium silicate board cladding </t>
    </r>
    <r>
      <rPr>
        <sz val="10"/>
        <color theme="1"/>
        <rFont val="Century Gothic"/>
        <family val="2"/>
      </rPr>
      <t>on the</t>
    </r>
    <r>
      <rPr>
        <b/>
        <sz val="10"/>
        <color theme="1"/>
        <rFont val="Century Gothic"/>
        <family val="2"/>
      </rPr>
      <t xml:space="preserve"> existing walls </t>
    </r>
    <r>
      <rPr>
        <sz val="10"/>
        <color theme="1"/>
        <rFont val="Century Gothic"/>
        <family val="2"/>
      </rPr>
      <t xml:space="preserve">in the Kitchen &amp; pot wash area to pass the MEP services &amp; to receive the final finishes with the necessory supports, fittings and fixtures </t>
    </r>
    <r>
      <rPr>
        <i/>
        <sz val="10"/>
        <color rgb="FFFF0000"/>
        <rFont val="Century Gothic"/>
        <family val="2"/>
      </rPr>
      <t>(excluding final finishes).</t>
    </r>
    <r>
      <rPr>
        <sz val="10"/>
        <color theme="1"/>
        <rFont val="Century Gothic"/>
        <family val="2"/>
      </rPr>
      <t xml:space="preserve">
</t>
    </r>
    <r>
      <rPr>
        <i/>
        <sz val="10"/>
        <color theme="1"/>
        <rFont val="Century Gothic"/>
        <family val="2"/>
      </rPr>
      <t xml:space="preserve">Purposed height is 3000mm, it may be change as per site conditions
</t>
    </r>
    <r>
      <rPr>
        <i/>
        <sz val="10"/>
        <color rgb="FFFF0000"/>
        <rFont val="Century Gothic"/>
        <family val="2"/>
      </rPr>
      <t>GI framing shall be considered</t>
    </r>
  </si>
  <si>
    <r>
      <rPr>
        <sz val="10"/>
        <color theme="1"/>
        <rFont val="Century Gothic"/>
        <family val="2"/>
      </rPr>
      <t xml:space="preserve">Supply and installation of </t>
    </r>
    <r>
      <rPr>
        <b/>
        <sz val="10"/>
        <color theme="1"/>
        <rFont val="Century Gothic"/>
        <family val="2"/>
      </rPr>
      <t xml:space="preserve">Gypsum board cladding </t>
    </r>
    <r>
      <rPr>
        <sz val="10"/>
        <color theme="1"/>
        <rFont val="Century Gothic"/>
        <family val="2"/>
      </rPr>
      <t xml:space="preserve">on the </t>
    </r>
    <r>
      <rPr>
        <b/>
        <sz val="10"/>
        <color theme="1"/>
        <rFont val="Century Gothic"/>
        <family val="2"/>
      </rPr>
      <t>existing walls</t>
    </r>
    <r>
      <rPr>
        <sz val="10"/>
        <color theme="1"/>
        <rFont val="Century Gothic"/>
        <family val="2"/>
      </rPr>
      <t xml:space="preserve"> to pass the MEP services &amp; to receive the final finishes with the necessory supports, fittings and fixtures in the FOH &amp; dining area walls, Front elevations &amp; columns. </t>
    </r>
    <r>
      <rPr>
        <i/>
        <sz val="10"/>
        <color rgb="FFFF0000"/>
        <rFont val="Century Gothic"/>
        <family val="2"/>
      </rPr>
      <t>(excluding final finishes).</t>
    </r>
    <r>
      <rPr>
        <sz val="10"/>
        <color theme="1"/>
        <rFont val="Century Gothic"/>
        <family val="2"/>
      </rPr>
      <t xml:space="preserve">
</t>
    </r>
    <r>
      <rPr>
        <i/>
        <sz val="10"/>
        <color theme="1"/>
        <rFont val="Century Gothic"/>
        <family val="2"/>
      </rPr>
      <t xml:space="preserve">Purposed height is 3000mm, it may be change as per site conditions
</t>
    </r>
    <r>
      <rPr>
        <i/>
        <sz val="10"/>
        <color rgb="FFFF0000"/>
        <rFont val="Century Gothic"/>
        <family val="2"/>
      </rPr>
      <t>GI framing shall be considered</t>
    </r>
  </si>
  <si>
    <t>TOTAL OF PARTITION</t>
  </si>
  <si>
    <t xml:space="preserve">FLOOR FINISHES </t>
  </si>
  <si>
    <t>Floor / tiles finishes including grouting, pointing, polishing, backing and etc. as required to complete all in accordance with drawings and specifications &amp; as per client approval.</t>
  </si>
  <si>
    <r>
      <rPr>
        <sz val="10"/>
        <color theme="1"/>
        <rFont val="Century Gothic"/>
        <family val="2"/>
      </rPr>
      <t xml:space="preserve">150mm thick </t>
    </r>
    <r>
      <rPr>
        <b/>
        <sz val="10"/>
        <color theme="1"/>
        <rFont val="Century Gothic"/>
        <family val="2"/>
      </rPr>
      <t>concrete floor screeding/AAC blocks</t>
    </r>
    <r>
      <rPr>
        <sz val="10"/>
        <color theme="1"/>
        <rFont val="Century Gothic"/>
        <family val="2"/>
      </rPr>
      <t xml:space="preserve"> to raise the floor to accomodate the drainage pipes and floor gratings &amp; to receive floor finish in the </t>
    </r>
    <r>
      <rPr>
        <b/>
        <sz val="10"/>
        <color theme="1"/>
        <rFont val="Century Gothic"/>
        <family val="2"/>
      </rPr>
      <t>Kitchen &amp; pot wash areas</t>
    </r>
    <r>
      <rPr>
        <sz val="10"/>
        <color theme="1"/>
        <rFont val="Century Gothic"/>
        <family val="2"/>
      </rPr>
      <t xml:space="preserve">; all in accordance with drawings &amp; site conditions.
</t>
    </r>
    <r>
      <rPr>
        <i/>
        <sz val="10"/>
        <color theme="1"/>
        <rFont val="Century Gothic"/>
        <family val="2"/>
      </rPr>
      <t xml:space="preserve">Note: Total height of floor to be raised including floor finishes is </t>
    </r>
    <r>
      <rPr>
        <b/>
        <i/>
        <sz val="10"/>
        <color theme="1"/>
        <rFont val="Century Gothic"/>
        <family val="2"/>
      </rPr>
      <t>200mm in the kitchen &amp; pot wash area only</t>
    </r>
  </si>
  <si>
    <r>
      <rPr>
        <sz val="10"/>
        <color theme="1"/>
        <rFont val="Century Gothic"/>
        <family val="2"/>
      </rPr>
      <t xml:space="preserve">Supply &amp; installation of </t>
    </r>
    <r>
      <rPr>
        <b/>
        <sz val="10"/>
        <color theme="1"/>
        <rFont val="Century Gothic"/>
        <family val="2"/>
      </rPr>
      <t xml:space="preserve">water proofing </t>
    </r>
    <r>
      <rPr>
        <sz val="10"/>
        <color theme="1"/>
        <rFont val="Century Gothic"/>
        <family val="2"/>
      </rPr>
      <t xml:space="preserve">with all necessary items; all in accordance with drawings and below mentioned specification.
Detailed specifications of the materials to be submitted to client </t>
    </r>
  </si>
  <si>
    <t>2.02a</t>
  </si>
  <si>
    <r>
      <rPr>
        <b/>
        <sz val="10"/>
        <color theme="1"/>
        <rFont val="Century Gothic"/>
        <family val="2"/>
      </rPr>
      <t>Dry Area</t>
    </r>
    <r>
      <rPr>
        <sz val="10"/>
        <color theme="1"/>
        <rFont val="Century Gothic"/>
        <family val="2"/>
      </rPr>
      <t>: 1 Layer of 4mm thick SBS Bituminous membrane with 24-hour water ponding test (inspected and approved from airports team).</t>
    </r>
  </si>
  <si>
    <t>2.02b</t>
  </si>
  <si>
    <r>
      <rPr>
        <b/>
        <sz val="10"/>
        <color theme="1"/>
        <rFont val="Century Gothic"/>
        <family val="2"/>
      </rPr>
      <t>Wet Areas</t>
    </r>
    <r>
      <rPr>
        <sz val="10"/>
        <color theme="1"/>
        <rFont val="Century Gothic"/>
        <family val="2"/>
      </rPr>
      <t xml:space="preserve">: 2 Layers of 4mm thick SBS Bituminous membrane with 24-hour water ponding test including the sealing of Cores in the slab/walls (inspected and approved from airports team).
</t>
    </r>
  </si>
  <si>
    <r>
      <rPr>
        <sz val="10"/>
        <color theme="1"/>
        <rFont val="Century Gothic"/>
        <family val="2"/>
      </rPr>
      <t>Supply and installation of</t>
    </r>
    <r>
      <rPr>
        <b/>
        <sz val="10"/>
        <color theme="1"/>
        <rFont val="Century Gothic"/>
        <family val="2"/>
      </rPr>
      <t xml:space="preserve"> self levelling</t>
    </r>
    <r>
      <rPr>
        <sz val="10"/>
        <color theme="1"/>
        <rFont val="Century Gothic"/>
        <family val="2"/>
      </rPr>
      <t xml:space="preserve"> with all necessary items; all in accordance with drawings.</t>
    </r>
  </si>
  <si>
    <r>
      <rPr>
        <sz val="10"/>
        <color theme="1"/>
        <rFont val="Century Gothic"/>
        <family val="2"/>
      </rPr>
      <t xml:space="preserve">Supply and installation of </t>
    </r>
    <r>
      <rPr>
        <b/>
        <sz val="10"/>
        <color theme="1"/>
        <rFont val="Century Gothic"/>
        <family val="2"/>
      </rPr>
      <t>anti-skid 600 x 600 mm white floor tile</t>
    </r>
    <r>
      <rPr>
        <sz val="10"/>
        <color theme="1"/>
        <rFont val="Century Gothic"/>
        <family val="2"/>
      </rPr>
      <t xml:space="preserve"> in the kitchen &amp; Pot wash area as per the drawings and renders.
</t>
    </r>
    <r>
      <rPr>
        <i/>
        <sz val="10"/>
        <color theme="1"/>
        <rFont val="Century Gothic"/>
        <family val="2"/>
      </rPr>
      <t xml:space="preserve">Note: Material to be approved by Clients team.
</t>
    </r>
    <r>
      <rPr>
        <i/>
        <sz val="10"/>
        <color rgb="FFFF0000"/>
        <rFont val="Century Gothic"/>
        <family val="2"/>
      </rPr>
      <t>Tile Base Rate = Rs. 60 per sft.</t>
    </r>
  </si>
  <si>
    <r>
      <t xml:space="preserve">Supply and installation of </t>
    </r>
    <r>
      <rPr>
        <b/>
        <sz val="10"/>
        <color theme="1"/>
        <rFont val="Century Gothic"/>
        <family val="2"/>
      </rPr>
      <t xml:space="preserve">Stone Plastic Composite (SPC) flooring </t>
    </r>
    <r>
      <rPr>
        <sz val="10"/>
        <color theme="1"/>
        <rFont val="Century Gothic"/>
        <family val="2"/>
      </rPr>
      <t xml:space="preserve">in the FOH dining area area; colour &amp; design as per drawings &amp; render.
</t>
    </r>
    <r>
      <rPr>
        <i/>
        <sz val="10"/>
        <color theme="1"/>
        <rFont val="Century Gothic"/>
        <family val="2"/>
      </rPr>
      <t>Note: material to be approved by Clients Team</t>
    </r>
    <r>
      <rPr>
        <sz val="10"/>
        <color theme="1"/>
        <rFont val="Century Gothic"/>
        <family val="2"/>
      </rPr>
      <t xml:space="preserve">
</t>
    </r>
    <r>
      <rPr>
        <sz val="10"/>
        <color rgb="FFFF0000"/>
        <rFont val="Century Gothic"/>
        <family val="2"/>
      </rPr>
      <t>Tile Base Rate = Rs. 100 per sft.</t>
    </r>
  </si>
  <si>
    <r>
      <rPr>
        <sz val="10"/>
        <color theme="1"/>
        <rFont val="Century Gothic"/>
        <family val="2"/>
      </rPr>
      <t xml:space="preserve">Supply and installation of </t>
    </r>
    <r>
      <rPr>
        <b/>
        <sz val="10"/>
        <color theme="1"/>
        <rFont val="Century Gothic"/>
        <family val="2"/>
      </rPr>
      <t xml:space="preserve">Matt finish designer tiles </t>
    </r>
    <r>
      <rPr>
        <sz val="10"/>
        <color theme="1"/>
        <rFont val="Century Gothic"/>
        <family val="2"/>
      </rPr>
      <t xml:space="preserve">in the FOH area; colour &amp; design as per drawings &amp; render.
</t>
    </r>
    <r>
      <rPr>
        <i/>
        <sz val="10"/>
        <color theme="1"/>
        <rFont val="Century Gothic"/>
        <family val="2"/>
      </rPr>
      <t xml:space="preserve">Note: material to be approved by Clients Team
</t>
    </r>
    <r>
      <rPr>
        <i/>
        <sz val="10"/>
        <color rgb="FFFF0000"/>
        <rFont val="Century Gothic"/>
        <family val="2"/>
      </rPr>
      <t>Tile Base Rate = Rs. 60 per sft.</t>
    </r>
  </si>
  <si>
    <t xml:space="preserve">TOTAL OF FLOOR FINISHES </t>
  </si>
  <si>
    <t>SKIRTING</t>
  </si>
  <si>
    <r>
      <rPr>
        <sz val="10"/>
        <color theme="1"/>
        <rFont val="Century Gothic"/>
        <family val="2"/>
      </rPr>
      <t xml:space="preserve">supply &amp; installation of </t>
    </r>
    <r>
      <rPr>
        <b/>
        <sz val="10"/>
        <color theme="1"/>
        <rFont val="Century Gothic"/>
        <family val="2"/>
      </rPr>
      <t>150mm HIGH Marble textured Corian material skirting -</t>
    </r>
    <r>
      <rPr>
        <sz val="10"/>
        <color theme="1"/>
        <rFont val="Century Gothic"/>
        <family val="2"/>
      </rPr>
      <t xml:space="preserve"> FOH area, matching with FOH Counter top corian as per the renders &amp; drawings.
</t>
    </r>
    <r>
      <rPr>
        <i/>
        <sz val="9"/>
        <color theme="1"/>
        <rFont val="Century Gothic"/>
        <family val="2"/>
      </rPr>
      <t>Note: material to be approved by Clients Team</t>
    </r>
  </si>
  <si>
    <t>TOTAL OF SKIRTING</t>
  </si>
  <si>
    <t>WALL FINISHES</t>
  </si>
  <si>
    <t>A</t>
  </si>
  <si>
    <t>Kitchen &amp; Pot Wash areas</t>
  </si>
  <si>
    <r>
      <rPr>
        <sz val="10"/>
        <color theme="1"/>
        <rFont val="Century Gothic"/>
        <family val="2"/>
      </rPr>
      <t xml:space="preserve">Supply &amp; installation of </t>
    </r>
    <r>
      <rPr>
        <b/>
        <sz val="10"/>
        <color theme="1"/>
        <rFont val="Century Gothic"/>
        <family val="2"/>
      </rPr>
      <t xml:space="preserve">300x300 mm White wall tile </t>
    </r>
    <r>
      <rPr>
        <sz val="10"/>
        <color theme="1"/>
        <rFont val="Century Gothic"/>
        <family val="2"/>
      </rPr>
      <t xml:space="preserve">in the kitchen &amp; Pot wash area as per drawings and renders.
</t>
    </r>
    <r>
      <rPr>
        <i/>
        <sz val="10"/>
        <color theme="1"/>
        <rFont val="Century Gothic"/>
        <family val="2"/>
      </rPr>
      <t xml:space="preserve">Note: material to be approved by Clients Team
</t>
    </r>
    <r>
      <rPr>
        <i/>
        <sz val="10"/>
        <color rgb="FFFF0000"/>
        <rFont val="Century Gothic"/>
        <family val="2"/>
      </rPr>
      <t>Tile Base Rate = Rs. 30 per sft.</t>
    </r>
  </si>
  <si>
    <r>
      <rPr>
        <sz val="10"/>
        <rFont val="Century Gothic"/>
        <family val="2"/>
      </rPr>
      <t xml:space="preserve">Supply and Installation of </t>
    </r>
    <r>
      <rPr>
        <b/>
        <sz val="10"/>
        <rFont val="Century Gothic"/>
        <family val="2"/>
      </rPr>
      <t>SS corner beeding</t>
    </r>
    <r>
      <rPr>
        <sz val="10"/>
        <rFont val="Century Gothic"/>
        <family val="2"/>
      </rPr>
      <t xml:space="preserve"> on the corners of kitchen wall tiles. Size 50 mm</t>
    </r>
  </si>
  <si>
    <t>Rmt.</t>
  </si>
  <si>
    <t>B</t>
  </si>
  <si>
    <t>FOH Dining areas</t>
  </si>
  <si>
    <r>
      <rPr>
        <sz val="10"/>
        <color theme="1"/>
        <rFont val="Century Gothic"/>
        <family val="2"/>
      </rPr>
      <t xml:space="preserve">Supply &amp; Painiting of </t>
    </r>
    <r>
      <rPr>
        <b/>
        <sz val="10"/>
        <color theme="1"/>
        <rFont val="Century Gothic"/>
        <family val="2"/>
      </rPr>
      <t>matt finish paint RAL : 9012</t>
    </r>
    <r>
      <rPr>
        <sz val="10"/>
        <color theme="1"/>
        <rFont val="Century Gothic"/>
        <family val="2"/>
      </rPr>
      <t xml:space="preserve"> on the walls of dining &amp; FOH area as per the drawings &amp; renders
</t>
    </r>
    <r>
      <rPr>
        <i/>
        <sz val="10"/>
        <color theme="1"/>
        <rFont val="Century Gothic"/>
        <family val="2"/>
      </rPr>
      <t>Note: Material to be approved by clients Team</t>
    </r>
  </si>
  <si>
    <r>
      <rPr>
        <sz val="10"/>
        <color theme="1"/>
        <rFont val="Century Gothic"/>
        <family val="2"/>
      </rPr>
      <t xml:space="preserve">Supply &amp; installation of </t>
    </r>
    <r>
      <rPr>
        <b/>
        <sz val="10"/>
        <color theme="1"/>
        <rFont val="Century Gothic"/>
        <family val="2"/>
      </rPr>
      <t>Wooden moulding cladding with paint finish</t>
    </r>
    <r>
      <rPr>
        <sz val="10"/>
        <color theme="1"/>
        <rFont val="Century Gothic"/>
        <family val="2"/>
      </rPr>
      <t xml:space="preserve"> on the walls of Dining &amp; FOH area as per drawings and renders.
</t>
    </r>
    <r>
      <rPr>
        <i/>
        <sz val="10"/>
        <color theme="1"/>
        <rFont val="Century Gothic"/>
        <family val="2"/>
      </rPr>
      <t xml:space="preserve">Note: Material to be approved by clients Team
</t>
    </r>
    <r>
      <rPr>
        <i/>
        <sz val="10"/>
        <color rgb="FFFF0000"/>
        <rFont val="Century Gothic"/>
        <family val="2"/>
      </rPr>
      <t>25mm size half round moulding</t>
    </r>
  </si>
  <si>
    <r>
      <rPr>
        <sz val="10"/>
        <color theme="1"/>
        <rFont val="Century Gothic"/>
        <family val="2"/>
      </rPr>
      <t xml:space="preserve">Supply &amp; installation of </t>
    </r>
    <r>
      <rPr>
        <b/>
        <sz val="10"/>
        <color theme="1"/>
        <rFont val="Century Gothic"/>
        <family val="2"/>
      </rPr>
      <t>Matt finish Oak wood veneer</t>
    </r>
    <r>
      <rPr>
        <sz val="10"/>
        <color theme="1"/>
        <rFont val="Century Gothic"/>
        <family val="2"/>
      </rPr>
      <t xml:space="preserve"> on the walls of FOH area as per drawings and renders.
Size: 850 mm Length wall only
</t>
    </r>
    <r>
      <rPr>
        <i/>
        <sz val="10"/>
        <color theme="1"/>
        <rFont val="Century Gothic"/>
        <family val="2"/>
      </rPr>
      <t>Note: Material to be approved by clients Team</t>
    </r>
  </si>
  <si>
    <t>C</t>
  </si>
  <si>
    <t>Front Elevation area.</t>
  </si>
  <si>
    <r>
      <rPr>
        <sz val="10"/>
        <color theme="1"/>
        <rFont val="Century Gothic"/>
        <family val="2"/>
      </rPr>
      <t xml:space="preserve">Supply &amp; installation of </t>
    </r>
    <r>
      <rPr>
        <b/>
        <sz val="10"/>
        <color theme="1"/>
        <rFont val="Century Gothic"/>
        <family val="2"/>
      </rPr>
      <t>Wooden moulding cladding with paint finish</t>
    </r>
    <r>
      <rPr>
        <sz val="10"/>
        <color theme="1"/>
        <rFont val="Century Gothic"/>
        <family val="2"/>
      </rPr>
      <t xml:space="preserve"> on the front elevation, columns as per drawings and renders.
</t>
    </r>
    <r>
      <rPr>
        <i/>
        <sz val="10"/>
        <color theme="1"/>
        <rFont val="Century Gothic"/>
        <family val="2"/>
      </rPr>
      <t xml:space="preserve">Note: Material to be approved by clients Team
</t>
    </r>
    <r>
      <rPr>
        <i/>
        <sz val="10"/>
        <color rgb="FFFF0000"/>
        <rFont val="Century Gothic"/>
        <family val="2"/>
      </rPr>
      <t>25mm size half round moulding</t>
    </r>
  </si>
  <si>
    <r>
      <rPr>
        <sz val="10"/>
        <color theme="1"/>
        <rFont val="Century Gothic"/>
        <family val="2"/>
      </rPr>
      <t xml:space="preserve">Supply &amp; installation of </t>
    </r>
    <r>
      <rPr>
        <b/>
        <sz val="10"/>
        <color theme="1"/>
        <rFont val="Century Gothic"/>
        <family val="2"/>
      </rPr>
      <t xml:space="preserve">Marble textured Corian material cladding </t>
    </r>
    <r>
      <rPr>
        <sz val="10"/>
        <color theme="1"/>
        <rFont val="Century Gothic"/>
        <family val="2"/>
      </rPr>
      <t xml:space="preserve">on the columns, walls as per drawings and renders.
</t>
    </r>
    <r>
      <rPr>
        <i/>
        <sz val="10"/>
        <color theme="1"/>
        <rFont val="Century Gothic"/>
        <family val="2"/>
      </rPr>
      <t>Note: Material to be approved by clients Team</t>
    </r>
  </si>
  <si>
    <t>TOTAL OF WALL FINISHES</t>
  </si>
  <si>
    <t>GYPSUM WORKS</t>
  </si>
  <si>
    <r>
      <rPr>
        <sz val="10"/>
        <color theme="1"/>
        <rFont val="Century Gothic"/>
        <family val="2"/>
      </rPr>
      <t xml:space="preserve">Supply &amp; installation of </t>
    </r>
    <r>
      <rPr>
        <b/>
        <sz val="10"/>
        <color theme="1"/>
        <rFont val="Century Gothic"/>
        <family val="2"/>
      </rPr>
      <t>bulkhead gypsum</t>
    </r>
    <r>
      <rPr>
        <sz val="10"/>
        <color theme="1"/>
        <rFont val="Century Gothic"/>
        <family val="2"/>
      </rPr>
      <t xml:space="preserve"> above the hood in white paint matt finish. Paint shall be included, as per the below hood sizes.
Considered Ceiling height in kitchen is 2800mm</t>
    </r>
  </si>
  <si>
    <t>5.01A</t>
  </si>
  <si>
    <t xml:space="preserve">Hood 1 - Hot Cooking line : 2600 L x 1000 W x 400 H mm </t>
  </si>
  <si>
    <t>Nos</t>
  </si>
  <si>
    <t>TOTAL OF GYPSUM WORKS</t>
  </si>
  <si>
    <t>CEILING WORKS</t>
  </si>
  <si>
    <r>
      <rPr>
        <sz val="10"/>
        <rFont val="Century Gothic"/>
        <family val="2"/>
      </rPr>
      <t xml:space="preserve">Supply &amp; Installation of </t>
    </r>
    <r>
      <rPr>
        <b/>
        <sz val="10"/>
        <rFont val="Century Gothic"/>
        <family val="2"/>
      </rPr>
      <t>600x600 mm metal tile ceiling</t>
    </r>
    <r>
      <rPr>
        <sz val="10"/>
        <rFont val="Century Gothic"/>
        <family val="2"/>
      </rPr>
      <t xml:space="preserve"> in the Kitchen &amp; Pot wash area with necessary support, fixtures &amp; accessories as per drawings &amp; renders
</t>
    </r>
    <r>
      <rPr>
        <i/>
        <sz val="10"/>
        <rFont val="Century Gothic"/>
        <family val="2"/>
      </rPr>
      <t>Note: Material to be approved by Clients Team.</t>
    </r>
    <r>
      <rPr>
        <sz val="10"/>
        <rFont val="Century Gothic"/>
        <family val="2"/>
      </rPr>
      <t xml:space="preserve">
</t>
    </r>
    <r>
      <rPr>
        <sz val="10"/>
        <color rgb="FFFF0000"/>
        <rFont val="Century Gothic"/>
        <family val="2"/>
      </rPr>
      <t>Tile Base Rate = Rs. 60 per sft.</t>
    </r>
  </si>
  <si>
    <r>
      <rPr>
        <sz val="10"/>
        <rFont val="Century Gothic"/>
        <family val="2"/>
      </rPr>
      <t xml:space="preserve">Supply and Installation of </t>
    </r>
    <r>
      <rPr>
        <b/>
        <sz val="10"/>
        <rFont val="Century Gothic"/>
        <family val="2"/>
      </rPr>
      <t>Metal grid ceiling with hanging flowers</t>
    </r>
    <r>
      <rPr>
        <sz val="10"/>
        <rFont val="Century Gothic"/>
        <family val="2"/>
      </rPr>
      <t xml:space="preserve"> in the FOH &amp; Dining areas including the final finishes with necessary support, fixtures &amp; accessories as per drawings &amp; renders.
</t>
    </r>
    <r>
      <rPr>
        <i/>
        <sz val="10"/>
        <rFont val="Century Gothic"/>
        <family val="2"/>
      </rPr>
      <t>Note: Material to be approved by Clients Team.</t>
    </r>
  </si>
  <si>
    <r>
      <rPr>
        <sz val="10"/>
        <rFont val="Century Gothic"/>
        <family val="2"/>
      </rPr>
      <t xml:space="preserve">Supply and Installation of </t>
    </r>
    <r>
      <rPr>
        <b/>
        <sz val="10"/>
        <rFont val="Century Gothic"/>
        <family val="2"/>
      </rPr>
      <t xml:space="preserve">Gypsum false ceiling at the sides of walls with the cove lights provision </t>
    </r>
    <r>
      <rPr>
        <sz val="10"/>
        <rFont val="Century Gothic"/>
        <family val="2"/>
      </rPr>
      <t xml:space="preserve">in the the FOH &amp; dining area with paint in White color finishes with necessary support, fixtures &amp; accessories as per drawings &amp; renders.
Including access panel as per the MEP services and Cutting &amp; finishing for the AC grill/diffuser and lights.
</t>
    </r>
    <r>
      <rPr>
        <i/>
        <sz val="10"/>
        <rFont val="Century Gothic"/>
        <family val="2"/>
      </rPr>
      <t xml:space="preserve">Note: Material to be approved by Clients Team.
</t>
    </r>
    <r>
      <rPr>
        <i/>
        <sz val="10"/>
        <color rgb="FFFF0000"/>
        <rFont val="Century Gothic"/>
        <family val="2"/>
      </rPr>
      <t>GI frame shall be considered</t>
    </r>
  </si>
  <si>
    <r>
      <rPr>
        <sz val="10"/>
        <rFont val="Century Gothic"/>
        <family val="2"/>
      </rPr>
      <t xml:space="preserve">Supply and painting with </t>
    </r>
    <r>
      <rPr>
        <b/>
        <sz val="10"/>
        <rFont val="Century Gothic"/>
        <family val="2"/>
      </rPr>
      <t>matt finish paint</t>
    </r>
    <r>
      <rPr>
        <sz val="10"/>
        <rFont val="Century Gothic"/>
        <family val="2"/>
      </rPr>
      <t xml:space="preserve"> on the slab &amp; walls of void ceiling area of FOH &amp; dinning, including paints on all MEP services &amp; metal ceiling parts.
</t>
    </r>
    <r>
      <rPr>
        <i/>
        <sz val="10"/>
        <rFont val="Century Gothic"/>
        <family val="2"/>
      </rPr>
      <t>Note: color to be selected/approved by Clients Team.</t>
    </r>
  </si>
  <si>
    <t>TOTAL OF CEILING WORKS</t>
  </si>
  <si>
    <t>DOORS &amp; WINDOWS</t>
  </si>
  <si>
    <r>
      <rPr>
        <sz val="10"/>
        <rFont val="Century Gothic"/>
        <family val="2"/>
      </rPr>
      <t>Supply and installation of heavy duty single leaf</t>
    </r>
    <r>
      <rPr>
        <b/>
        <sz val="10"/>
        <rFont val="Century Gothic"/>
        <family val="2"/>
      </rPr>
      <t xml:space="preserve"> both side swing wooden door</t>
    </r>
    <r>
      <rPr>
        <sz val="10"/>
        <rFont val="Century Gothic"/>
        <family val="2"/>
      </rPr>
      <t xml:space="preserve"> with the door frame for kitchen, including all the fittings &amp; accessories, with vision glass as per the drawings and showing in the renders.
This door to be </t>
    </r>
    <r>
      <rPr>
        <b/>
        <sz val="10"/>
        <rFont val="Century Gothic"/>
        <family val="2"/>
      </rPr>
      <t>decorative and designed type</t>
    </r>
    <r>
      <rPr>
        <sz val="10"/>
        <rFont val="Century Gothic"/>
        <family val="2"/>
      </rPr>
      <t xml:space="preserve"> matching with the FOH design.
Dim: 2200H x 900W mm</t>
    </r>
    <r>
      <rPr>
        <sz val="10"/>
        <color rgb="FFFF0000"/>
        <rFont val="Century Gothic"/>
        <family val="2"/>
      </rPr>
      <t xml:space="preserve"> x 45T mm</t>
    </r>
  </si>
  <si>
    <t>TOTAL OF DOORS &amp; WINDOWS</t>
  </si>
  <si>
    <t>Sub-total</t>
  </si>
  <si>
    <t xml:space="preserve">CVCP WORKS </t>
  </si>
  <si>
    <t>AS PER PO</t>
  </si>
  <si>
    <t>Pictures</t>
  </si>
  <si>
    <t>SECTION 03 - JOINERY, PLANTER BOX WITH PLANTS &amp; LOOSE FURNITURES</t>
  </si>
  <si>
    <t>Furniture specs, details &amp; samples to be submitted to Client for review and approvals</t>
  </si>
  <si>
    <t>All shop drawings of Joinery counters  to be co-ordinated and approved with the kitchen equipment team.</t>
  </si>
  <si>
    <t>Ensure all table and seating components are of the commercial quality or specification. Metal in table base may need to be treated for opportunities of oxidation where rust may occur for example, the material of the base need to be specified in drawings. All tables and seating are to be anti-rust, anti-fade and washable.</t>
  </si>
  <si>
    <t>CHAIRS &amp; BANQUETTE SEATING</t>
  </si>
  <si>
    <r>
      <rPr>
        <b/>
        <sz val="10"/>
        <rFont val="Century Gothic"/>
        <family val="2"/>
      </rPr>
      <t>Customer Dining Chair :</t>
    </r>
    <r>
      <rPr>
        <sz val="10"/>
        <rFont val="Century Gothic"/>
        <family val="2"/>
      </rPr>
      <t xml:space="preserve"> Supply of Chair made up of Fabric and foam with golden powder coated Metal base. 
Dimensions, color &amp; design as per the drawings and renders.
</t>
    </r>
    <r>
      <rPr>
        <i/>
        <sz val="10"/>
        <rFont val="Century Gothic"/>
        <family val="2"/>
      </rPr>
      <t>Note: Samples to be submitted by contractor</t>
    </r>
  </si>
  <si>
    <t>PCS</t>
  </si>
  <si>
    <r>
      <rPr>
        <b/>
        <sz val="10"/>
        <color theme="1"/>
        <rFont val="Century Gothic"/>
        <family val="2"/>
      </rPr>
      <t>Banquett Seating:</t>
    </r>
    <r>
      <rPr>
        <sz val="10"/>
        <color theme="1"/>
        <rFont val="Century Gothic"/>
        <family val="2"/>
      </rPr>
      <t xml:space="preserve"> Supply and installation of Seating made up of Fabric and foam with Wooden base in the polish finish as per the drawings &amp; renders.
Size: L 6500 mm
</t>
    </r>
    <r>
      <rPr>
        <i/>
        <sz val="10"/>
        <color theme="1"/>
        <rFont val="Century Gothic"/>
        <family val="2"/>
      </rPr>
      <t>Note: Samples to be submitted by contractor.</t>
    </r>
  </si>
  <si>
    <t>TABLE</t>
  </si>
  <si>
    <r>
      <rPr>
        <b/>
        <sz val="10"/>
        <rFont val="Century Gothic"/>
        <family val="2"/>
      </rPr>
      <t xml:space="preserve">Customer Dining Table: </t>
    </r>
    <r>
      <rPr>
        <sz val="10"/>
        <rFont val="Century Gothic"/>
        <family val="2"/>
      </rPr>
      <t xml:space="preserve">Supply and Installation of Table made up of Marble textured Corian material top with Metal base in the powder coated finish, Golden strip on the sides of tables as per the drawings and renders.
</t>
    </r>
    <r>
      <rPr>
        <i/>
        <sz val="10"/>
        <rFont val="Century Gothic"/>
        <family val="2"/>
      </rPr>
      <t xml:space="preserve">Note: </t>
    </r>
    <r>
      <rPr>
        <sz val="10"/>
        <rFont val="Century Gothic"/>
        <family val="2"/>
      </rPr>
      <t>Samples to be submitted by contractor</t>
    </r>
  </si>
  <si>
    <t>650L x 650W x 750H mm (750+ thickness table top material)</t>
  </si>
  <si>
    <t>JOINERY</t>
  </si>
  <si>
    <r>
      <rPr>
        <sz val="10"/>
        <rFont val="Century Gothic"/>
        <family val="2"/>
      </rPr>
      <t xml:space="preserve">Supply &amp; installation of </t>
    </r>
    <r>
      <rPr>
        <b/>
        <sz val="10"/>
        <rFont val="Century Gothic"/>
        <family val="2"/>
      </rPr>
      <t xml:space="preserve">FOH counter </t>
    </r>
    <r>
      <rPr>
        <sz val="10"/>
        <rFont val="Century Gothic"/>
        <family val="2"/>
      </rPr>
      <t>made up of 18mm thick MR-MDF structured</t>
    </r>
    <r>
      <rPr>
        <b/>
        <sz val="10"/>
        <rFont val="Century Gothic"/>
        <family val="2"/>
      </rPr>
      <t xml:space="preserve"> </t>
    </r>
    <r>
      <rPr>
        <sz val="10"/>
        <rFont val="Century Gothic"/>
        <family val="2"/>
      </rPr>
      <t xml:space="preserve">with Marble textured Corian material finish and front facia cladding with 6mm-thk Charcoal panel &amp; Matt finish Oak wood veneer, LED Cove lighting, PU paint finish inner side portions, glass display with shelves to be made in the counter, soft closing drawers, storage &amp; handleless cabinets, fillers, panels, skirting and all necessary support, fittings, accessories and profiles as per approved drawings and renders.
Space/provisions to be provided to accomodate the equipment inside the counter as showing in the drawings &amp; renders.
</t>
    </r>
    <r>
      <rPr>
        <i/>
        <sz val="8"/>
        <rFont val="Century Gothic"/>
        <family val="2"/>
      </rPr>
      <t xml:space="preserve">Note: Actual countertop material sample shall be submitted by contractor
and, required provision for electrical socket as per power layout. </t>
    </r>
    <r>
      <rPr>
        <i/>
        <sz val="8"/>
        <color rgb="FFFF0000"/>
        <rFont val="Century Gothic"/>
        <family val="2"/>
      </rPr>
      <t>Contractor shall refer to the counter details for complete detailings, dimensions &amp; materials etc.</t>
    </r>
  </si>
  <si>
    <r>
      <rPr>
        <sz val="10"/>
        <rFont val="Century Gothic"/>
        <family val="2"/>
      </rPr>
      <t xml:space="preserve">Supply &amp; installation of </t>
    </r>
    <r>
      <rPr>
        <b/>
        <sz val="10"/>
        <rFont val="Century Gothic"/>
        <family val="2"/>
      </rPr>
      <t>Service counter</t>
    </r>
    <r>
      <rPr>
        <sz val="10"/>
        <rFont val="Century Gothic"/>
        <family val="2"/>
      </rPr>
      <t xml:space="preserve"> with 18mm thick MR MDF with Marble textured Corian material finish, Matt finish Oak wood veneer adjustable shelves, drawers, doors, handleless cabinets, fillers, panels, skirting and all necessary support, fittings, accessories and profiles </t>
    </r>
    <r>
      <rPr>
        <b/>
        <sz val="10"/>
        <rFont val="Century Gothic"/>
        <family val="2"/>
      </rPr>
      <t>as per drawings and renders.</t>
    </r>
    <r>
      <rPr>
        <sz val="10"/>
        <rFont val="Century Gothic"/>
        <family val="2"/>
      </rPr>
      <t xml:space="preserve">
</t>
    </r>
    <r>
      <rPr>
        <i/>
        <sz val="8"/>
        <rFont val="Century Gothic"/>
        <family val="2"/>
      </rPr>
      <t xml:space="preserve">Note: Actual countertop material sample shall be submitted by contractor, and required provision for electrical socket as per power layout. </t>
    </r>
    <r>
      <rPr>
        <i/>
        <sz val="8"/>
        <color rgb="FFFF0000"/>
        <rFont val="Century Gothic"/>
        <family val="2"/>
      </rPr>
      <t>Contractor should refer to the counter details for dimensions, drawer &amp; shelves location, and Materials etc</t>
    </r>
    <r>
      <rPr>
        <i/>
        <sz val="8"/>
        <rFont val="Century Gothic"/>
        <family val="2"/>
      </rPr>
      <t>.</t>
    </r>
  </si>
  <si>
    <t>PLANTER BOXES &amp; ARTIFICIAL PLANTS</t>
  </si>
  <si>
    <r>
      <rPr>
        <sz val="10"/>
        <rFont val="Century Gothic"/>
        <family val="2"/>
      </rPr>
      <t xml:space="preserve">Supply &amp; installation of </t>
    </r>
    <r>
      <rPr>
        <b/>
        <sz val="10"/>
        <rFont val="Century Gothic"/>
        <family val="2"/>
      </rPr>
      <t>planter box with plants</t>
    </r>
    <r>
      <rPr>
        <sz val="10"/>
        <rFont val="Century Gothic"/>
        <family val="2"/>
      </rPr>
      <t xml:space="preserve"> with the paint finish, wooden moulding &amp; Corian cladding at front entrance areas as per drawings and renders.
Size: 600 x 250 mm
</t>
    </r>
    <r>
      <rPr>
        <i/>
        <sz val="9"/>
        <rFont val="Century Gothic"/>
        <family val="2"/>
      </rPr>
      <t>Note: Samples shall be submitted by contractor.</t>
    </r>
  </si>
  <si>
    <r>
      <rPr>
        <sz val="10"/>
        <rFont val="Century Gothic"/>
        <family val="2"/>
      </rPr>
      <t xml:space="preserve">Supply &amp; installation of round shape </t>
    </r>
    <r>
      <rPr>
        <b/>
        <sz val="10"/>
        <rFont val="Century Gothic"/>
        <family val="2"/>
      </rPr>
      <t>planter box with plants</t>
    </r>
    <r>
      <rPr>
        <sz val="10"/>
        <rFont val="Century Gothic"/>
        <family val="2"/>
      </rPr>
      <t xml:space="preserve"> with the paint/powder coated finishes as per drawings and renders.
Size of planter box: dia. 300mm
</t>
    </r>
    <r>
      <rPr>
        <i/>
        <sz val="9"/>
        <rFont val="Century Gothic"/>
        <family val="2"/>
      </rPr>
      <t>Note: Samples shall be submitted by contractor.</t>
    </r>
  </si>
  <si>
    <r>
      <rPr>
        <sz val="10"/>
        <color theme="1"/>
        <rFont val="Century Gothic"/>
        <family val="2"/>
      </rPr>
      <t xml:space="preserve">Supply and Installation of </t>
    </r>
    <r>
      <rPr>
        <b/>
        <sz val="10"/>
        <color theme="1"/>
        <rFont val="Century Gothic"/>
        <family val="2"/>
      </rPr>
      <t>big plant to be inserted in the FOH counter</t>
    </r>
    <r>
      <rPr>
        <sz val="10"/>
        <color theme="1"/>
        <rFont val="Century Gothic"/>
        <family val="2"/>
      </rPr>
      <t xml:space="preserve"> and planter box (decorative type) on the counter top as per the drawings and renders.
To be coordinate with FOH counter drawings.
</t>
    </r>
    <r>
      <rPr>
        <i/>
        <sz val="10"/>
        <color theme="1"/>
        <rFont val="Century Gothic"/>
        <family val="2"/>
      </rPr>
      <t>Note: Samples shall be submitted by contractor.</t>
    </r>
  </si>
  <si>
    <t>Total</t>
  </si>
  <si>
    <t>GST 18%</t>
  </si>
  <si>
    <t>As Per PO</t>
  </si>
  <si>
    <t>As Per Site</t>
  </si>
  <si>
    <t>SECTION 04 - SIGNAGES &amp; LOGOS WORK</t>
  </si>
  <si>
    <t>SIGNAGES</t>
  </si>
  <si>
    <t>Install Signages with necessary wiring, conduits in accordance with the drawings and specification &amp; Airport Regulations.  All signages sample to be provided for review and approval.</t>
  </si>
  <si>
    <r>
      <rPr>
        <b/>
        <sz val="10"/>
        <color theme="1"/>
        <rFont val="Century Gothic"/>
        <family val="2"/>
      </rPr>
      <t>AJ1881 LOGO AT FRONT ELEVATION</t>
    </r>
    <r>
      <rPr>
        <sz val="10"/>
        <color theme="1"/>
        <rFont val="Century Gothic"/>
        <family val="2"/>
      </rPr>
      <t xml:space="preserve">: Supply &amp; Installation of AJ1881 front lit aluminium 3D logo, letter made of aluminium channellume 3D letters with font face acrylic illuminated LED with transformer. Including the base structure on which logo to be installed, as per the drawings &amp; renders.
Supply and fixing of LED controller for adjusting LED brightnes.
</t>
    </r>
    <r>
      <rPr>
        <i/>
        <sz val="10"/>
        <color theme="1"/>
        <rFont val="Century Gothic"/>
        <family val="2"/>
      </rPr>
      <t>Note: Material to be approved by Clients Team.</t>
    </r>
  </si>
  <si>
    <r>
      <rPr>
        <b/>
        <sz val="10"/>
        <color theme="1"/>
        <rFont val="Century Gothic"/>
        <family val="2"/>
      </rPr>
      <t>AJ1881 LOGO IN THE DINING AREA WALL</t>
    </r>
    <r>
      <rPr>
        <sz val="10"/>
        <color theme="1"/>
        <rFont val="Century Gothic"/>
        <family val="2"/>
      </rPr>
      <t xml:space="preserve">: Supply &amp; Installation of AJ1881 front lit aluminium 3D logo, letter made of aluminium channellume 3D letters with front face acrylic illuminated LED with transformer, as per the drawings &amp; renders.
Supply and fixing of LED controller for adjusting LED brightnes.
</t>
    </r>
    <r>
      <rPr>
        <i/>
        <sz val="10"/>
        <color theme="1"/>
        <rFont val="Century Gothic"/>
        <family val="2"/>
      </rPr>
      <t>Note: Material to be approved by Clients Team.</t>
    </r>
  </si>
  <si>
    <r>
      <rPr>
        <b/>
        <sz val="10"/>
        <color theme="1"/>
        <rFont val="Century Gothic"/>
        <family val="2"/>
      </rPr>
      <t xml:space="preserve">HEART SHAPE LOGO IN THE DINING AREA WALL: </t>
    </r>
    <r>
      <rPr>
        <sz val="10"/>
        <color theme="1"/>
        <rFont val="Century Gothic"/>
        <family val="2"/>
      </rPr>
      <t>Supply &amp; Installation of front lit 3D Logo- Heart Shape, letter made of aluminium channellume 3D letters with front face acrylic illuminated LED with transformer, as per the drawings &amp; renders.</t>
    </r>
    <r>
      <rPr>
        <b/>
        <sz val="10"/>
        <color theme="1"/>
        <rFont val="Century Gothic"/>
        <family val="2"/>
      </rPr>
      <t xml:space="preserve">
</t>
    </r>
    <r>
      <rPr>
        <sz val="10"/>
        <color theme="1"/>
        <rFont val="Century Gothic"/>
        <family val="2"/>
      </rPr>
      <t xml:space="preserve">Supply and fixing of LED controller for adjusting LED brightnes.
</t>
    </r>
    <r>
      <rPr>
        <i/>
        <sz val="10"/>
        <color theme="1"/>
        <rFont val="Century Gothic"/>
        <family val="2"/>
      </rPr>
      <t>Note: Material to be approved by Clients Team.</t>
    </r>
  </si>
  <si>
    <r>
      <rPr>
        <b/>
        <sz val="10"/>
        <color theme="1"/>
        <rFont val="Century Gothic"/>
        <family val="2"/>
      </rPr>
      <t>"FLY ON THE GO" SIGNAGE</t>
    </r>
    <r>
      <rPr>
        <sz val="10"/>
        <color theme="1"/>
        <rFont val="Century Gothic"/>
        <family val="2"/>
      </rPr>
      <t xml:space="preserve">: Supply &amp; Installation of back lit aluminium 3D logo, letter made of aluminium channellume 3D letters with power coating and LED backlit with transformer, as per the drawings &amp; renders.
Supply and fixing of LED controller for adjusting LED brightnes.
</t>
    </r>
    <r>
      <rPr>
        <i/>
        <sz val="10"/>
        <color theme="1"/>
        <rFont val="Century Gothic"/>
        <family val="2"/>
      </rPr>
      <t>Note: Material to be approved by Clients Team.</t>
    </r>
  </si>
  <si>
    <t xml:space="preserve">FURNITURE </t>
  </si>
  <si>
    <t xml:space="preserve">SIGNAGE </t>
  </si>
  <si>
    <t xml:space="preserve">NET  TOTAL </t>
  </si>
  <si>
    <t xml:space="preserve">TOTAL </t>
  </si>
  <si>
    <t>PO Amount</t>
  </si>
  <si>
    <t>Semolina Kitchens Pvt.Ltd.</t>
  </si>
  <si>
    <t xml:space="preserve">Venodr Name : Pioneer Infra </t>
  </si>
  <si>
    <t xml:space="preserve">PO NO : </t>
  </si>
  <si>
    <t>Project : AJ Kitchen</t>
  </si>
  <si>
    <t>PO/SKPL/23-24/1487</t>
  </si>
  <si>
    <t xml:space="preserve">PREVIOUS BILL AMT </t>
  </si>
  <si>
    <t>PRESENT BILL AMT (RA_04)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</si>
</sst>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43" formatCode="_ * #,##0.00_ ;_ * \-#,##0.00_ ;_ * &quot;-&quot;??_ ;_ @_ "/>
    <numFmt numFmtId="164" formatCode="0.00000"/>
    <numFmt numFmtId="165" formatCode="_-* #,##0.00_-;\-* #,##0.00_-;_-* &quot;-&quot;??_-;_-@_-"/>
    <numFmt numFmtId="166" formatCode="&quot;ج.م.&quot;#,##0_-;&quot;ج.م.&quot;#,##0\-"/>
    <numFmt numFmtId="167" formatCode="0.00_)"/>
    <numFmt numFmtId="168" formatCode="_-* #,##0_-;\-* #,##0_-;_-* &quot;-&quot;_-;_-@_-"/>
    <numFmt numFmtId="169" formatCode="&quot;$&quot;#,##0;\-&quot;$&quot;#,##0"/>
    <numFmt numFmtId="170" formatCode="mm/dd/yy"/>
    <numFmt numFmtId="171" formatCode="_(* #,##0.00_);_(* \(#,##0.00\);_(* &quot;-&quot;??_);_(@_)"/>
    <numFmt numFmtId="172" formatCode="_ * #,##0_ ;_ * \-#,##0_ ;_ * &quot;-&quot;??_ ;_ @_ "/>
  </numFmts>
  <fonts count="42">
    <font>
      <sz val="11"/>
      <color theme="1"/>
      <name val="Calibri"/>
      <family val="2"/>
      <scheme val="minor"/>
    </font>
    <font>
      <sz val="11"/>
      <color theme="1"/>
      <name val="Calibri"/>
      <family val="2"/>
      <scheme val="minor"/>
    </font>
    <font>
      <sz val="11"/>
      <color theme="1"/>
      <name val="Calibri"/>
      <family val="2"/>
      <scheme val="minor"/>
    </font>
    <font>
      <sz val="10"/>
      <color theme="1"/>
      <name val="Century Gothic"/>
      <family val="2"/>
    </font>
    <font>
      <sz val="10"/>
      <color rgb="FFFF0000"/>
      <name val="Century Gothic"/>
      <family val="2"/>
    </font>
    <font>
      <sz val="10"/>
      <color rgb="FF0070C0"/>
      <name val="Century Gothic"/>
      <family val="2"/>
    </font>
    <font>
      <sz val="10"/>
      <name val="Century Gothic"/>
      <family val="2"/>
    </font>
    <font>
      <b/>
      <sz val="10"/>
      <color theme="1"/>
      <name val="Century Gothic"/>
      <family val="2"/>
    </font>
    <font>
      <b/>
      <sz val="15"/>
      <color theme="1"/>
      <name val="Century Gothic"/>
      <family val="2"/>
    </font>
    <font>
      <b/>
      <sz val="11"/>
      <color theme="1"/>
      <name val="Century Gothic"/>
      <family val="2"/>
    </font>
    <font>
      <b/>
      <u/>
      <sz val="10"/>
      <color theme="1"/>
      <name val="Century Gothic"/>
      <family val="2"/>
    </font>
    <font>
      <sz val="11"/>
      <color theme="1"/>
      <name val="Century Gothic"/>
      <family val="2"/>
    </font>
    <font>
      <b/>
      <sz val="12"/>
      <color theme="1"/>
      <name val="Century Gothic"/>
      <family val="2"/>
    </font>
    <font>
      <b/>
      <sz val="10"/>
      <name val="Century Gothic"/>
      <family val="2"/>
    </font>
    <font>
      <b/>
      <sz val="9"/>
      <color theme="1"/>
      <name val="Century Gothic"/>
      <family val="2"/>
    </font>
    <font>
      <sz val="8"/>
      <name val="Times New Roman"/>
      <family val="1"/>
    </font>
    <font>
      <sz val="10"/>
      <name val="Arial"/>
      <family val="2"/>
    </font>
    <font>
      <sz val="12"/>
      <name val="Times New Roman"/>
      <family val="1"/>
    </font>
    <font>
      <sz val="10"/>
      <name val="MS Serif"/>
      <charset val="134"/>
    </font>
    <font>
      <sz val="10"/>
      <name val="Courier"/>
      <charset val="134"/>
    </font>
    <font>
      <sz val="10"/>
      <color indexed="16"/>
      <name val="MS Serif"/>
      <charset val="134"/>
    </font>
    <font>
      <sz val="8"/>
      <name val="Arial"/>
      <family val="2"/>
    </font>
    <font>
      <b/>
      <sz val="12"/>
      <name val="Arial"/>
      <family val="2"/>
    </font>
    <font>
      <sz val="10"/>
      <name val="Arabic Transparent"/>
      <charset val="178"/>
    </font>
    <font>
      <b/>
      <i/>
      <sz val="16"/>
      <name val="Helv"/>
      <charset val="178"/>
    </font>
    <font>
      <sz val="10"/>
      <color rgb="FF000000"/>
      <name val="Times New Roman"/>
      <family val="1"/>
    </font>
    <font>
      <sz val="10"/>
      <name val="Tms Rmn"/>
      <charset val="178"/>
    </font>
    <font>
      <sz val="10"/>
      <name val="MS Sans Serif"/>
      <charset val="134"/>
    </font>
    <font>
      <sz val="8"/>
      <name val="Helv"/>
      <charset val="178"/>
    </font>
    <font>
      <b/>
      <sz val="8"/>
      <color indexed="8"/>
      <name val="Helv"/>
      <charset val="178"/>
    </font>
    <font>
      <i/>
      <sz val="10"/>
      <color theme="1"/>
      <name val="Century Gothic"/>
      <family val="2"/>
    </font>
    <font>
      <i/>
      <sz val="10"/>
      <name val="Century Gothic"/>
      <family val="2"/>
    </font>
    <font>
      <i/>
      <sz val="8"/>
      <name val="Century Gothic"/>
      <family val="2"/>
    </font>
    <font>
      <i/>
      <sz val="8"/>
      <color rgb="FFFF0000"/>
      <name val="Century Gothic"/>
      <family val="2"/>
    </font>
    <font>
      <i/>
      <sz val="9"/>
      <name val="Century Gothic"/>
      <family val="2"/>
    </font>
    <font>
      <i/>
      <sz val="10"/>
      <color rgb="FFFF0000"/>
      <name val="Century Gothic"/>
      <family val="2"/>
    </font>
    <font>
      <b/>
      <i/>
      <sz val="10"/>
      <color theme="1"/>
      <name val="Century Gothic"/>
      <family val="2"/>
    </font>
    <font>
      <i/>
      <sz val="9"/>
      <color theme="1"/>
      <name val="Century Gothic"/>
      <family val="2"/>
    </font>
    <font>
      <b/>
      <sz val="11"/>
      <name val="Century Gothic"/>
      <family val="2"/>
    </font>
    <font>
      <sz val="11"/>
      <color theme="1"/>
      <name val="Arial"/>
      <family val="2"/>
    </font>
    <font>
      <b/>
      <sz val="11"/>
      <color theme="1"/>
      <name val="Calibri"/>
      <family val="2"/>
      <scheme val="minor"/>
    </font>
    <font>
      <b/>
      <sz val="12"/>
      <color theme="1"/>
      <name val="Calibri"/>
      <family val="2"/>
      <scheme val="minor"/>
    </font>
  </fonts>
  <fills count="17">
    <fill>
      <patternFill patternType="none"/>
    </fill>
    <fill>
      <patternFill patternType="gray125"/>
    </fill>
    <fill>
      <patternFill patternType="solid">
        <fgColor theme="5" tint="0.39997558519241921"/>
        <bgColor indexed="64"/>
      </patternFill>
    </fill>
    <fill>
      <patternFill patternType="solid">
        <fgColor theme="0" tint="-0.249977111117893"/>
        <bgColor indexed="64"/>
      </patternFill>
    </fill>
    <fill>
      <patternFill patternType="solid">
        <fgColor theme="6" tint="0.59999389629810485"/>
        <bgColor indexed="64"/>
      </patternFill>
    </fill>
    <fill>
      <patternFill patternType="solid">
        <fgColor rgb="FFFFFF00"/>
        <bgColor indexed="64"/>
      </patternFill>
    </fill>
    <fill>
      <patternFill patternType="solid">
        <fgColor theme="0"/>
        <bgColor indexed="64"/>
      </patternFill>
    </fill>
    <fill>
      <patternFill patternType="solid">
        <fgColor theme="4" tint="0.59999389629810485"/>
        <bgColor indexed="64"/>
      </patternFill>
    </fill>
    <fill>
      <patternFill patternType="solid">
        <fgColor indexed="22"/>
        <bgColor indexed="64"/>
      </patternFill>
    </fill>
    <fill>
      <patternFill patternType="solid">
        <fgColor indexed="26"/>
        <bgColor indexed="64"/>
      </patternFill>
    </fill>
    <fill>
      <patternFill patternType="solid">
        <fgColor indexed="15"/>
        <bgColor indexed="64"/>
      </patternFill>
    </fill>
    <fill>
      <patternFill patternType="solid">
        <fgColor indexed="12"/>
        <bgColor indexed="64"/>
      </patternFill>
    </fill>
    <fill>
      <patternFill patternType="solid">
        <fgColor theme="9" tint="0.59999389629810485"/>
        <bgColor indexed="64"/>
      </patternFill>
    </fill>
    <fill>
      <patternFill patternType="solid">
        <fgColor theme="0" tint="-0.14999847407452621"/>
        <bgColor indexed="64"/>
      </patternFill>
    </fill>
    <fill>
      <patternFill patternType="solid">
        <fgColor theme="2" tint="-0.249977111117893"/>
        <bgColor indexed="64"/>
      </patternFill>
    </fill>
    <fill>
      <patternFill patternType="solid">
        <fgColor theme="5" tint="0.59999389629810485"/>
        <bgColor indexed="64"/>
      </patternFill>
    </fill>
    <fill>
      <patternFill patternType="solid">
        <fgColor theme="3" tint="0.59999389629810485"/>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medium">
        <color auto="1"/>
      </top>
      <bottom style="medium">
        <color auto="1"/>
      </bottom>
      <diagonal/>
    </border>
    <border>
      <left style="thin">
        <color auto="1"/>
      </left>
      <right/>
      <top/>
      <bottom style="thin">
        <color auto="1"/>
      </bottom>
      <diagonal/>
    </border>
    <border>
      <left/>
      <right style="thin">
        <color auto="1"/>
      </right>
      <top/>
      <bottom style="thin">
        <color auto="1"/>
      </bottom>
      <diagonal/>
    </border>
    <border>
      <left style="thin">
        <color indexed="64"/>
      </left>
      <right/>
      <top/>
      <bottom/>
      <diagonal/>
    </border>
  </borders>
  <cellStyleXfs count="56">
    <xf numFmtId="0" fontId="0" fillId="0" borderId="0"/>
    <xf numFmtId="0" fontId="2" fillId="0" borderId="0"/>
    <xf numFmtId="0" fontId="15" fillId="0" borderId="0">
      <alignment horizontal="center" wrapText="1"/>
      <protection locked="0"/>
    </xf>
    <xf numFmtId="164" fontId="16" fillId="0" borderId="0" applyFill="0" applyBorder="0" applyAlignment="0"/>
    <xf numFmtId="43" fontId="16" fillId="0" borderId="0" applyFont="0" applyFill="0" applyBorder="0" applyAlignment="0" applyProtection="0"/>
    <xf numFmtId="43" fontId="17" fillId="0" borderId="0" applyFont="0" applyFill="0" applyBorder="0" applyAlignment="0" applyProtection="0"/>
    <xf numFmtId="165" fontId="17"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43" fontId="16" fillId="0" borderId="0" applyFont="0" applyFill="0" applyBorder="0" applyAlignment="0" applyProtection="0"/>
    <xf numFmtId="165" fontId="16" fillId="0" borderId="0" applyFont="0" applyFill="0" applyBorder="0" applyAlignment="0" applyProtection="0"/>
    <xf numFmtId="0" fontId="18" fillId="0" borderId="0" applyNumberFormat="0" applyAlignment="0">
      <alignment horizontal="left"/>
    </xf>
    <xf numFmtId="0" fontId="19" fillId="0" borderId="0" applyNumberFormat="0" applyAlignment="0"/>
    <xf numFmtId="0" fontId="20" fillId="0" borderId="0" applyNumberFormat="0" applyAlignment="0">
      <alignment horizontal="left"/>
    </xf>
    <xf numFmtId="38" fontId="21" fillId="8" borderId="0" applyNumberFormat="0" applyBorder="0" applyAlignment="0" applyProtection="0"/>
    <xf numFmtId="0" fontId="22" fillId="0" borderId="9" applyNumberFormat="0" applyAlignment="0" applyProtection="0">
      <alignment horizontal="left" vertical="center"/>
    </xf>
    <xf numFmtId="0" fontId="22" fillId="0" borderId="7">
      <alignment horizontal="left" vertical="center"/>
    </xf>
    <xf numFmtId="10" fontId="21" fillId="9" borderId="1" applyNumberFormat="0" applyBorder="0" applyAlignment="0" applyProtection="0"/>
    <xf numFmtId="166" fontId="16" fillId="10" borderId="0"/>
    <xf numFmtId="166" fontId="16" fillId="11" borderId="0"/>
    <xf numFmtId="0" fontId="16" fillId="0" borderId="0" applyFont="0" applyFill="0" applyBorder="0" applyAlignment="0" applyProtection="0"/>
    <xf numFmtId="0" fontId="16" fillId="0" borderId="0" applyFont="0" applyFill="0" applyBorder="0" applyAlignment="0" applyProtection="0"/>
    <xf numFmtId="0" fontId="16" fillId="0" borderId="0" applyFont="0" applyFill="0" applyBorder="0" applyAlignment="0" applyProtection="0"/>
    <xf numFmtId="0" fontId="16" fillId="0" borderId="0" applyFont="0" applyFill="0" applyBorder="0" applyAlignment="0" applyProtection="0"/>
    <xf numFmtId="0" fontId="23" fillId="0" borderId="0" applyNumberFormat="0">
      <alignment horizontal="right"/>
    </xf>
    <xf numFmtId="167" fontId="24" fillId="0" borderId="0"/>
    <xf numFmtId="0" fontId="25" fillId="0" borderId="0"/>
    <xf numFmtId="0" fontId="17" fillId="0" borderId="0"/>
    <xf numFmtId="0" fontId="16" fillId="0" borderId="0"/>
    <xf numFmtId="0" fontId="3" fillId="0" borderId="0"/>
    <xf numFmtId="0" fontId="16" fillId="0" borderId="0"/>
    <xf numFmtId="0" fontId="1" fillId="0" borderId="0"/>
    <xf numFmtId="0" fontId="16" fillId="0" borderId="0"/>
    <xf numFmtId="0" fontId="16" fillId="0" borderId="0"/>
    <xf numFmtId="165" fontId="16" fillId="0" borderId="0" applyFont="0" applyFill="0" applyBorder="0" applyAlignment="0" applyProtection="0"/>
    <xf numFmtId="168" fontId="16" fillId="0" borderId="0" applyFont="0" applyFill="0" applyBorder="0" applyAlignment="0" applyProtection="0"/>
    <xf numFmtId="14" fontId="15" fillId="0" borderId="0">
      <alignment horizontal="center" wrapText="1"/>
      <protection locked="0"/>
    </xf>
    <xf numFmtId="10" fontId="16" fillId="0" borderId="0" applyFont="0" applyFill="0" applyBorder="0" applyAlignment="0" applyProtection="0"/>
    <xf numFmtId="169" fontId="26" fillId="0" borderId="0"/>
    <xf numFmtId="0" fontId="27" fillId="0" borderId="0" applyNumberFormat="0" applyFont="0" applyFill="0" applyBorder="0" applyAlignment="0" applyProtection="0">
      <alignment horizontal="left"/>
    </xf>
    <xf numFmtId="170" fontId="28" fillId="0" borderId="0" applyNumberFormat="0" applyFill="0" applyBorder="0" applyAlignment="0" applyProtection="0">
      <alignment horizontal="left"/>
    </xf>
    <xf numFmtId="40" fontId="29" fillId="0" borderId="0" applyBorder="0">
      <alignment horizontal="right"/>
    </xf>
    <xf numFmtId="43" fontId="1" fillId="0" borderId="0" applyFont="0" applyFill="0" applyBorder="0" applyAlignment="0" applyProtection="0"/>
    <xf numFmtId="43" fontId="1" fillId="0" borderId="0" applyFont="0" applyFill="0" applyBorder="0" applyAlignment="0" applyProtection="0"/>
    <xf numFmtId="43" fontId="39" fillId="0" borderId="0" applyFont="0" applyFill="0" applyBorder="0" applyAlignment="0" applyProtection="0"/>
    <xf numFmtId="0" fontId="39" fillId="0" borderId="0"/>
    <xf numFmtId="43" fontId="16" fillId="0" borderId="0" applyFont="0" applyFill="0" applyBorder="0" applyAlignment="0" applyProtection="0"/>
    <xf numFmtId="43" fontId="17" fillId="0" borderId="0" applyFont="0" applyFill="0" applyBorder="0" applyAlignment="0" applyProtection="0"/>
    <xf numFmtId="43" fontId="16"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39" fillId="0" borderId="0" applyFont="0" applyFill="0" applyBorder="0" applyAlignment="0" applyProtection="0"/>
    <xf numFmtId="43" fontId="1" fillId="0" borderId="0" applyFont="0" applyFill="0" applyBorder="0" applyAlignment="0" applyProtection="0"/>
  </cellStyleXfs>
  <cellXfs count="221">
    <xf numFmtId="0" fontId="0" fillId="0" borderId="0" xfId="0"/>
    <xf numFmtId="0" fontId="2" fillId="0" borderId="0" xfId="1"/>
    <xf numFmtId="2" fontId="3" fillId="0" borderId="0" xfId="34" applyNumberFormat="1" applyFont="1" applyAlignment="1">
      <alignment horizontal="center" vertical="center"/>
    </xf>
    <xf numFmtId="0" fontId="3" fillId="0" borderId="0" xfId="34" applyFont="1" applyAlignment="1">
      <alignment vertical="center"/>
    </xf>
    <xf numFmtId="3" fontId="3" fillId="0" borderId="0" xfId="34" applyNumberFormat="1" applyFont="1" applyAlignment="1">
      <alignment horizontal="center" vertical="center"/>
    </xf>
    <xf numFmtId="0" fontId="3" fillId="0" borderId="0" xfId="5" applyNumberFormat="1" applyFont="1" applyFill="1" applyBorder="1" applyAlignment="1" applyProtection="1">
      <alignment horizontal="center" vertical="center"/>
    </xf>
    <xf numFmtId="43" fontId="4" fillId="0" borderId="0" xfId="5" applyFont="1" applyFill="1" applyBorder="1" applyAlignment="1" applyProtection="1">
      <alignment horizontal="center" vertical="center"/>
    </xf>
    <xf numFmtId="43" fontId="3" fillId="0" borderId="0" xfId="5" applyFont="1" applyFill="1" applyBorder="1" applyAlignment="1" applyProtection="1">
      <alignment horizontal="center" vertical="center"/>
    </xf>
    <xf numFmtId="43" fontId="5" fillId="0" borderId="0" xfId="5" applyFont="1" applyFill="1" applyBorder="1" applyAlignment="1" applyProtection="1">
      <alignment vertical="center"/>
    </xf>
    <xf numFmtId="0" fontId="6" fillId="0" borderId="0" xfId="34" applyFont="1" applyAlignment="1">
      <alignment vertical="center"/>
    </xf>
    <xf numFmtId="43" fontId="7" fillId="3" borderId="1" xfId="5" applyFont="1" applyFill="1" applyBorder="1" applyAlignment="1" applyProtection="1">
      <alignment horizontal="center" vertical="center"/>
    </xf>
    <xf numFmtId="2" fontId="3" fillId="0" borderId="5" xfId="34" applyNumberFormat="1" applyFont="1" applyBorder="1" applyAlignment="1">
      <alignment horizontal="center" vertical="center"/>
    </xf>
    <xf numFmtId="3" fontId="3" fillId="0" borderId="5" xfId="34" applyNumberFormat="1" applyFont="1" applyBorder="1" applyAlignment="1">
      <alignment horizontal="center" vertical="center"/>
    </xf>
    <xf numFmtId="0" fontId="3" fillId="0" borderId="5" xfId="5" applyNumberFormat="1" applyFont="1" applyFill="1" applyBorder="1" applyAlignment="1" applyProtection="1">
      <alignment horizontal="center" vertical="center"/>
    </xf>
    <xf numFmtId="43" fontId="4" fillId="0" borderId="5" xfId="5" applyFont="1" applyFill="1" applyBorder="1" applyAlignment="1" applyProtection="1">
      <alignment horizontal="center" vertical="center"/>
    </xf>
    <xf numFmtId="43" fontId="3" fillId="0" borderId="5" xfId="5" applyFont="1" applyFill="1" applyBorder="1" applyAlignment="1" applyProtection="1">
      <alignment horizontal="center" vertical="center"/>
    </xf>
    <xf numFmtId="2" fontId="7" fillId="0" borderId="0" xfId="34" applyNumberFormat="1" applyFont="1" applyAlignment="1">
      <alignment horizontal="center" vertical="center"/>
    </xf>
    <xf numFmtId="0" fontId="10" fillId="0" borderId="0" xfId="34" applyFont="1" applyAlignment="1">
      <alignment vertical="center" wrapText="1"/>
    </xf>
    <xf numFmtId="43" fontId="3" fillId="0" borderId="5" xfId="5" applyFont="1" applyFill="1" applyBorder="1" applyAlignment="1" applyProtection="1">
      <alignment vertical="center"/>
    </xf>
    <xf numFmtId="2" fontId="3" fillId="4" borderId="1" xfId="34" applyNumberFormat="1" applyFont="1" applyFill="1" applyBorder="1" applyAlignment="1">
      <alignment horizontal="center" vertical="center"/>
    </xf>
    <xf numFmtId="0" fontId="10" fillId="4" borderId="1" xfId="34" applyFont="1" applyFill="1" applyBorder="1" applyAlignment="1">
      <alignment vertical="center"/>
    </xf>
    <xf numFmtId="3" fontId="3" fillId="4" borderId="1" xfId="34" applyNumberFormat="1" applyFont="1" applyFill="1" applyBorder="1" applyAlignment="1">
      <alignment horizontal="center" vertical="center"/>
    </xf>
    <xf numFmtId="0" fontId="3" fillId="4" borderId="1" xfId="5" applyNumberFormat="1" applyFont="1" applyFill="1" applyBorder="1" applyAlignment="1" applyProtection="1">
      <alignment horizontal="center" vertical="center"/>
    </xf>
    <xf numFmtId="43" fontId="3" fillId="4" borderId="1" xfId="5" applyFont="1" applyFill="1" applyBorder="1" applyAlignment="1" applyProtection="1">
      <alignment horizontal="center" vertical="center"/>
    </xf>
    <xf numFmtId="2" fontId="3" fillId="0" borderId="1" xfId="34" applyNumberFormat="1" applyFont="1" applyBorder="1" applyAlignment="1">
      <alignment horizontal="center" vertical="center"/>
    </xf>
    <xf numFmtId="0" fontId="10" fillId="0" borderId="1" xfId="34" applyFont="1" applyBorder="1" applyAlignment="1">
      <alignment vertical="center" wrapText="1"/>
    </xf>
    <xf numFmtId="3" fontId="3" fillId="0" borderId="1" xfId="34" applyNumberFormat="1" applyFont="1" applyBorder="1" applyAlignment="1">
      <alignment horizontal="center" vertical="center"/>
    </xf>
    <xf numFmtId="0" fontId="3" fillId="0" borderId="1" xfId="5" applyNumberFormat="1" applyFont="1" applyFill="1" applyBorder="1" applyAlignment="1" applyProtection="1">
      <alignment horizontal="center" vertical="center"/>
    </xf>
    <xf numFmtId="43" fontId="3" fillId="0" borderId="1" xfId="5" applyFont="1" applyFill="1" applyBorder="1" applyAlignment="1" applyProtection="1">
      <alignment horizontal="center" vertical="center"/>
    </xf>
    <xf numFmtId="0" fontId="7" fillId="0" borderId="1" xfId="34" applyFont="1" applyBorder="1" applyAlignment="1">
      <alignment vertical="center" wrapText="1"/>
    </xf>
    <xf numFmtId="0" fontId="3" fillId="0" borderId="1" xfId="34" applyFont="1" applyBorder="1" applyAlignment="1">
      <alignment vertical="center" wrapText="1"/>
    </xf>
    <xf numFmtId="0" fontId="3" fillId="0" borderId="1" xfId="5" applyNumberFormat="1" applyFont="1" applyFill="1" applyBorder="1" applyAlignment="1" applyProtection="1">
      <alignment horizontal="center" vertical="center"/>
      <protection locked="0"/>
    </xf>
    <xf numFmtId="14" fontId="6" fillId="0" borderId="0" xfId="34" applyNumberFormat="1" applyFont="1" applyAlignment="1">
      <alignment vertical="center"/>
    </xf>
    <xf numFmtId="43" fontId="3" fillId="0" borderId="0" xfId="5" applyFont="1" applyFill="1" applyBorder="1" applyAlignment="1" applyProtection="1">
      <alignment vertical="center"/>
    </xf>
    <xf numFmtId="0" fontId="10" fillId="0" borderId="1" xfId="34" applyFont="1" applyBorder="1" applyAlignment="1">
      <alignment vertical="center"/>
    </xf>
    <xf numFmtId="43" fontId="3" fillId="0" borderId="1" xfId="5" applyFont="1" applyFill="1" applyBorder="1" applyAlignment="1" applyProtection="1">
      <alignment vertical="center"/>
    </xf>
    <xf numFmtId="2" fontId="7" fillId="0" borderId="1" xfId="34" applyNumberFormat="1" applyFont="1" applyBorder="1" applyAlignment="1">
      <alignment horizontal="center" vertical="center"/>
    </xf>
    <xf numFmtId="0" fontId="3" fillId="0" borderId="1" xfId="1" applyFont="1" applyBorder="1" applyAlignment="1">
      <alignment wrapText="1"/>
    </xf>
    <xf numFmtId="43" fontId="3" fillId="4" borderId="1" xfId="5" applyFont="1" applyFill="1" applyBorder="1" applyAlignment="1" applyProtection="1">
      <alignment vertical="center"/>
    </xf>
    <xf numFmtId="2" fontId="6" fillId="0" borderId="1" xfId="34" applyNumberFormat="1" applyFont="1" applyBorder="1" applyAlignment="1">
      <alignment horizontal="center" vertical="center"/>
    </xf>
    <xf numFmtId="3" fontId="6" fillId="0" borderId="1" xfId="34" applyNumberFormat="1" applyFont="1" applyBorder="1" applyAlignment="1">
      <alignment horizontal="center" vertical="center"/>
    </xf>
    <xf numFmtId="0" fontId="6" fillId="0" borderId="1" xfId="5" applyNumberFormat="1" applyFont="1" applyFill="1" applyBorder="1" applyAlignment="1" applyProtection="1">
      <alignment horizontal="center" vertical="center"/>
    </xf>
    <xf numFmtId="43" fontId="6" fillId="0" borderId="1" xfId="5" applyFont="1" applyFill="1" applyBorder="1" applyAlignment="1" applyProtection="1">
      <alignment horizontal="center" vertical="center"/>
    </xf>
    <xf numFmtId="43" fontId="6" fillId="0" borderId="1" xfId="5" applyFont="1" applyFill="1" applyBorder="1" applyAlignment="1" applyProtection="1">
      <alignment vertical="center"/>
    </xf>
    <xf numFmtId="2" fontId="6" fillId="4" borderId="1" xfId="34" applyNumberFormat="1" applyFont="1" applyFill="1" applyBorder="1" applyAlignment="1">
      <alignment horizontal="center" vertical="center"/>
    </xf>
    <xf numFmtId="0" fontId="7" fillId="4" borderId="1" xfId="34" applyFont="1" applyFill="1" applyBorder="1" applyAlignment="1">
      <alignment vertical="center"/>
    </xf>
    <xf numFmtId="3" fontId="6" fillId="4" borderId="1" xfId="34" applyNumberFormat="1" applyFont="1" applyFill="1" applyBorder="1" applyAlignment="1">
      <alignment horizontal="center" vertical="center"/>
    </xf>
    <xf numFmtId="0" fontId="6" fillId="4" borderId="1" xfId="5" applyNumberFormat="1" applyFont="1" applyFill="1" applyBorder="1" applyAlignment="1" applyProtection="1">
      <alignment horizontal="center" vertical="center"/>
    </xf>
    <xf numFmtId="43" fontId="6" fillId="4" borderId="1" xfId="5" applyFont="1" applyFill="1" applyBorder="1" applyAlignment="1" applyProtection="1">
      <alignment horizontal="center" vertical="center"/>
    </xf>
    <xf numFmtId="43" fontId="6" fillId="4" borderId="1" xfId="5" applyFont="1" applyFill="1" applyBorder="1" applyAlignment="1" applyProtection="1">
      <alignment vertical="center"/>
    </xf>
    <xf numFmtId="0" fontId="3" fillId="0" borderId="1" xfId="34" applyFont="1" applyBorder="1" applyAlignment="1">
      <alignment horizontal="left" vertical="center" wrapText="1"/>
    </xf>
    <xf numFmtId="0" fontId="3" fillId="0" borderId="1" xfId="34" applyFont="1" applyBorder="1" applyAlignment="1">
      <alignment horizontal="center" vertical="center"/>
    </xf>
    <xf numFmtId="2" fontId="3" fillId="0" borderId="1" xfId="5" applyNumberFormat="1" applyFont="1" applyFill="1" applyBorder="1" applyAlignment="1" applyProtection="1">
      <alignment horizontal="center" vertical="center"/>
    </xf>
    <xf numFmtId="43" fontId="4" fillId="0" borderId="1" xfId="5" applyFont="1" applyFill="1" applyBorder="1" applyAlignment="1" applyProtection="1">
      <alignment horizontal="center" vertical="center"/>
    </xf>
    <xf numFmtId="2" fontId="3" fillId="4" borderId="1" xfId="5" applyNumberFormat="1" applyFont="1" applyFill="1" applyBorder="1" applyAlignment="1" applyProtection="1">
      <alignment horizontal="center" vertical="center"/>
    </xf>
    <xf numFmtId="43" fontId="4" fillId="4" borderId="1" xfId="5" applyFont="1" applyFill="1" applyBorder="1" applyAlignment="1" applyProtection="1">
      <alignment horizontal="center" vertical="center"/>
    </xf>
    <xf numFmtId="0" fontId="3" fillId="0" borderId="1" xfId="1" applyFont="1" applyBorder="1" applyAlignment="1">
      <alignment vertical="center" wrapText="1"/>
    </xf>
    <xf numFmtId="3" fontId="3" fillId="6" borderId="1" xfId="34" applyNumberFormat="1" applyFont="1" applyFill="1" applyBorder="1" applyAlignment="1">
      <alignment horizontal="center" vertical="center"/>
    </xf>
    <xf numFmtId="2" fontId="3" fillId="6" borderId="1" xfId="5" applyNumberFormat="1" applyFont="1" applyFill="1" applyBorder="1" applyAlignment="1" applyProtection="1">
      <alignment horizontal="center" vertical="center"/>
    </xf>
    <xf numFmtId="43" fontId="3" fillId="6" borderId="1" xfId="5" applyFont="1" applyFill="1" applyBorder="1" applyAlignment="1" applyProtection="1">
      <alignment horizontal="center" vertical="center"/>
    </xf>
    <xf numFmtId="2" fontId="7" fillId="6" borderId="1" xfId="34" applyNumberFormat="1" applyFont="1" applyFill="1" applyBorder="1" applyAlignment="1">
      <alignment horizontal="center" vertical="center"/>
    </xf>
    <xf numFmtId="0" fontId="14" fillId="7" borderId="1" xfId="34" applyFont="1" applyFill="1" applyBorder="1" applyAlignment="1">
      <alignment vertical="center"/>
    </xf>
    <xf numFmtId="43" fontId="4" fillId="6" borderId="1" xfId="5" applyFont="1" applyFill="1" applyBorder="1" applyAlignment="1" applyProtection="1">
      <alignment horizontal="center" vertical="center"/>
    </xf>
    <xf numFmtId="2" fontId="3" fillId="6" borderId="1" xfId="34" applyNumberFormat="1" applyFont="1" applyFill="1" applyBorder="1" applyAlignment="1">
      <alignment horizontal="center" vertical="center"/>
    </xf>
    <xf numFmtId="0" fontId="3" fillId="6" borderId="1" xfId="34" applyFont="1" applyFill="1" applyBorder="1" applyAlignment="1">
      <alignment vertical="center" wrapText="1"/>
    </xf>
    <xf numFmtId="0" fontId="6" fillId="0" borderId="1" xfId="34" applyFont="1" applyBorder="1" applyAlignment="1" applyProtection="1">
      <alignment vertical="center" wrapText="1"/>
      <protection locked="0"/>
    </xf>
    <xf numFmtId="3" fontId="6" fillId="0" borderId="1" xfId="34" applyNumberFormat="1" applyFont="1" applyBorder="1" applyAlignment="1" applyProtection="1">
      <alignment horizontal="center" vertical="center"/>
      <protection locked="0"/>
    </xf>
    <xf numFmtId="2" fontId="6" fillId="0" borderId="1" xfId="5" applyNumberFormat="1" applyFont="1" applyFill="1" applyBorder="1" applyAlignment="1" applyProtection="1">
      <alignment horizontal="center" vertical="center"/>
      <protection locked="0"/>
    </xf>
    <xf numFmtId="0" fontId="7" fillId="7" borderId="1" xfId="34" applyFont="1" applyFill="1" applyBorder="1" applyAlignment="1">
      <alignment vertical="center" wrapText="1"/>
    </xf>
    <xf numFmtId="165" fontId="6" fillId="0" borderId="1" xfId="6" applyFont="1" applyFill="1" applyBorder="1" applyAlignment="1" applyProtection="1">
      <alignment horizontal="center" vertical="center"/>
    </xf>
    <xf numFmtId="2" fontId="3" fillId="6" borderId="0" xfId="34" applyNumberFormat="1" applyFont="1" applyFill="1" applyAlignment="1">
      <alignment horizontal="center" vertical="center"/>
    </xf>
    <xf numFmtId="3" fontId="3" fillId="6" borderId="0" xfId="34" applyNumberFormat="1" applyFont="1" applyFill="1" applyAlignment="1">
      <alignment horizontal="center" vertical="center"/>
    </xf>
    <xf numFmtId="165" fontId="4" fillId="0" borderId="1" xfId="6" applyFont="1" applyFill="1" applyBorder="1" applyAlignment="1" applyProtection="1">
      <alignment horizontal="center" vertical="center"/>
    </xf>
    <xf numFmtId="2" fontId="3" fillId="4" borderId="1" xfId="6" applyNumberFormat="1" applyFont="1" applyFill="1" applyBorder="1" applyAlignment="1" applyProtection="1">
      <alignment horizontal="center" vertical="center"/>
    </xf>
    <xf numFmtId="165" fontId="4" fillId="4" borderId="1" xfId="6" applyFont="1" applyFill="1" applyBorder="1" applyAlignment="1" applyProtection="1">
      <alignment horizontal="center" vertical="center"/>
    </xf>
    <xf numFmtId="0" fontId="11" fillId="0" borderId="0" xfId="1" applyFont="1"/>
    <xf numFmtId="2" fontId="3" fillId="6" borderId="1" xfId="6" applyNumberFormat="1" applyFont="1" applyFill="1" applyBorder="1" applyAlignment="1" applyProtection="1">
      <alignment horizontal="center" vertical="center"/>
    </xf>
    <xf numFmtId="165" fontId="4" fillId="6" borderId="1" xfId="6" applyFont="1" applyFill="1" applyBorder="1" applyAlignment="1" applyProtection="1">
      <alignment horizontal="center" vertical="center"/>
    </xf>
    <xf numFmtId="0" fontId="10" fillId="0" borderId="1" xfId="34" quotePrefix="1" applyFont="1" applyBorder="1" applyAlignment="1">
      <alignment horizontal="left" vertical="center" wrapText="1"/>
    </xf>
    <xf numFmtId="0" fontId="3" fillId="0" borderId="1" xfId="34" quotePrefix="1" applyFont="1" applyBorder="1" applyAlignment="1">
      <alignment horizontal="left" vertical="center" wrapText="1"/>
    </xf>
    <xf numFmtId="0" fontId="3" fillId="6" borderId="1" xfId="34" quotePrefix="1" applyFont="1" applyFill="1" applyBorder="1" applyAlignment="1">
      <alignment horizontal="left" vertical="top" wrapText="1"/>
    </xf>
    <xf numFmtId="0" fontId="3" fillId="0" borderId="1" xfId="34" quotePrefix="1" applyFont="1" applyBorder="1" applyAlignment="1">
      <alignment horizontal="left" vertical="top" wrapText="1"/>
    </xf>
    <xf numFmtId="0" fontId="3" fillId="6" borderId="1" xfId="34" quotePrefix="1" applyFont="1" applyFill="1" applyBorder="1" applyAlignment="1">
      <alignment horizontal="left" vertical="center" wrapText="1"/>
    </xf>
    <xf numFmtId="0" fontId="6" fillId="0" borderId="1" xfId="34" quotePrefix="1" applyFont="1" applyBorder="1" applyAlignment="1">
      <alignment horizontal="left" vertical="center" wrapText="1"/>
    </xf>
    <xf numFmtId="0" fontId="7" fillId="4" borderId="1" xfId="34" quotePrefix="1" applyFont="1" applyFill="1" applyBorder="1" applyAlignment="1">
      <alignment horizontal="left" vertical="center" wrapText="1"/>
    </xf>
    <xf numFmtId="0" fontId="6" fillId="0" borderId="1" xfId="34" quotePrefix="1" applyFont="1" applyBorder="1" applyAlignment="1">
      <alignment horizontal="left" vertical="top" wrapText="1"/>
    </xf>
    <xf numFmtId="0" fontId="10" fillId="0" borderId="5" xfId="34" quotePrefix="1" applyFont="1" applyBorder="1" applyAlignment="1">
      <alignment horizontal="left" vertical="center" wrapText="1"/>
    </xf>
    <xf numFmtId="0" fontId="7" fillId="3" borderId="3" xfId="28" applyFont="1" applyFill="1" applyBorder="1" applyAlignment="1">
      <alignment horizontal="center" vertical="center"/>
    </xf>
    <xf numFmtId="2" fontId="7" fillId="3" borderId="1" xfId="28" applyNumberFormat="1" applyFont="1" applyFill="1" applyBorder="1" applyAlignment="1">
      <alignment horizontal="center" vertical="center"/>
    </xf>
    <xf numFmtId="0" fontId="7" fillId="3" borderId="1" xfId="28" applyFont="1" applyFill="1" applyBorder="1" applyAlignment="1">
      <alignment horizontal="center" vertical="center"/>
    </xf>
    <xf numFmtId="43" fontId="7" fillId="3" borderId="1" xfId="5" applyFont="1" applyFill="1" applyBorder="1" applyAlignment="1" applyProtection="1">
      <alignment horizontal="center" vertical="center" wrapText="1"/>
    </xf>
    <xf numFmtId="0" fontId="7" fillId="3" borderId="1" xfId="5" applyNumberFormat="1" applyFont="1" applyFill="1" applyBorder="1" applyAlignment="1" applyProtection="1">
      <alignment horizontal="center" vertical="center" wrapText="1"/>
    </xf>
    <xf numFmtId="2" fontId="7" fillId="3" borderId="3" xfId="28" applyNumberFormat="1" applyFont="1" applyFill="1" applyBorder="1" applyAlignment="1">
      <alignment horizontal="center" vertical="center"/>
    </xf>
    <xf numFmtId="0" fontId="7" fillId="3" borderId="3" xfId="5" applyNumberFormat="1" applyFont="1" applyFill="1" applyBorder="1" applyAlignment="1" applyProtection="1">
      <alignment horizontal="center" vertical="center" wrapText="1"/>
    </xf>
    <xf numFmtId="0" fontId="13" fillId="0" borderId="1" xfId="34" applyFont="1" applyBorder="1" applyAlignment="1">
      <alignment horizontal="center" vertical="center"/>
    </xf>
    <xf numFmtId="0" fontId="13" fillId="0" borderId="1" xfId="34" applyFont="1" applyBorder="1" applyAlignment="1">
      <alignment vertical="center"/>
    </xf>
    <xf numFmtId="0" fontId="6" fillId="0" borderId="1" xfId="34" applyFont="1" applyBorder="1" applyAlignment="1">
      <alignment vertical="center"/>
    </xf>
    <xf numFmtId="43" fontId="13" fillId="0" borderId="1" xfId="5" applyFont="1" applyFill="1" applyBorder="1" applyAlignment="1" applyProtection="1">
      <alignment vertical="center"/>
    </xf>
    <xf numFmtId="43" fontId="5" fillId="0" borderId="1" xfId="5" applyFont="1" applyFill="1" applyBorder="1" applyAlignment="1" applyProtection="1">
      <alignment vertical="center"/>
    </xf>
    <xf numFmtId="0" fontId="9" fillId="0" borderId="2" xfId="34" applyFont="1" applyBorder="1" applyAlignment="1">
      <alignment horizontal="left" vertical="center" wrapText="1"/>
    </xf>
    <xf numFmtId="0" fontId="9" fillId="0" borderId="2" xfId="34" applyFont="1" applyBorder="1" applyAlignment="1">
      <alignment horizontal="left" vertical="center"/>
    </xf>
    <xf numFmtId="43" fontId="7" fillId="3" borderId="3" xfId="5" applyFont="1" applyFill="1" applyBorder="1" applyAlignment="1" applyProtection="1">
      <alignment horizontal="center" vertical="center" wrapText="1"/>
    </xf>
    <xf numFmtId="0" fontId="9" fillId="0" borderId="0" xfId="34" applyFont="1" applyAlignment="1">
      <alignment horizontal="left" vertical="center" wrapText="1"/>
    </xf>
    <xf numFmtId="43" fontId="13" fillId="3" borderId="6" xfId="5" applyFont="1" applyFill="1" applyBorder="1" applyAlignment="1" applyProtection="1">
      <alignment horizontal="center" vertical="center"/>
    </xf>
    <xf numFmtId="43" fontId="6" fillId="0" borderId="6" xfId="5" applyFont="1" applyFill="1" applyBorder="1" applyAlignment="1" applyProtection="1">
      <alignment horizontal="center" vertical="center"/>
    </xf>
    <xf numFmtId="43" fontId="6" fillId="0" borderId="6" xfId="5" applyFont="1" applyFill="1" applyBorder="1" applyAlignment="1" applyProtection="1">
      <alignment vertical="center"/>
    </xf>
    <xf numFmtId="43" fontId="3" fillId="4" borderId="6" xfId="5" applyFont="1" applyFill="1" applyBorder="1" applyAlignment="1" applyProtection="1">
      <alignment horizontal="center" vertical="center"/>
    </xf>
    <xf numFmtId="43" fontId="3" fillId="0" borderId="6" xfId="5" applyFont="1" applyFill="1" applyBorder="1" applyAlignment="1" applyProtection="1">
      <alignment horizontal="center" vertical="center"/>
    </xf>
    <xf numFmtId="43" fontId="3" fillId="6" borderId="6" xfId="5" applyFont="1" applyFill="1" applyBorder="1" applyAlignment="1" applyProtection="1">
      <alignment horizontal="center" vertical="center"/>
    </xf>
    <xf numFmtId="43" fontId="4" fillId="4" borderId="6" xfId="5" applyFont="1" applyFill="1" applyBorder="1" applyAlignment="1" applyProtection="1">
      <alignment horizontal="center" vertical="center"/>
    </xf>
    <xf numFmtId="2" fontId="3" fillId="0" borderId="6" xfId="6" applyNumberFormat="1" applyFont="1" applyFill="1" applyBorder="1" applyAlignment="1" applyProtection="1">
      <alignment horizontal="center" vertical="center" wrapText="1"/>
    </xf>
    <xf numFmtId="165" fontId="3" fillId="4" borderId="6" xfId="6" applyFont="1" applyFill="1" applyBorder="1" applyAlignment="1" applyProtection="1">
      <alignment vertical="center"/>
    </xf>
    <xf numFmtId="165" fontId="3" fillId="6" borderId="6" xfId="6" applyFont="1" applyFill="1" applyBorder="1" applyAlignment="1" applyProtection="1">
      <alignment vertical="center"/>
    </xf>
    <xf numFmtId="165" fontId="13" fillId="0" borderId="1" xfId="6" applyFont="1" applyFill="1" applyBorder="1" applyAlignment="1" applyProtection="1">
      <alignment vertical="center"/>
    </xf>
    <xf numFmtId="43" fontId="6" fillId="5" borderId="1" xfId="5" applyFont="1" applyFill="1" applyBorder="1" applyAlignment="1" applyProtection="1">
      <alignment vertical="center"/>
    </xf>
    <xf numFmtId="43" fontId="13" fillId="5" borderId="1" xfId="5" applyFont="1" applyFill="1" applyBorder="1" applyAlignment="1" applyProtection="1">
      <alignment vertical="center"/>
    </xf>
    <xf numFmtId="43" fontId="13" fillId="0" borderId="1" xfId="5" applyFont="1" applyFill="1" applyBorder="1" applyAlignment="1" applyProtection="1">
      <alignment horizontal="center" vertical="center"/>
    </xf>
    <xf numFmtId="43" fontId="13" fillId="0" borderId="1" xfId="34" applyNumberFormat="1" applyFont="1" applyBorder="1" applyAlignment="1">
      <alignment vertical="center"/>
    </xf>
    <xf numFmtId="43" fontId="13" fillId="4" borderId="1" xfId="5" applyFont="1" applyFill="1" applyBorder="1" applyAlignment="1" applyProtection="1">
      <alignment vertical="center"/>
    </xf>
    <xf numFmtId="0" fontId="13" fillId="4" borderId="1" xfId="34" applyFont="1" applyFill="1" applyBorder="1" applyAlignment="1">
      <alignment vertical="center"/>
    </xf>
    <xf numFmtId="165" fontId="13" fillId="4" borderId="1" xfId="6" applyFont="1" applyFill="1" applyBorder="1" applyAlignment="1" applyProtection="1">
      <alignment vertical="center"/>
    </xf>
    <xf numFmtId="0" fontId="38" fillId="4" borderId="1" xfId="1" applyFont="1" applyFill="1" applyBorder="1"/>
    <xf numFmtId="43" fontId="3" fillId="5" borderId="1" xfId="5" applyFont="1" applyFill="1" applyBorder="1" applyAlignment="1" applyProtection="1">
      <alignment vertical="center"/>
    </xf>
    <xf numFmtId="2" fontId="3" fillId="3" borderId="1" xfId="34" applyNumberFormat="1" applyFont="1" applyFill="1" applyBorder="1" applyAlignment="1">
      <alignment horizontal="center" vertical="center"/>
    </xf>
    <xf numFmtId="0" fontId="3" fillId="3" borderId="1" xfId="1" applyFont="1" applyFill="1" applyBorder="1" applyAlignment="1">
      <alignment wrapText="1"/>
    </xf>
    <xf numFmtId="3" fontId="3" fillId="3" borderId="1" xfId="34" applyNumberFormat="1" applyFont="1" applyFill="1" applyBorder="1" applyAlignment="1">
      <alignment horizontal="center" vertical="center"/>
    </xf>
    <xf numFmtId="43" fontId="3" fillId="3" borderId="1" xfId="5" applyFont="1" applyFill="1" applyBorder="1" applyAlignment="1" applyProtection="1">
      <alignment horizontal="center" vertical="center"/>
    </xf>
    <xf numFmtId="43" fontId="13" fillId="3" borderId="1" xfId="5" applyFont="1" applyFill="1" applyBorder="1" applyAlignment="1" applyProtection="1">
      <alignment vertical="center"/>
    </xf>
    <xf numFmtId="0" fontId="13" fillId="3" borderId="1" xfId="34" applyFont="1" applyFill="1" applyBorder="1" applyAlignment="1">
      <alignment vertical="center"/>
    </xf>
    <xf numFmtId="2" fontId="3" fillId="3" borderId="1" xfId="5" applyNumberFormat="1" applyFont="1" applyFill="1" applyBorder="1" applyAlignment="1" applyProtection="1">
      <alignment horizontal="center" vertical="center"/>
    </xf>
    <xf numFmtId="0" fontId="7" fillId="3" borderId="1" xfId="34" quotePrefix="1" applyFont="1" applyFill="1" applyBorder="1" applyAlignment="1">
      <alignment horizontal="left" vertical="center" wrapText="1"/>
    </xf>
    <xf numFmtId="43" fontId="4" fillId="3" borderId="1" xfId="5" applyFont="1" applyFill="1" applyBorder="1" applyAlignment="1" applyProtection="1">
      <alignment horizontal="center" vertical="center"/>
    </xf>
    <xf numFmtId="0" fontId="7" fillId="3" borderId="1" xfId="34" applyFont="1" applyFill="1" applyBorder="1" applyAlignment="1">
      <alignment vertical="center" wrapText="1"/>
    </xf>
    <xf numFmtId="165" fontId="4" fillId="3" borderId="1" xfId="6" applyFont="1" applyFill="1" applyBorder="1" applyAlignment="1" applyProtection="1">
      <alignment horizontal="center" vertical="center"/>
    </xf>
    <xf numFmtId="165" fontId="13" fillId="3" borderId="1" xfId="6" applyFont="1" applyFill="1" applyBorder="1" applyAlignment="1" applyProtection="1">
      <alignment vertical="center"/>
    </xf>
    <xf numFmtId="2" fontId="3" fillId="3" borderId="1" xfId="6" applyNumberFormat="1" applyFont="1" applyFill="1" applyBorder="1" applyAlignment="1" applyProtection="1">
      <alignment horizontal="center" vertical="center"/>
    </xf>
    <xf numFmtId="0" fontId="7" fillId="6" borderId="1" xfId="34" applyFont="1" applyFill="1" applyBorder="1" applyAlignment="1">
      <alignment vertical="center" wrapText="1"/>
    </xf>
    <xf numFmtId="43" fontId="6" fillId="6" borderId="6" xfId="5" applyFont="1" applyFill="1" applyBorder="1" applyAlignment="1" applyProtection="1">
      <alignment vertical="center"/>
    </xf>
    <xf numFmtId="165" fontId="13" fillId="6" borderId="1" xfId="6" applyFont="1" applyFill="1" applyBorder="1" applyAlignment="1" applyProtection="1">
      <alignment vertical="center"/>
    </xf>
    <xf numFmtId="0" fontId="13" fillId="6" borderId="1" xfId="34" applyFont="1" applyFill="1" applyBorder="1" applyAlignment="1">
      <alignment vertical="center"/>
    </xf>
    <xf numFmtId="2" fontId="3" fillId="13" borderId="1" xfId="34" applyNumberFormat="1" applyFont="1" applyFill="1" applyBorder="1" applyAlignment="1">
      <alignment horizontal="center" vertical="center"/>
    </xf>
    <xf numFmtId="3" fontId="6" fillId="13" borderId="1" xfId="34" applyNumberFormat="1" applyFont="1" applyFill="1" applyBorder="1" applyAlignment="1">
      <alignment horizontal="center" vertical="center"/>
    </xf>
    <xf numFmtId="2" fontId="3" fillId="13" borderId="1" xfId="5" applyNumberFormat="1" applyFont="1" applyFill="1" applyBorder="1" applyAlignment="1" applyProtection="1">
      <alignment horizontal="center" vertical="center"/>
    </xf>
    <xf numFmtId="165" fontId="4" fillId="13" borderId="1" xfId="6" applyFont="1" applyFill="1" applyBorder="1" applyAlignment="1" applyProtection="1">
      <alignment horizontal="center" vertical="center"/>
    </xf>
    <xf numFmtId="165" fontId="13" fillId="13" borderId="1" xfId="6" applyFont="1" applyFill="1" applyBorder="1" applyAlignment="1" applyProtection="1">
      <alignment vertical="center"/>
    </xf>
    <xf numFmtId="0" fontId="13" fillId="13" borderId="1" xfId="34" applyFont="1" applyFill="1" applyBorder="1" applyAlignment="1">
      <alignment vertical="center"/>
    </xf>
    <xf numFmtId="0" fontId="13" fillId="13" borderId="1" xfId="34" quotePrefix="1" applyFont="1" applyFill="1" applyBorder="1" applyAlignment="1">
      <alignment horizontal="left" vertical="center" wrapText="1"/>
    </xf>
    <xf numFmtId="0" fontId="6" fillId="13" borderId="1" xfId="5" applyNumberFormat="1" applyFont="1" applyFill="1" applyBorder="1" applyAlignment="1" applyProtection="1">
      <alignment horizontal="center" vertical="center"/>
    </xf>
    <xf numFmtId="0" fontId="3" fillId="5" borderId="7" xfId="34" applyFont="1" applyFill="1" applyBorder="1" applyAlignment="1">
      <alignment horizontal="center" vertical="center"/>
    </xf>
    <xf numFmtId="2" fontId="6" fillId="0" borderId="6" xfId="34" applyNumberFormat="1" applyFont="1" applyBorder="1" applyAlignment="1">
      <alignment horizontal="center" vertical="center"/>
    </xf>
    <xf numFmtId="2" fontId="6" fillId="0" borderId="7" xfId="34" applyNumberFormat="1" applyFont="1" applyBorder="1" applyAlignment="1">
      <alignment horizontal="center" vertical="center"/>
    </xf>
    <xf numFmtId="0" fontId="3" fillId="0" borderId="7" xfId="34" applyFont="1" applyBorder="1" applyAlignment="1">
      <alignment horizontal="left" vertical="center" wrapText="1"/>
    </xf>
    <xf numFmtId="0" fontId="3" fillId="0" borderId="7" xfId="34" applyFont="1" applyBorder="1" applyAlignment="1">
      <alignment horizontal="center" vertical="center"/>
    </xf>
    <xf numFmtId="43" fontId="6" fillId="0" borderId="8" xfId="5" applyFont="1" applyFill="1" applyBorder="1" applyAlignment="1" applyProtection="1">
      <alignment horizontal="center" vertical="center"/>
    </xf>
    <xf numFmtId="2" fontId="6" fillId="5" borderId="6" xfId="34" applyNumberFormat="1" applyFont="1" applyFill="1" applyBorder="1" applyAlignment="1">
      <alignment horizontal="center" vertical="center"/>
    </xf>
    <xf numFmtId="2" fontId="6" fillId="5" borderId="7" xfId="34" applyNumberFormat="1" applyFont="1" applyFill="1" applyBorder="1" applyAlignment="1">
      <alignment horizontal="center" vertical="center"/>
    </xf>
    <xf numFmtId="0" fontId="3" fillId="5" borderId="7" xfId="34" applyFont="1" applyFill="1" applyBorder="1" applyAlignment="1">
      <alignment horizontal="left" vertical="center" wrapText="1"/>
    </xf>
    <xf numFmtId="43" fontId="6" fillId="5" borderId="8" xfId="5" applyFont="1" applyFill="1" applyBorder="1" applyAlignment="1" applyProtection="1">
      <alignment horizontal="center" vertical="center"/>
    </xf>
    <xf numFmtId="0" fontId="12" fillId="0" borderId="0" xfId="34" applyFont="1" applyAlignment="1">
      <alignment horizontal="center" vertical="center"/>
    </xf>
    <xf numFmtId="0" fontId="8" fillId="0" borderId="0" xfId="34" applyFont="1" applyAlignment="1">
      <alignment horizontal="center" vertical="center"/>
    </xf>
    <xf numFmtId="0" fontId="9" fillId="0" borderId="0" xfId="34" applyFont="1" applyAlignment="1">
      <alignment horizontal="left" vertical="center"/>
    </xf>
    <xf numFmtId="43" fontId="13" fillId="3" borderId="1" xfId="34" applyNumberFormat="1" applyFont="1" applyFill="1" applyBorder="1" applyAlignment="1">
      <alignment vertical="center"/>
    </xf>
    <xf numFmtId="43" fontId="13" fillId="4" borderId="1" xfId="34" applyNumberFormat="1" applyFont="1" applyFill="1" applyBorder="1" applyAlignment="1">
      <alignment vertical="center"/>
    </xf>
    <xf numFmtId="43" fontId="13" fillId="0" borderId="1" xfId="6" applyNumberFormat="1" applyFont="1" applyFill="1" applyBorder="1" applyAlignment="1" applyProtection="1">
      <alignment vertical="center"/>
    </xf>
    <xf numFmtId="43" fontId="13" fillId="3" borderId="1" xfId="6" applyNumberFormat="1" applyFont="1" applyFill="1" applyBorder="1" applyAlignment="1" applyProtection="1">
      <alignment vertical="center"/>
    </xf>
    <xf numFmtId="43" fontId="13" fillId="4" borderId="1" xfId="6" applyNumberFormat="1" applyFont="1" applyFill="1" applyBorder="1" applyAlignment="1" applyProtection="1">
      <alignment vertical="center"/>
    </xf>
    <xf numFmtId="43" fontId="13" fillId="6" borderId="1" xfId="6" applyNumberFormat="1" applyFont="1" applyFill="1" applyBorder="1" applyAlignment="1" applyProtection="1">
      <alignment vertical="center"/>
    </xf>
    <xf numFmtId="43" fontId="13" fillId="13" borderId="1" xfId="6" applyNumberFormat="1" applyFont="1" applyFill="1" applyBorder="1" applyAlignment="1" applyProtection="1">
      <alignment vertical="center"/>
    </xf>
    <xf numFmtId="0" fontId="3" fillId="0" borderId="1" xfId="0" applyFont="1" applyBorder="1" applyAlignment="1">
      <alignment wrapText="1"/>
    </xf>
    <xf numFmtId="43" fontId="6" fillId="0" borderId="1" xfId="34" applyNumberFormat="1" applyFont="1" applyBorder="1" applyAlignment="1">
      <alignment vertical="center"/>
    </xf>
    <xf numFmtId="171" fontId="6" fillId="0" borderId="0" xfId="34" applyNumberFormat="1" applyFont="1" applyAlignment="1">
      <alignment vertical="center"/>
    </xf>
    <xf numFmtId="0" fontId="3" fillId="0" borderId="0" xfId="0" applyFont="1" applyAlignment="1">
      <alignment horizontal="left" vertical="center" wrapText="1"/>
    </xf>
    <xf numFmtId="171" fontId="12" fillId="5" borderId="1" xfId="34" applyNumberFormat="1" applyFont="1" applyFill="1" applyBorder="1" applyAlignment="1">
      <alignment vertical="center"/>
    </xf>
    <xf numFmtId="0" fontId="3" fillId="0" borderId="0" xfId="0" applyFont="1" applyAlignment="1">
      <alignment vertical="top" wrapText="1"/>
    </xf>
    <xf numFmtId="0" fontId="11" fillId="0" borderId="1" xfId="0" applyFont="1" applyBorder="1" applyAlignment="1">
      <alignment horizontal="center" vertical="center"/>
    </xf>
    <xf numFmtId="171" fontId="7" fillId="5" borderId="1" xfId="34" applyNumberFormat="1" applyFont="1" applyFill="1" applyBorder="1" applyAlignment="1">
      <alignment vertical="center"/>
    </xf>
    <xf numFmtId="43" fontId="0" fillId="0" borderId="0" xfId="0" applyNumberFormat="1"/>
    <xf numFmtId="43" fontId="13" fillId="13" borderId="1" xfId="34" applyNumberFormat="1" applyFont="1" applyFill="1" applyBorder="1" applyAlignment="1">
      <alignment vertical="center"/>
    </xf>
    <xf numFmtId="172" fontId="13" fillId="4" borderId="1" xfId="34" applyNumberFormat="1" applyFont="1" applyFill="1" applyBorder="1" applyAlignment="1">
      <alignment vertical="center"/>
    </xf>
    <xf numFmtId="0" fontId="7" fillId="14" borderId="4" xfId="34" applyFont="1" applyFill="1" applyBorder="1" applyAlignment="1">
      <alignment vertical="center" wrapText="1"/>
    </xf>
    <xf numFmtId="1" fontId="13" fillId="4" borderId="1" xfId="34" applyNumberFormat="1" applyFont="1" applyFill="1" applyBorder="1" applyAlignment="1">
      <alignment vertical="center"/>
    </xf>
    <xf numFmtId="1" fontId="0" fillId="0" borderId="0" xfId="0" applyNumberFormat="1"/>
    <xf numFmtId="43" fontId="13" fillId="0" borderId="12" xfId="5" applyFont="1" applyFill="1" applyBorder="1" applyAlignment="1" applyProtection="1">
      <alignment vertical="center"/>
    </xf>
    <xf numFmtId="0" fontId="13" fillId="0" borderId="0" xfId="34" applyFont="1" applyAlignment="1">
      <alignment vertical="center"/>
    </xf>
    <xf numFmtId="43" fontId="13" fillId="0" borderId="10" xfId="5" applyFont="1" applyFill="1" applyBorder="1" applyAlignment="1" applyProtection="1">
      <alignment vertical="center"/>
    </xf>
    <xf numFmtId="0" fontId="13" fillId="0" borderId="2" xfId="34" applyFont="1" applyBorder="1" applyAlignment="1">
      <alignment vertical="center"/>
    </xf>
    <xf numFmtId="0" fontId="40" fillId="0" borderId="1" xfId="0" applyFont="1" applyFill="1" applyBorder="1" applyAlignment="1">
      <alignment horizontal="center" vertical="center"/>
    </xf>
    <xf numFmtId="0" fontId="0" fillId="0" borderId="1" xfId="0" applyFill="1" applyBorder="1" applyAlignment="1">
      <alignment horizontal="center" vertical="center"/>
    </xf>
    <xf numFmtId="172" fontId="0" fillId="0" borderId="1" xfId="55" applyNumberFormat="1" applyFont="1" applyFill="1" applyBorder="1" applyAlignment="1">
      <alignment horizontal="center" vertical="center"/>
    </xf>
    <xf numFmtId="172" fontId="0" fillId="0" borderId="1" xfId="55" applyNumberFormat="1" applyFont="1" applyFill="1" applyBorder="1" applyAlignment="1">
      <alignment vertical="center"/>
    </xf>
    <xf numFmtId="172" fontId="0" fillId="0" borderId="1" xfId="55" applyNumberFormat="1" applyFont="1" applyFill="1" applyBorder="1" applyAlignment="1"/>
    <xf numFmtId="172" fontId="40" fillId="0" borderId="1" xfId="55" applyNumberFormat="1" applyFont="1" applyFill="1" applyBorder="1" applyAlignment="1">
      <alignment horizontal="center" vertical="center"/>
    </xf>
    <xf numFmtId="1" fontId="13" fillId="0" borderId="1" xfId="34" applyNumberFormat="1" applyFont="1" applyBorder="1" applyAlignment="1">
      <alignment vertical="center"/>
    </xf>
    <xf numFmtId="0" fontId="41" fillId="2" borderId="1" xfId="0" applyFont="1" applyFill="1" applyBorder="1" applyAlignment="1">
      <alignment horizontal="center" vertical="center"/>
    </xf>
    <xf numFmtId="0" fontId="41" fillId="2" borderId="1" xfId="0" applyFont="1" applyFill="1" applyBorder="1" applyAlignment="1">
      <alignment horizontal="center" vertical="center" wrapText="1"/>
    </xf>
    <xf numFmtId="0" fontId="6" fillId="12" borderId="1" xfId="34" applyFont="1" applyFill="1" applyBorder="1" applyAlignment="1">
      <alignment horizontal="center" vertical="center"/>
    </xf>
    <xf numFmtId="0" fontId="12" fillId="0" borderId="0" xfId="34" applyFont="1" applyAlignment="1">
      <alignment horizontal="center" vertical="center"/>
    </xf>
    <xf numFmtId="0" fontId="8" fillId="0" borderId="0" xfId="34" applyFont="1" applyAlignment="1">
      <alignment horizontal="center" vertical="center"/>
    </xf>
    <xf numFmtId="0" fontId="13" fillId="15" borderId="1" xfId="34" applyFont="1" applyFill="1" applyBorder="1" applyAlignment="1">
      <alignment horizontal="center" vertical="center"/>
    </xf>
    <xf numFmtId="43" fontId="13" fillId="16" borderId="6" xfId="5" applyFont="1" applyFill="1" applyBorder="1" applyAlignment="1" applyProtection="1">
      <alignment horizontal="center" vertical="center"/>
    </xf>
    <xf numFmtId="43" fontId="13" fillId="16" borderId="8" xfId="5" applyFont="1" applyFill="1" applyBorder="1" applyAlignment="1" applyProtection="1">
      <alignment horizontal="center" vertical="center"/>
    </xf>
    <xf numFmtId="0" fontId="7" fillId="14" borderId="10" xfId="34" applyFont="1" applyFill="1" applyBorder="1" applyAlignment="1">
      <alignment horizontal="center" vertical="center" wrapText="1"/>
    </xf>
    <xf numFmtId="0" fontId="7" fillId="14" borderId="11" xfId="34" applyFont="1" applyFill="1" applyBorder="1" applyAlignment="1">
      <alignment horizontal="center" vertical="center" wrapText="1"/>
    </xf>
    <xf numFmtId="0" fontId="7" fillId="14" borderId="2" xfId="34" applyFont="1" applyFill="1" applyBorder="1" applyAlignment="1">
      <alignment horizontal="center" vertical="center" wrapText="1"/>
    </xf>
    <xf numFmtId="0" fontId="3" fillId="4" borderId="1" xfId="34" applyFont="1" applyFill="1" applyBorder="1" applyAlignment="1">
      <alignment horizontal="center" vertical="center"/>
    </xf>
    <xf numFmtId="2" fontId="7" fillId="3" borderId="1" xfId="28" applyNumberFormat="1" applyFont="1" applyFill="1" applyBorder="1" applyAlignment="1">
      <alignment horizontal="center" vertical="center"/>
    </xf>
    <xf numFmtId="0" fontId="7" fillId="3" borderId="1" xfId="28" applyFont="1" applyFill="1" applyBorder="1" applyAlignment="1">
      <alignment horizontal="center" vertical="center"/>
    </xf>
    <xf numFmtId="43" fontId="7" fillId="3" borderId="1" xfId="5" applyFont="1" applyFill="1" applyBorder="1" applyAlignment="1" applyProtection="1">
      <alignment horizontal="center" vertical="center" wrapText="1"/>
    </xf>
    <xf numFmtId="0" fontId="6" fillId="12" borderId="2" xfId="34" applyFont="1" applyFill="1" applyBorder="1" applyAlignment="1">
      <alignment horizontal="center" vertical="center"/>
    </xf>
    <xf numFmtId="0" fontId="3" fillId="5" borderId="6" xfId="34" applyFont="1" applyFill="1" applyBorder="1" applyAlignment="1">
      <alignment horizontal="center" vertical="center"/>
    </xf>
    <xf numFmtId="0" fontId="3" fillId="5" borderId="7" xfId="34" applyFont="1" applyFill="1" applyBorder="1" applyAlignment="1">
      <alignment horizontal="center" vertical="center"/>
    </xf>
    <xf numFmtId="0" fontId="3" fillId="5" borderId="8" xfId="34" applyFont="1" applyFill="1" applyBorder="1" applyAlignment="1">
      <alignment horizontal="center" vertical="center"/>
    </xf>
    <xf numFmtId="0" fontId="9" fillId="0" borderId="2" xfId="34" applyFont="1" applyBorder="1" applyAlignment="1">
      <alignment horizontal="left" vertical="center"/>
    </xf>
    <xf numFmtId="0" fontId="9" fillId="0" borderId="7" xfId="34" applyFont="1" applyBorder="1" applyAlignment="1">
      <alignment horizontal="center" vertical="center"/>
    </xf>
    <xf numFmtId="0" fontId="13" fillId="15" borderId="10" xfId="34" applyFont="1" applyFill="1" applyBorder="1" applyAlignment="1">
      <alignment horizontal="center" vertical="center"/>
    </xf>
    <xf numFmtId="0" fontId="13" fillId="15" borderId="2" xfId="34" applyFont="1" applyFill="1" applyBorder="1" applyAlignment="1">
      <alignment horizontal="center" vertical="center"/>
    </xf>
    <xf numFmtId="43" fontId="13" fillId="0" borderId="1" xfId="5" applyFont="1" applyFill="1" applyBorder="1" applyAlignment="1" applyProtection="1">
      <alignment horizontal="center" vertical="center"/>
    </xf>
    <xf numFmtId="0" fontId="3" fillId="5" borderId="1" xfId="34" applyFont="1" applyFill="1" applyBorder="1" applyAlignment="1">
      <alignment horizontal="center" vertical="center"/>
    </xf>
    <xf numFmtId="0" fontId="7" fillId="0" borderId="0" xfId="34" applyFont="1" applyAlignment="1">
      <alignment horizontal="center" vertical="center"/>
    </xf>
    <xf numFmtId="0" fontId="9" fillId="0" borderId="2" xfId="34" applyFont="1" applyBorder="1" applyAlignment="1">
      <alignment horizontal="left" vertical="center" wrapText="1"/>
    </xf>
    <xf numFmtId="0" fontId="9" fillId="0" borderId="7" xfId="34" applyFont="1" applyBorder="1" applyAlignment="1">
      <alignment horizontal="center" vertical="center" wrapText="1"/>
    </xf>
  </cellXfs>
  <cellStyles count="56">
    <cellStyle name="args.style" xfId="2"/>
    <cellStyle name="Calc Currency (0)" xfId="3"/>
    <cellStyle name="Comma" xfId="55" builtinId="3"/>
    <cellStyle name="Comma 10" xfId="44"/>
    <cellStyle name="Comma 10 2" xfId="53"/>
    <cellStyle name="Comma 2" xfId="4"/>
    <cellStyle name="Comma 2 2" xfId="5"/>
    <cellStyle name="Comma 2 2 2" xfId="6"/>
    <cellStyle name="Comma 2 2 3" xfId="48"/>
    <cellStyle name="Comma 2 3" xfId="7"/>
    <cellStyle name="Comma 2 4" xfId="47"/>
    <cellStyle name="Comma 3" xfId="8"/>
    <cellStyle name="Comma 3 2" xfId="9"/>
    <cellStyle name="Comma 4" xfId="10"/>
    <cellStyle name="Comma 4 2" xfId="11"/>
    <cellStyle name="Comma 4 3" xfId="49"/>
    <cellStyle name="Comma 5" xfId="51"/>
    <cellStyle name="Comma 6" xfId="43"/>
    <cellStyle name="Comma 9 2" xfId="45"/>
    <cellStyle name="Comma 9 2 2" xfId="54"/>
    <cellStyle name="Copied" xfId="12"/>
    <cellStyle name="COST1" xfId="13"/>
    <cellStyle name="Entered" xfId="14"/>
    <cellStyle name="Grey" xfId="15"/>
    <cellStyle name="Header1" xfId="16"/>
    <cellStyle name="Header2" xfId="17"/>
    <cellStyle name="Input [yellow]" xfId="18"/>
    <cellStyle name="Input Cells" xfId="19"/>
    <cellStyle name="Linked Cells" xfId="20"/>
    <cellStyle name="Milliers [0]_!!!GO" xfId="21"/>
    <cellStyle name="Milliers_!!!GO" xfId="22"/>
    <cellStyle name="Monétaire [0]_!!!GO" xfId="23"/>
    <cellStyle name="Monétaire_!!!GO" xfId="24"/>
    <cellStyle name="MS_Arabic" xfId="25"/>
    <cellStyle name="Normal" xfId="0" builtinId="0"/>
    <cellStyle name="Normal - Style1" xfId="26"/>
    <cellStyle name="Normal 11 2" xfId="46"/>
    <cellStyle name="Normal 2" xfId="27"/>
    <cellStyle name="Normal 2 2" xfId="28"/>
    <cellStyle name="Normal 2 2 2" xfId="29"/>
    <cellStyle name="Normal 3" xfId="30"/>
    <cellStyle name="Normal 3 2" xfId="31"/>
    <cellStyle name="Normal 4" xfId="32"/>
    <cellStyle name="Normal 4 2" xfId="50"/>
    <cellStyle name="Normal 5" xfId="33"/>
    <cellStyle name="Normal 6" xfId="1"/>
    <cellStyle name="Normal_Prelims" xfId="34"/>
    <cellStyle name="Œ…‹æØ‚è [0.00]_Region Orders (2)" xfId="35"/>
    <cellStyle name="Œ…‹æØ‚è_Region Orders (2)" xfId="36"/>
    <cellStyle name="per.style" xfId="37"/>
    <cellStyle name="Percent [2]" xfId="38"/>
    <cellStyle name="Percent 2" xfId="52"/>
    <cellStyle name="pricing" xfId="39"/>
    <cellStyle name="PSChar" xfId="40"/>
    <cellStyle name="RevList" xfId="41"/>
    <cellStyle name="Subtotal" xfId="4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jpeg"/><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10.png"/><Relationship Id="rId2" Type="http://schemas.openxmlformats.org/officeDocument/2006/relationships/image" Target="../media/image9.png"/><Relationship Id="rId1" Type="http://schemas.openxmlformats.org/officeDocument/2006/relationships/image" Target="../media/image8.png"/><Relationship Id="rId4" Type="http://schemas.openxmlformats.org/officeDocument/2006/relationships/image" Target="../media/image11.png"/></Relationships>
</file>

<file path=xl/drawings/drawing1.xml><?xml version="1.0" encoding="utf-8"?>
<xdr:wsDr xmlns:xdr="http://schemas.openxmlformats.org/drawingml/2006/spreadsheetDrawing" xmlns:a="http://schemas.openxmlformats.org/drawingml/2006/main">
  <xdr:twoCellAnchor editAs="oneCell">
    <xdr:from>
      <xdr:col>1</xdr:col>
      <xdr:colOff>251112</xdr:colOff>
      <xdr:row>12</xdr:row>
      <xdr:rowOff>0</xdr:rowOff>
    </xdr:from>
    <xdr:to>
      <xdr:col>1</xdr:col>
      <xdr:colOff>891887</xdr:colOff>
      <xdr:row>18</xdr:row>
      <xdr:rowOff>60472</xdr:rowOff>
    </xdr:to>
    <xdr:pic>
      <xdr:nvPicPr>
        <xdr:cNvPr id="2" name="Picture 1">
          <a:extLst>
            <a:ext uri="{FF2B5EF4-FFF2-40B4-BE49-F238E27FC236}">
              <a16:creationId xmlns:a16="http://schemas.microsoft.com/office/drawing/2014/main" id="{072708C3-E9F0-4F40-9985-6D4C9BF4207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32112" y="4467225"/>
          <a:ext cx="640775" cy="831997"/>
        </a:xfrm>
        <a:prstGeom prst="rect">
          <a:avLst/>
        </a:prstGeom>
      </xdr:spPr>
    </xdr:pic>
    <xdr:clientData/>
  </xdr:twoCellAnchor>
  <xdr:twoCellAnchor editAs="oneCell">
    <xdr:from>
      <xdr:col>1</xdr:col>
      <xdr:colOff>242455</xdr:colOff>
      <xdr:row>12</xdr:row>
      <xdr:rowOff>17318</xdr:rowOff>
    </xdr:from>
    <xdr:to>
      <xdr:col>1</xdr:col>
      <xdr:colOff>851796</xdr:colOff>
      <xdr:row>18</xdr:row>
      <xdr:rowOff>94384</xdr:rowOff>
    </xdr:to>
    <xdr:pic>
      <xdr:nvPicPr>
        <xdr:cNvPr id="3" name="Picture 2">
          <a:extLst>
            <a:ext uri="{FF2B5EF4-FFF2-40B4-BE49-F238E27FC236}">
              <a16:creationId xmlns:a16="http://schemas.microsoft.com/office/drawing/2014/main" id="{A60CC431-2100-46A7-A96F-7D862801925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23455" y="4484543"/>
          <a:ext cx="609341" cy="848591"/>
        </a:xfrm>
        <a:prstGeom prst="rect">
          <a:avLst/>
        </a:prstGeom>
      </xdr:spPr>
    </xdr:pic>
    <xdr:clientData/>
  </xdr:twoCellAnchor>
  <xdr:twoCellAnchor editAs="oneCell">
    <xdr:from>
      <xdr:col>1</xdr:col>
      <xdr:colOff>225136</xdr:colOff>
      <xdr:row>15</xdr:row>
      <xdr:rowOff>8659</xdr:rowOff>
    </xdr:from>
    <xdr:to>
      <xdr:col>1</xdr:col>
      <xdr:colOff>1013114</xdr:colOff>
      <xdr:row>19</xdr:row>
      <xdr:rowOff>232065</xdr:rowOff>
    </xdr:to>
    <xdr:pic>
      <xdr:nvPicPr>
        <xdr:cNvPr id="4" name="Picture 3">
          <a:extLst>
            <a:ext uri="{FF2B5EF4-FFF2-40B4-BE49-F238E27FC236}">
              <a16:creationId xmlns:a16="http://schemas.microsoft.com/office/drawing/2014/main" id="{1D3653FE-D978-4203-AEE2-D884B0B48F19}"/>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606136" y="6438034"/>
          <a:ext cx="787978" cy="918731"/>
        </a:xfrm>
        <a:prstGeom prst="rect">
          <a:avLst/>
        </a:prstGeom>
      </xdr:spPr>
    </xdr:pic>
    <xdr:clientData/>
  </xdr:twoCellAnchor>
  <xdr:twoCellAnchor editAs="oneCell">
    <xdr:from>
      <xdr:col>1</xdr:col>
      <xdr:colOff>320387</xdr:colOff>
      <xdr:row>22</xdr:row>
      <xdr:rowOff>69273</xdr:rowOff>
    </xdr:from>
    <xdr:to>
      <xdr:col>1</xdr:col>
      <xdr:colOff>831273</xdr:colOff>
      <xdr:row>31</xdr:row>
      <xdr:rowOff>55737</xdr:rowOff>
    </xdr:to>
    <xdr:pic>
      <xdr:nvPicPr>
        <xdr:cNvPr id="5" name="Picture 4">
          <a:extLst>
            <a:ext uri="{FF2B5EF4-FFF2-40B4-BE49-F238E27FC236}">
              <a16:creationId xmlns:a16="http://schemas.microsoft.com/office/drawing/2014/main" id="{ED1375E7-6358-4523-A8B0-0F7AAACF6D8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701387" y="11842173"/>
          <a:ext cx="510886" cy="796089"/>
        </a:xfrm>
        <a:prstGeom prst="rect">
          <a:avLst/>
        </a:prstGeom>
      </xdr:spPr>
    </xdr:pic>
    <xdr:clientData/>
  </xdr:twoCellAnchor>
  <xdr:twoCellAnchor editAs="oneCell">
    <xdr:from>
      <xdr:col>1</xdr:col>
      <xdr:colOff>346365</xdr:colOff>
      <xdr:row>24</xdr:row>
      <xdr:rowOff>17319</xdr:rowOff>
    </xdr:from>
    <xdr:to>
      <xdr:col>1</xdr:col>
      <xdr:colOff>928889</xdr:colOff>
      <xdr:row>33</xdr:row>
      <xdr:rowOff>32905</xdr:rowOff>
    </xdr:to>
    <xdr:pic>
      <xdr:nvPicPr>
        <xdr:cNvPr id="6" name="Picture 5">
          <a:extLst>
            <a:ext uri="{FF2B5EF4-FFF2-40B4-BE49-F238E27FC236}">
              <a16:creationId xmlns:a16="http://schemas.microsoft.com/office/drawing/2014/main" id="{359C40C8-D04F-41D4-88BD-8296403D36AB}"/>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727365" y="13457094"/>
          <a:ext cx="582524" cy="891886"/>
        </a:xfrm>
        <a:prstGeom prst="rect">
          <a:avLst/>
        </a:prstGeom>
      </xdr:spPr>
    </xdr:pic>
    <xdr:clientData/>
  </xdr:twoCellAnchor>
  <xdr:twoCellAnchor editAs="oneCell">
    <xdr:from>
      <xdr:col>1</xdr:col>
      <xdr:colOff>25979</xdr:colOff>
      <xdr:row>24</xdr:row>
      <xdr:rowOff>917867</xdr:rowOff>
    </xdr:from>
    <xdr:to>
      <xdr:col>1</xdr:col>
      <xdr:colOff>1226701</xdr:colOff>
      <xdr:row>32</xdr:row>
      <xdr:rowOff>95250</xdr:rowOff>
    </xdr:to>
    <xdr:pic>
      <xdr:nvPicPr>
        <xdr:cNvPr id="7" name="Picture 6">
          <a:extLst>
            <a:ext uri="{FF2B5EF4-FFF2-40B4-BE49-F238E27FC236}">
              <a16:creationId xmlns:a16="http://schemas.microsoft.com/office/drawing/2014/main" id="{218EC682-D2FA-423A-A77C-0561B0471FD9}"/>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406979" y="14357642"/>
          <a:ext cx="1200722" cy="672808"/>
        </a:xfrm>
        <a:prstGeom prst="rect">
          <a:avLst/>
        </a:prstGeom>
      </xdr:spPr>
    </xdr:pic>
    <xdr:clientData/>
  </xdr:twoCellAnchor>
  <xdr:twoCellAnchor editAs="oneCell">
    <xdr:from>
      <xdr:col>1</xdr:col>
      <xdr:colOff>398319</xdr:colOff>
      <xdr:row>23</xdr:row>
      <xdr:rowOff>17319</xdr:rowOff>
    </xdr:from>
    <xdr:to>
      <xdr:col>1</xdr:col>
      <xdr:colOff>909205</xdr:colOff>
      <xdr:row>31</xdr:row>
      <xdr:rowOff>34763</xdr:rowOff>
    </xdr:to>
    <xdr:pic>
      <xdr:nvPicPr>
        <xdr:cNvPr id="8" name="Picture 7">
          <a:extLst>
            <a:ext uri="{FF2B5EF4-FFF2-40B4-BE49-F238E27FC236}">
              <a16:creationId xmlns:a16="http://schemas.microsoft.com/office/drawing/2014/main" id="{DD39F54C-5A5B-4BD4-A892-CC1FF4AB8744}"/>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79319" y="12714144"/>
          <a:ext cx="510886" cy="70324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41083</xdr:colOff>
      <xdr:row>11</xdr:row>
      <xdr:rowOff>176412</xdr:rowOff>
    </xdr:from>
    <xdr:to>
      <xdr:col>1</xdr:col>
      <xdr:colOff>1355545</xdr:colOff>
      <xdr:row>15</xdr:row>
      <xdr:rowOff>161926</xdr:rowOff>
    </xdr:to>
    <xdr:pic>
      <xdr:nvPicPr>
        <xdr:cNvPr id="2" name="Picture 1">
          <a:extLst>
            <a:ext uri="{FF2B5EF4-FFF2-40B4-BE49-F238E27FC236}">
              <a16:creationId xmlns:a16="http://schemas.microsoft.com/office/drawing/2014/main" id="{D37FE81C-6D5D-4969-9A40-34A4A21DC4C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7808" y="3757812"/>
          <a:ext cx="1314462" cy="747514"/>
        </a:xfrm>
        <a:prstGeom prst="rect">
          <a:avLst/>
        </a:prstGeom>
      </xdr:spPr>
    </xdr:pic>
    <xdr:clientData/>
  </xdr:twoCellAnchor>
  <xdr:twoCellAnchor editAs="oneCell">
    <xdr:from>
      <xdr:col>1</xdr:col>
      <xdr:colOff>9525</xdr:colOff>
      <xdr:row>12</xdr:row>
      <xdr:rowOff>133350</xdr:rowOff>
    </xdr:from>
    <xdr:to>
      <xdr:col>1</xdr:col>
      <xdr:colOff>1359525</xdr:colOff>
      <xdr:row>16</xdr:row>
      <xdr:rowOff>133350</xdr:rowOff>
    </xdr:to>
    <xdr:pic>
      <xdr:nvPicPr>
        <xdr:cNvPr id="3" name="Picture 2">
          <a:extLst>
            <a:ext uri="{FF2B5EF4-FFF2-40B4-BE49-F238E27FC236}">
              <a16:creationId xmlns:a16="http://schemas.microsoft.com/office/drawing/2014/main" id="{2C4E716A-7189-46C3-ADA7-FA449EA3183D}"/>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476250" y="5029200"/>
          <a:ext cx="1350000" cy="762000"/>
        </a:xfrm>
        <a:prstGeom prst="rect">
          <a:avLst/>
        </a:prstGeom>
      </xdr:spPr>
    </xdr:pic>
    <xdr:clientData/>
  </xdr:twoCellAnchor>
  <xdr:twoCellAnchor editAs="oneCell">
    <xdr:from>
      <xdr:col>1</xdr:col>
      <xdr:colOff>142875</xdr:colOff>
      <xdr:row>13</xdr:row>
      <xdr:rowOff>19050</xdr:rowOff>
    </xdr:from>
    <xdr:to>
      <xdr:col>1</xdr:col>
      <xdr:colOff>1181428</xdr:colOff>
      <xdr:row>19</xdr:row>
      <xdr:rowOff>47625</xdr:rowOff>
    </xdr:to>
    <xdr:pic>
      <xdr:nvPicPr>
        <xdr:cNvPr id="4" name="Picture 3">
          <a:extLst>
            <a:ext uri="{FF2B5EF4-FFF2-40B4-BE49-F238E27FC236}">
              <a16:creationId xmlns:a16="http://schemas.microsoft.com/office/drawing/2014/main" id="{AA14241A-23B4-4D1E-813C-921299334C1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609600" y="6076950"/>
          <a:ext cx="1038553" cy="1133475"/>
        </a:xfrm>
        <a:prstGeom prst="rect">
          <a:avLst/>
        </a:prstGeom>
      </xdr:spPr>
    </xdr:pic>
    <xdr:clientData/>
  </xdr:twoCellAnchor>
  <xdr:twoCellAnchor editAs="oneCell">
    <xdr:from>
      <xdr:col>1</xdr:col>
      <xdr:colOff>38100</xdr:colOff>
      <xdr:row>14</xdr:row>
      <xdr:rowOff>257175</xdr:rowOff>
    </xdr:from>
    <xdr:to>
      <xdr:col>1</xdr:col>
      <xdr:colOff>1343684</xdr:colOff>
      <xdr:row>17</xdr:row>
      <xdr:rowOff>123826</xdr:rowOff>
    </xdr:to>
    <xdr:pic>
      <xdr:nvPicPr>
        <xdr:cNvPr id="5" name="Picture 4">
          <a:extLst>
            <a:ext uri="{FF2B5EF4-FFF2-40B4-BE49-F238E27FC236}">
              <a16:creationId xmlns:a16="http://schemas.microsoft.com/office/drawing/2014/main" id="{47454D0E-2AB4-49F4-BBEA-8EE95CA0E576}"/>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04825" y="7467600"/>
          <a:ext cx="1305584" cy="50482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Downloads\CVCP%20RA%20BILL-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01- Preamble"/>
      <sheetName val="Summary"/>
      <sheetName val="SEC-02-R1 BOQ"/>
      <sheetName val="CVCP M Sheet"/>
      <sheetName val="SEC-03 - BOQ"/>
      <sheetName val="FURNITURES M Sheet"/>
      <sheetName val="SEC-04 - BOQ"/>
      <sheetName val="Signage M Sheet"/>
    </sheetNames>
    <sheetDataSet>
      <sheetData sheetId="0" refreshError="1"/>
      <sheetData sheetId="1" refreshError="1"/>
      <sheetData sheetId="2" refreshError="1"/>
      <sheetData sheetId="3" refreshError="1"/>
      <sheetData sheetId="4" refreshError="1"/>
      <sheetData sheetId="5">
        <row r="17">
          <cell r="J17">
            <v>13.5</v>
          </cell>
        </row>
        <row r="24">
          <cell r="J24">
            <v>0.5</v>
          </cell>
        </row>
        <row r="35">
          <cell r="J35">
            <v>8.5</v>
          </cell>
        </row>
        <row r="45">
          <cell r="J45">
            <v>1</v>
          </cell>
        </row>
        <row r="51">
          <cell r="J51">
            <v>1</v>
          </cell>
        </row>
        <row r="59">
          <cell r="J59">
            <v>1.5</v>
          </cell>
        </row>
        <row r="68">
          <cell r="J68">
            <v>0</v>
          </cell>
        </row>
        <row r="77">
          <cell r="J77">
            <v>0</v>
          </cell>
        </row>
      </sheetData>
      <sheetData sheetId="6" refreshError="1"/>
      <sheetData sheetId="7">
        <row r="15">
          <cell r="J15">
            <v>0</v>
          </cell>
        </row>
        <row r="22">
          <cell r="J22">
            <v>0</v>
          </cell>
        </row>
        <row r="29">
          <cell r="J29">
            <v>0</v>
          </cell>
        </row>
        <row r="36">
          <cell r="J36">
            <v>0</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
  <sheetViews>
    <sheetView tabSelected="1" workbookViewId="0">
      <selection activeCell="E18" sqref="E18"/>
    </sheetView>
  </sheetViews>
  <sheetFormatPr defaultRowHeight="14.5"/>
  <cols>
    <col min="2" max="2" width="18.1796875" bestFit="1" customWidth="1"/>
    <col min="3" max="3" width="14.08984375" customWidth="1"/>
    <col min="4" max="4" width="19.54296875" bestFit="1" customWidth="1"/>
    <col min="5" max="5" width="18.90625" bestFit="1" customWidth="1"/>
    <col min="6" max="6" width="18.54296875" bestFit="1" customWidth="1"/>
    <col min="7" max="7" width="15.7265625" bestFit="1" customWidth="1"/>
  </cols>
  <sheetData>
    <row r="1" spans="1:7">
      <c r="A1" t="s">
        <v>112</v>
      </c>
    </row>
    <row r="2" spans="1:7">
      <c r="A2" t="s">
        <v>115</v>
      </c>
    </row>
    <row r="3" spans="1:7">
      <c r="A3" t="s">
        <v>114</v>
      </c>
      <c r="B3" t="s">
        <v>116</v>
      </c>
    </row>
    <row r="4" spans="1:7">
      <c r="A4" t="s">
        <v>113</v>
      </c>
    </row>
    <row r="5" spans="1:7" ht="31">
      <c r="A5" s="193" t="s">
        <v>0</v>
      </c>
      <c r="B5" s="193" t="s">
        <v>1</v>
      </c>
      <c r="C5" s="193" t="s">
        <v>2</v>
      </c>
      <c r="D5" s="193" t="s">
        <v>117</v>
      </c>
      <c r="E5" s="194" t="s">
        <v>118</v>
      </c>
      <c r="F5" s="193" t="s">
        <v>3</v>
      </c>
      <c r="G5" s="193" t="s">
        <v>4</v>
      </c>
    </row>
    <row r="6" spans="1:7">
      <c r="A6" s="186">
        <v>1</v>
      </c>
      <c r="B6" s="187" t="s">
        <v>75</v>
      </c>
      <c r="C6" s="188">
        <f>'CVCP '!F54</f>
        <v>1147017.1099999999</v>
      </c>
      <c r="D6" s="189">
        <f>'CVCP '!H54</f>
        <v>1116232.1055000001</v>
      </c>
      <c r="E6" s="190">
        <f>'CVCP '!J54</f>
        <v>131591.97</v>
      </c>
      <c r="F6" s="190">
        <f>SUM(D6:E6)</f>
        <v>1247824.0755</v>
      </c>
      <c r="G6" s="190">
        <f>C6-F6</f>
        <v>-100806.96550000017</v>
      </c>
    </row>
    <row r="7" spans="1:7">
      <c r="A7" s="186">
        <v>2</v>
      </c>
      <c r="B7" s="187" t="s">
        <v>107</v>
      </c>
      <c r="C7" s="188">
        <f>'FURNITURE '!G26</f>
        <v>974100</v>
      </c>
      <c r="D7" s="189">
        <f>'FURNITURE '!I26</f>
        <v>360800</v>
      </c>
      <c r="E7" s="190">
        <f>'FURNITURE '!K26</f>
        <v>469100</v>
      </c>
      <c r="F7" s="190">
        <f>SUM(D7:E7)</f>
        <v>829900</v>
      </c>
      <c r="G7" s="190">
        <f>C7-F7</f>
        <v>144200</v>
      </c>
    </row>
    <row r="8" spans="1:7">
      <c r="A8" s="186">
        <v>3</v>
      </c>
      <c r="B8" s="187" t="s">
        <v>108</v>
      </c>
      <c r="C8" s="188">
        <f>'SIGNAGE '!G17</f>
        <v>186000</v>
      </c>
      <c r="D8" s="189">
        <v>0</v>
      </c>
      <c r="E8" s="190">
        <v>0</v>
      </c>
      <c r="F8" s="190">
        <v>0</v>
      </c>
      <c r="G8" s="190">
        <v>0</v>
      </c>
    </row>
    <row r="9" spans="1:7">
      <c r="A9" s="186"/>
      <c r="B9" s="187"/>
      <c r="C9" s="188"/>
      <c r="D9" s="189"/>
      <c r="E9" s="190"/>
      <c r="F9" s="190"/>
      <c r="G9" s="190"/>
    </row>
    <row r="10" spans="1:7">
      <c r="A10" s="186"/>
      <c r="B10" s="187"/>
      <c r="C10" s="188"/>
      <c r="D10" s="189"/>
      <c r="E10" s="190"/>
      <c r="F10" s="190"/>
      <c r="G10" s="190"/>
    </row>
    <row r="11" spans="1:7">
      <c r="A11" s="186"/>
      <c r="B11" s="187" t="s">
        <v>109</v>
      </c>
      <c r="C11" s="188">
        <f>SUM(C6:C10)</f>
        <v>2307117.11</v>
      </c>
      <c r="D11" s="189">
        <f>SUM(D6:D10)</f>
        <v>1477032.1055000001</v>
      </c>
      <c r="E11" s="190">
        <f>SUM(E6:E10)</f>
        <v>600691.97</v>
      </c>
      <c r="F11" s="190">
        <f>SUM(F6:F10)</f>
        <v>2077724.0755</v>
      </c>
      <c r="G11" s="190">
        <f>SUM(G6:G10)</f>
        <v>43393.034499999834</v>
      </c>
    </row>
    <row r="12" spans="1:7">
      <c r="A12" s="186"/>
      <c r="B12" s="187" t="s">
        <v>97</v>
      </c>
      <c r="C12" s="188">
        <f>C11*18%</f>
        <v>415281.07979999995</v>
      </c>
      <c r="D12" s="189">
        <f>D11*18%</f>
        <v>265865.77899000002</v>
      </c>
      <c r="E12" s="190">
        <f>E11*18%</f>
        <v>108124.55459999999</v>
      </c>
      <c r="F12" s="190">
        <f>F11*18%</f>
        <v>373990.33358999999</v>
      </c>
      <c r="G12" s="190">
        <f>G11*18%</f>
        <v>7810.7462099999702</v>
      </c>
    </row>
    <row r="13" spans="1:7">
      <c r="A13" s="186"/>
      <c r="B13" s="187" t="s">
        <v>110</v>
      </c>
      <c r="C13" s="191">
        <f>SUM(C11:C12)</f>
        <v>2722398.1897999998</v>
      </c>
      <c r="D13" s="191">
        <f>SUM(D11:D12)</f>
        <v>1742897.8844900001</v>
      </c>
      <c r="E13" s="191">
        <f>SUM(E11:E12)</f>
        <v>708816.5246</v>
      </c>
      <c r="F13" s="191">
        <f>SUM(F11:F12)</f>
        <v>2451714.4090900002</v>
      </c>
      <c r="G13" s="191">
        <f>SUM(G11:G12)</f>
        <v>51203.780709999803</v>
      </c>
    </row>
    <row r="17" spans="5:5">
      <c r="E17" s="176"/>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sheetPr>
  <dimension ref="A1:P60"/>
  <sheetViews>
    <sheetView zoomScale="80" zoomScaleNormal="80" workbookViewId="0">
      <pane xSplit="5" ySplit="3" topLeftCell="F55" activePane="bottomRight" state="frozen"/>
      <selection pane="topRight" activeCell="F1" sqref="F1"/>
      <selection pane="bottomLeft" activeCell="A4" sqref="A4"/>
      <selection pane="bottomRight" activeCell="H78" sqref="H78"/>
    </sheetView>
  </sheetViews>
  <sheetFormatPr defaultRowHeight="14.5"/>
  <cols>
    <col min="2" max="2" width="42.81640625" customWidth="1"/>
    <col min="5" max="5" width="14" customWidth="1"/>
    <col min="6" max="6" width="17" customWidth="1"/>
    <col min="7" max="7" width="7.7265625" bestFit="1" customWidth="1"/>
    <col min="8" max="8" width="18.81640625" customWidth="1"/>
    <col min="9" max="9" width="7.453125" bestFit="1" customWidth="1"/>
    <col min="10" max="10" width="24.26953125" customWidth="1"/>
    <col min="11" max="11" width="18.54296875" customWidth="1"/>
    <col min="12" max="12" width="14.7265625" customWidth="1"/>
  </cols>
  <sheetData>
    <row r="1" spans="1:12" ht="15">
      <c r="A1" s="196"/>
      <c r="B1" s="196"/>
      <c r="C1" s="196"/>
      <c r="D1" s="196"/>
      <c r="E1" s="196"/>
      <c r="F1" s="196"/>
      <c r="G1" s="182"/>
      <c r="H1" s="183"/>
      <c r="I1" s="1"/>
      <c r="J1" s="1"/>
      <c r="K1" s="1"/>
      <c r="L1" s="1"/>
    </row>
    <row r="2" spans="1:12" ht="19.5">
      <c r="A2" s="197" t="s">
        <v>5</v>
      </c>
      <c r="B2" s="197"/>
      <c r="C2" s="197"/>
      <c r="D2" s="197"/>
      <c r="E2" s="197"/>
      <c r="F2" s="197"/>
      <c r="G2" s="184"/>
      <c r="H2" s="185"/>
      <c r="I2" s="1"/>
      <c r="J2" s="1"/>
      <c r="K2" s="1"/>
      <c r="L2" s="1"/>
    </row>
    <row r="3" spans="1:12" ht="14.5" customHeight="1">
      <c r="A3" s="201" t="s">
        <v>6</v>
      </c>
      <c r="B3" s="202"/>
      <c r="C3" s="179"/>
      <c r="D3" s="201" t="s">
        <v>111</v>
      </c>
      <c r="E3" s="203"/>
      <c r="F3" s="202"/>
      <c r="G3" s="199" t="s">
        <v>7</v>
      </c>
      <c r="H3" s="200"/>
      <c r="I3" s="198" t="s">
        <v>8</v>
      </c>
      <c r="J3" s="198"/>
      <c r="K3" s="195" t="s">
        <v>9</v>
      </c>
      <c r="L3" s="195"/>
    </row>
    <row r="4" spans="1:12">
      <c r="A4" s="205" t="s">
        <v>10</v>
      </c>
      <c r="B4" s="206" t="s">
        <v>11</v>
      </c>
      <c r="C4" s="206" t="s">
        <v>12</v>
      </c>
      <c r="D4" s="207" t="s">
        <v>13</v>
      </c>
      <c r="E4" s="207" t="s">
        <v>14</v>
      </c>
      <c r="F4" s="103" t="s">
        <v>15</v>
      </c>
      <c r="G4" s="97" t="s">
        <v>16</v>
      </c>
      <c r="H4" s="95" t="s">
        <v>17</v>
      </c>
      <c r="I4" s="97" t="s">
        <v>16</v>
      </c>
      <c r="J4" s="95" t="s">
        <v>17</v>
      </c>
      <c r="K4" s="97" t="s">
        <v>16</v>
      </c>
      <c r="L4" s="95" t="s">
        <v>17</v>
      </c>
    </row>
    <row r="5" spans="1:12">
      <c r="A5" s="205"/>
      <c r="B5" s="206"/>
      <c r="C5" s="206"/>
      <c r="D5" s="207"/>
      <c r="E5" s="207"/>
      <c r="F5" s="103" t="s">
        <v>18</v>
      </c>
      <c r="G5" s="97"/>
      <c r="H5" s="95"/>
      <c r="I5" s="97"/>
      <c r="J5" s="95"/>
      <c r="K5" s="97"/>
      <c r="L5" s="95"/>
    </row>
    <row r="6" spans="1:12">
      <c r="A6" s="88"/>
      <c r="B6" s="89"/>
      <c r="C6" s="89"/>
      <c r="D6" s="90"/>
      <c r="E6" s="90"/>
      <c r="F6" s="103"/>
      <c r="G6" s="103"/>
      <c r="H6" s="103"/>
      <c r="I6" s="103"/>
      <c r="J6" s="103"/>
      <c r="K6" s="103"/>
      <c r="L6" s="103"/>
    </row>
    <row r="7" spans="1:12" ht="25">
      <c r="A7" s="24"/>
      <c r="B7" s="25" t="s">
        <v>6</v>
      </c>
      <c r="C7" s="26"/>
      <c r="D7" s="52"/>
      <c r="E7" s="53"/>
      <c r="F7" s="104"/>
      <c r="G7" s="97"/>
      <c r="H7" s="95"/>
      <c r="I7" s="97"/>
      <c r="J7" s="95"/>
      <c r="K7" s="97"/>
      <c r="L7" s="95"/>
    </row>
    <row r="8" spans="1:12" ht="121.5" customHeight="1">
      <c r="A8" s="36" t="s">
        <v>19</v>
      </c>
      <c r="B8" s="25" t="s">
        <v>20</v>
      </c>
      <c r="C8" s="26"/>
      <c r="D8" s="28"/>
      <c r="E8" s="28"/>
      <c r="F8" s="105"/>
      <c r="G8" s="97"/>
      <c r="H8" s="95"/>
      <c r="I8" s="97"/>
      <c r="J8" s="95"/>
      <c r="K8" s="97"/>
      <c r="L8" s="95"/>
    </row>
    <row r="9" spans="1:12">
      <c r="A9" s="19">
        <v>1</v>
      </c>
      <c r="B9" s="45" t="s">
        <v>21</v>
      </c>
      <c r="C9" s="21"/>
      <c r="D9" s="54"/>
      <c r="E9" s="55"/>
      <c r="F9" s="106"/>
      <c r="G9" s="118"/>
      <c r="H9" s="119"/>
      <c r="I9" s="118"/>
      <c r="J9" s="119"/>
      <c r="K9" s="118"/>
      <c r="L9" s="119"/>
    </row>
    <row r="10" spans="1:12" ht="137.25" customHeight="1">
      <c r="A10" s="24">
        <v>1.01</v>
      </c>
      <c r="B10" s="56" t="s">
        <v>22</v>
      </c>
      <c r="C10" s="26" t="s">
        <v>23</v>
      </c>
      <c r="D10" s="28">
        <v>48.597999999999999</v>
      </c>
      <c r="E10" s="28">
        <v>1870</v>
      </c>
      <c r="F10" s="105">
        <f>E10*D10</f>
        <v>90878.26</v>
      </c>
      <c r="G10" s="97">
        <v>30.238399999999999</v>
      </c>
      <c r="H10" s="95">
        <f>G10*E10</f>
        <v>56545.807999999997</v>
      </c>
      <c r="I10" s="97">
        <v>15.500000000000007</v>
      </c>
      <c r="J10" s="95">
        <f>I10*E10</f>
        <v>28985.000000000015</v>
      </c>
      <c r="K10" s="97">
        <f>I10+G10</f>
        <v>45.738400000000006</v>
      </c>
      <c r="L10" s="95">
        <f>K10*E10</f>
        <v>85530.808000000005</v>
      </c>
    </row>
    <row r="11" spans="1:12" ht="113.5">
      <c r="A11" s="24">
        <v>1.02</v>
      </c>
      <c r="B11" s="37" t="s">
        <v>24</v>
      </c>
      <c r="C11" s="26" t="s">
        <v>23</v>
      </c>
      <c r="D11" s="28">
        <v>35.78</v>
      </c>
      <c r="E11" s="28">
        <v>1870</v>
      </c>
      <c r="F11" s="105">
        <f>E11*D11</f>
        <v>66908.600000000006</v>
      </c>
      <c r="G11" s="97">
        <v>19.373000000000005</v>
      </c>
      <c r="H11" s="95">
        <f>G11*E11</f>
        <v>36227.510000000009</v>
      </c>
      <c r="I11" s="97">
        <v>12.480999999999998</v>
      </c>
      <c r="J11" s="95">
        <f>I11*E11</f>
        <v>23339.469999999998</v>
      </c>
      <c r="K11" s="97">
        <f>I11+G11</f>
        <v>31.854000000000003</v>
      </c>
      <c r="L11" s="95">
        <f>K11*E11</f>
        <v>59566.98</v>
      </c>
    </row>
    <row r="12" spans="1:12" ht="113.5">
      <c r="A12" s="24"/>
      <c r="B12" s="37" t="s">
        <v>25</v>
      </c>
      <c r="C12" s="26" t="s">
        <v>23</v>
      </c>
      <c r="D12" s="28">
        <v>80.924000000000007</v>
      </c>
      <c r="E12" s="28">
        <v>1150</v>
      </c>
      <c r="F12" s="105">
        <f>E12*D12</f>
        <v>93062.6</v>
      </c>
      <c r="G12" s="97">
        <v>52.018000000000001</v>
      </c>
      <c r="H12" s="95">
        <f>G12*E12</f>
        <v>59820.700000000004</v>
      </c>
      <c r="I12" s="97">
        <v>6.25</v>
      </c>
      <c r="J12" s="95">
        <f>I12*E12</f>
        <v>7187.5</v>
      </c>
      <c r="K12" s="97">
        <f>I12+G12</f>
        <v>58.268000000000001</v>
      </c>
      <c r="L12" s="95">
        <f>K12*E12</f>
        <v>67008.2</v>
      </c>
    </row>
    <row r="13" spans="1:12">
      <c r="A13" s="123"/>
      <c r="B13" s="124" t="s">
        <v>26</v>
      </c>
      <c r="C13" s="125"/>
      <c r="D13" s="126"/>
      <c r="E13" s="126"/>
      <c r="F13" s="161">
        <f>SUM(F10:F12)</f>
        <v>250849.46</v>
      </c>
      <c r="G13" s="127">
        <v>0</v>
      </c>
      <c r="H13" s="128">
        <f>SUM(H10:H12)</f>
        <v>152594.01800000001</v>
      </c>
      <c r="I13" s="127"/>
      <c r="J13" s="128">
        <f>SUM(J10:J12)</f>
        <v>59511.970000000016</v>
      </c>
      <c r="K13" s="127"/>
      <c r="L13" s="128">
        <f>SUM(L10:L12)</f>
        <v>212105.98800000001</v>
      </c>
    </row>
    <row r="14" spans="1:12">
      <c r="A14" s="19">
        <v>2</v>
      </c>
      <c r="B14" s="45" t="s">
        <v>27</v>
      </c>
      <c r="C14" s="21"/>
      <c r="D14" s="54"/>
      <c r="E14" s="55"/>
      <c r="F14" s="106"/>
      <c r="G14" s="118">
        <v>0</v>
      </c>
      <c r="H14" s="119"/>
      <c r="I14" s="118"/>
      <c r="J14" s="119"/>
      <c r="K14" s="118"/>
      <c r="L14" s="119"/>
    </row>
    <row r="15" spans="1:12" ht="62.5">
      <c r="A15" s="24"/>
      <c r="B15" s="78" t="s">
        <v>28</v>
      </c>
      <c r="C15" s="26"/>
      <c r="D15" s="52"/>
      <c r="E15" s="53"/>
      <c r="F15" s="107"/>
      <c r="G15" s="97">
        <v>0</v>
      </c>
      <c r="H15" s="95"/>
      <c r="I15" s="97"/>
      <c r="J15" s="95"/>
      <c r="K15" s="97"/>
      <c r="L15" s="95"/>
    </row>
    <row r="16" spans="1:12" ht="100">
      <c r="A16" s="24">
        <v>2.0099999999999998</v>
      </c>
      <c r="B16" s="79" t="s">
        <v>29</v>
      </c>
      <c r="C16" s="26" t="s">
        <v>23</v>
      </c>
      <c r="D16" s="52">
        <v>13.6</v>
      </c>
      <c r="E16" s="52">
        <v>820</v>
      </c>
      <c r="F16" s="105"/>
      <c r="G16" s="97">
        <v>0</v>
      </c>
      <c r="H16" s="95"/>
      <c r="I16" s="97"/>
      <c r="J16" s="95"/>
      <c r="K16" s="97"/>
      <c r="L16" s="95"/>
    </row>
    <row r="17" spans="1:12" ht="62.5">
      <c r="A17" s="24">
        <v>2.0199999999999996</v>
      </c>
      <c r="B17" s="80" t="s">
        <v>30</v>
      </c>
      <c r="C17" s="57"/>
      <c r="D17" s="58"/>
      <c r="E17" s="58"/>
      <c r="F17" s="108"/>
      <c r="G17" s="97">
        <v>0</v>
      </c>
      <c r="H17" s="95"/>
      <c r="I17" s="97"/>
      <c r="J17" s="95"/>
      <c r="K17" s="97"/>
      <c r="L17" s="95"/>
    </row>
    <row r="18" spans="1:12" ht="50">
      <c r="A18" s="24" t="s">
        <v>31</v>
      </c>
      <c r="B18" s="79" t="s">
        <v>32</v>
      </c>
      <c r="C18" s="26" t="s">
        <v>23</v>
      </c>
      <c r="D18" s="52">
        <v>86.02</v>
      </c>
      <c r="E18" s="52">
        <v>950</v>
      </c>
      <c r="F18" s="105"/>
      <c r="G18" s="97">
        <v>0</v>
      </c>
      <c r="H18" s="95"/>
      <c r="I18" s="97"/>
      <c r="J18" s="95"/>
      <c r="K18" s="97"/>
      <c r="L18" s="95"/>
    </row>
    <row r="19" spans="1:12" ht="75">
      <c r="A19" s="24" t="s">
        <v>33</v>
      </c>
      <c r="B19" s="81" t="s">
        <v>34</v>
      </c>
      <c r="C19" s="26" t="s">
        <v>23</v>
      </c>
      <c r="D19" s="52">
        <v>17</v>
      </c>
      <c r="E19" s="52">
        <v>1800</v>
      </c>
      <c r="F19" s="105"/>
      <c r="G19" s="97">
        <v>0</v>
      </c>
      <c r="H19" s="95"/>
      <c r="I19" s="97"/>
      <c r="J19" s="95"/>
      <c r="K19" s="97"/>
      <c r="L19" s="95"/>
    </row>
    <row r="20" spans="1:12" ht="38.5">
      <c r="A20" s="24">
        <v>2.0299999999999998</v>
      </c>
      <c r="B20" s="37" t="s">
        <v>35</v>
      </c>
      <c r="C20" s="26" t="s">
        <v>23</v>
      </c>
      <c r="D20" s="52">
        <v>88.399999999999991</v>
      </c>
      <c r="E20" s="53">
        <v>400</v>
      </c>
      <c r="F20" s="105"/>
      <c r="G20" s="97">
        <v>0</v>
      </c>
      <c r="H20" s="95"/>
      <c r="I20" s="97"/>
      <c r="J20" s="95"/>
      <c r="K20" s="97"/>
      <c r="L20" s="95"/>
    </row>
    <row r="21" spans="1:12" ht="75">
      <c r="A21" s="24">
        <v>2.0399999999999996</v>
      </c>
      <c r="B21" s="79" t="s">
        <v>36</v>
      </c>
      <c r="C21" s="26" t="s">
        <v>23</v>
      </c>
      <c r="D21" s="52">
        <v>13.6</v>
      </c>
      <c r="E21" s="28">
        <v>1450</v>
      </c>
      <c r="F21" s="105">
        <f t="shared" ref="F21:F23" si="0">E21*D21</f>
        <v>19720</v>
      </c>
      <c r="G21" s="117">
        <v>0</v>
      </c>
      <c r="H21" s="95">
        <v>0</v>
      </c>
      <c r="I21" s="117">
        <v>0</v>
      </c>
      <c r="J21" s="95">
        <f>I21*E21</f>
        <v>0</v>
      </c>
      <c r="K21" s="97">
        <f>I21+G21</f>
        <v>0</v>
      </c>
      <c r="L21" s="95">
        <f>K21*E21</f>
        <v>0</v>
      </c>
    </row>
    <row r="22" spans="1:12" ht="87.5">
      <c r="A22" s="24">
        <v>2.0499999999999994</v>
      </c>
      <c r="B22" s="82" t="s">
        <v>37</v>
      </c>
      <c r="C22" s="57" t="s">
        <v>23</v>
      </c>
      <c r="D22" s="58">
        <v>57.75</v>
      </c>
      <c r="E22" s="59">
        <v>2000</v>
      </c>
      <c r="F22" s="105">
        <f t="shared" si="0"/>
        <v>115500</v>
      </c>
      <c r="G22" s="117">
        <v>53.99</v>
      </c>
      <c r="H22" s="95">
        <f>G22*E22</f>
        <v>107980</v>
      </c>
      <c r="I22" s="117">
        <v>0</v>
      </c>
      <c r="J22" s="95">
        <f>I22*E22</f>
        <v>0</v>
      </c>
      <c r="K22" s="97">
        <f>I22+G22</f>
        <v>53.99</v>
      </c>
      <c r="L22" s="95">
        <f>K22*E22</f>
        <v>107980</v>
      </c>
    </row>
    <row r="23" spans="1:12" ht="75">
      <c r="A23" s="24">
        <v>2.0599999999999992</v>
      </c>
      <c r="B23" s="82" t="s">
        <v>38</v>
      </c>
      <c r="C23" s="57" t="s">
        <v>23</v>
      </c>
      <c r="D23" s="58">
        <v>20.749999999999996</v>
      </c>
      <c r="E23" s="28">
        <v>1450</v>
      </c>
      <c r="F23" s="105">
        <f t="shared" si="0"/>
        <v>30087.499999999996</v>
      </c>
      <c r="G23" s="117">
        <v>22.41</v>
      </c>
      <c r="H23" s="95">
        <f>G23*E23</f>
        <v>32494.5</v>
      </c>
      <c r="I23" s="117">
        <v>0</v>
      </c>
      <c r="J23" s="95">
        <f>I23*E23</f>
        <v>0</v>
      </c>
      <c r="K23" s="97">
        <f>I23+G23</f>
        <v>22.41</v>
      </c>
      <c r="L23" s="95">
        <f>K23*E23</f>
        <v>32494.5</v>
      </c>
    </row>
    <row r="24" spans="1:12">
      <c r="A24" s="123"/>
      <c r="B24" s="130" t="s">
        <v>39</v>
      </c>
      <c r="C24" s="125"/>
      <c r="D24" s="129"/>
      <c r="E24" s="126"/>
      <c r="F24" s="161">
        <f>SUM(F15:F23)</f>
        <v>165307.5</v>
      </c>
      <c r="G24" s="161">
        <v>0</v>
      </c>
      <c r="H24" s="128">
        <f>SUM(H21:H23)</f>
        <v>140474.5</v>
      </c>
      <c r="I24" s="128"/>
      <c r="J24" s="128">
        <f>SUM(J21:J23)</f>
        <v>0</v>
      </c>
      <c r="K24" s="128"/>
      <c r="L24" s="128">
        <f>SUM(L21:L23)</f>
        <v>140474.5</v>
      </c>
    </row>
    <row r="25" spans="1:12">
      <c r="A25" s="19">
        <v>3</v>
      </c>
      <c r="B25" s="45" t="s">
        <v>40</v>
      </c>
      <c r="C25" s="21"/>
      <c r="D25" s="54"/>
      <c r="E25" s="23"/>
      <c r="F25" s="109"/>
      <c r="G25" s="162">
        <v>0</v>
      </c>
      <c r="H25" s="119"/>
      <c r="I25" s="119"/>
      <c r="J25" s="119"/>
      <c r="K25" s="119"/>
      <c r="L25" s="119"/>
    </row>
    <row r="26" spans="1:12" ht="61.5">
      <c r="A26" s="24">
        <v>3.01</v>
      </c>
      <c r="B26" s="30" t="s">
        <v>41</v>
      </c>
      <c r="C26" s="26" t="s">
        <v>23</v>
      </c>
      <c r="D26" s="28">
        <v>10</v>
      </c>
      <c r="E26" s="53">
        <v>8000</v>
      </c>
      <c r="F26" s="105">
        <f>E26*D26</f>
        <v>80000</v>
      </c>
      <c r="G26" s="117">
        <v>10.741</v>
      </c>
      <c r="H26" s="95">
        <f>G26*E26</f>
        <v>85928</v>
      </c>
      <c r="I26" s="117">
        <v>0</v>
      </c>
      <c r="J26" s="95">
        <f>I26*E26</f>
        <v>0</v>
      </c>
      <c r="K26" s="97">
        <f>I26+G26</f>
        <v>10.741</v>
      </c>
      <c r="L26" s="95">
        <f>K26*E26</f>
        <v>85928</v>
      </c>
    </row>
    <row r="27" spans="1:12">
      <c r="A27" s="123"/>
      <c r="B27" s="132" t="s">
        <v>42</v>
      </c>
      <c r="C27" s="125"/>
      <c r="D27" s="126"/>
      <c r="E27" s="131"/>
      <c r="F27" s="161">
        <f>SUM(F26)</f>
        <v>80000</v>
      </c>
      <c r="G27" s="161">
        <v>0</v>
      </c>
      <c r="H27" s="128">
        <f>SUM(H26)</f>
        <v>85928</v>
      </c>
      <c r="I27" s="128"/>
      <c r="J27" s="128">
        <v>0</v>
      </c>
      <c r="K27" s="128"/>
      <c r="L27" s="128">
        <f>SUM(L26)</f>
        <v>85928</v>
      </c>
    </row>
    <row r="28" spans="1:12">
      <c r="A28" s="19">
        <v>4</v>
      </c>
      <c r="B28" s="45" t="s">
        <v>43</v>
      </c>
      <c r="C28" s="21"/>
      <c r="D28" s="54"/>
      <c r="E28" s="55"/>
      <c r="F28" s="106"/>
      <c r="G28" s="118">
        <v>0</v>
      </c>
      <c r="H28" s="119"/>
      <c r="I28" s="118"/>
      <c r="J28" s="119"/>
      <c r="K28" s="118"/>
      <c r="L28" s="119"/>
    </row>
    <row r="29" spans="1:12">
      <c r="A29" s="60" t="s">
        <v>44</v>
      </c>
      <c r="B29" s="61" t="s">
        <v>45</v>
      </c>
      <c r="C29" s="57"/>
      <c r="D29" s="58"/>
      <c r="E29" s="62"/>
      <c r="F29" s="108"/>
      <c r="G29" s="97">
        <v>0</v>
      </c>
      <c r="H29" s="95"/>
      <c r="I29" s="97"/>
      <c r="J29" s="95"/>
      <c r="K29" s="97"/>
      <c r="L29" s="95"/>
    </row>
    <row r="30" spans="1:12" ht="75">
      <c r="A30" s="63">
        <v>4.01</v>
      </c>
      <c r="B30" s="64" t="s">
        <v>46</v>
      </c>
      <c r="C30" s="57" t="s">
        <v>23</v>
      </c>
      <c r="D30" s="58">
        <v>57.945999999999991</v>
      </c>
      <c r="E30" s="62">
        <v>1250</v>
      </c>
      <c r="F30" s="105">
        <f>E30*D30</f>
        <v>72432.499999999985</v>
      </c>
      <c r="G30" s="97">
        <v>54.364999999999995</v>
      </c>
      <c r="H30" s="95">
        <f>G30*E30</f>
        <v>67956.25</v>
      </c>
      <c r="I30" s="97">
        <v>0</v>
      </c>
      <c r="J30" s="95">
        <f>I30*E30</f>
        <v>0</v>
      </c>
      <c r="K30" s="97">
        <f>I30+G30</f>
        <v>54.364999999999995</v>
      </c>
      <c r="L30" s="95">
        <f>K30*E30</f>
        <v>67956.25</v>
      </c>
    </row>
    <row r="31" spans="1:12" ht="25">
      <c r="A31" s="63">
        <v>4.0199999999999996</v>
      </c>
      <c r="B31" s="65" t="s">
        <v>47</v>
      </c>
      <c r="C31" s="66" t="s">
        <v>48</v>
      </c>
      <c r="D31" s="67">
        <v>10</v>
      </c>
      <c r="E31" s="62">
        <v>1200</v>
      </c>
      <c r="F31" s="105">
        <f>E31*D31</f>
        <v>12000</v>
      </c>
      <c r="G31" s="97">
        <v>11.2</v>
      </c>
      <c r="H31" s="95">
        <f>G31*E31</f>
        <v>13440</v>
      </c>
      <c r="I31" s="97">
        <v>0</v>
      </c>
      <c r="J31" s="95">
        <f>I31*E31</f>
        <v>0</v>
      </c>
      <c r="K31" s="97">
        <f>I31+G31</f>
        <v>11.2</v>
      </c>
      <c r="L31" s="95">
        <f>K31*E31</f>
        <v>13440</v>
      </c>
    </row>
    <row r="32" spans="1:12">
      <c r="A32" s="60" t="s">
        <v>49</v>
      </c>
      <c r="B32" s="68" t="s">
        <v>50</v>
      </c>
      <c r="C32" s="26"/>
      <c r="D32" s="69"/>
      <c r="E32" s="62"/>
      <c r="F32" s="108"/>
      <c r="G32" s="97">
        <v>0</v>
      </c>
      <c r="H32" s="95"/>
      <c r="I32" s="97"/>
      <c r="J32" s="95"/>
      <c r="K32" s="97"/>
      <c r="L32" s="95">
        <v>0</v>
      </c>
    </row>
    <row r="33" spans="1:12" ht="62.5">
      <c r="A33" s="70">
        <v>4.03</v>
      </c>
      <c r="B33" s="64" t="s">
        <v>51</v>
      </c>
      <c r="C33" s="71" t="s">
        <v>23</v>
      </c>
      <c r="D33" s="59">
        <v>86.228999999999999</v>
      </c>
      <c r="E33" s="62">
        <v>350</v>
      </c>
      <c r="F33" s="105">
        <f>E33*D33</f>
        <v>30180.15</v>
      </c>
      <c r="G33" s="163">
        <v>113.38500000000006</v>
      </c>
      <c r="H33" s="95">
        <f>G33*E33</f>
        <v>39684.750000000022</v>
      </c>
      <c r="I33" s="113">
        <v>4.2499999999705551E-3</v>
      </c>
      <c r="J33" s="95"/>
      <c r="K33" s="97">
        <f>I33+G33</f>
        <v>113.38925000000003</v>
      </c>
      <c r="L33" s="192">
        <f>K33*E33</f>
        <v>39686.23750000001</v>
      </c>
    </row>
    <row r="34" spans="1:12" ht="87.5">
      <c r="A34" s="63">
        <v>4.04</v>
      </c>
      <c r="B34" s="30" t="s">
        <v>52</v>
      </c>
      <c r="C34" s="57" t="s">
        <v>48</v>
      </c>
      <c r="D34" s="52">
        <v>100</v>
      </c>
      <c r="E34" s="62">
        <v>650</v>
      </c>
      <c r="F34" s="105">
        <f>E34*D34</f>
        <v>65000</v>
      </c>
      <c r="G34" s="163">
        <v>142.93999999999994</v>
      </c>
      <c r="H34" s="95">
        <f>G34*E34</f>
        <v>92910.999999999956</v>
      </c>
      <c r="I34" s="113">
        <v>0</v>
      </c>
      <c r="J34" s="95">
        <f>I34*E34</f>
        <v>0</v>
      </c>
      <c r="K34" s="97">
        <f>I34+G34</f>
        <v>142.93999999999994</v>
      </c>
      <c r="L34" s="95">
        <f>K34*E34</f>
        <v>92910.999999999956</v>
      </c>
    </row>
    <row r="35" spans="1:12" ht="75">
      <c r="A35" s="63">
        <v>4.05</v>
      </c>
      <c r="B35" s="30" t="s">
        <v>53</v>
      </c>
      <c r="C35" s="57" t="s">
        <v>23</v>
      </c>
      <c r="D35" s="58">
        <v>1.105</v>
      </c>
      <c r="E35" s="62">
        <v>7500</v>
      </c>
      <c r="F35" s="105">
        <f>E35*D35</f>
        <v>8287.5</v>
      </c>
      <c r="G35" s="163">
        <v>12.068975</v>
      </c>
      <c r="H35" s="95">
        <f>G35*E35</f>
        <v>90517.3125</v>
      </c>
      <c r="I35" s="113">
        <v>0</v>
      </c>
      <c r="J35" s="95">
        <f>I35*E35</f>
        <v>0</v>
      </c>
      <c r="K35" s="97">
        <f>I35+G35</f>
        <v>12.068975</v>
      </c>
      <c r="L35" s="192">
        <f>K35*E35</f>
        <v>90517.3125</v>
      </c>
    </row>
    <row r="36" spans="1:12">
      <c r="A36" s="60" t="s">
        <v>54</v>
      </c>
      <c r="B36" s="68" t="s">
        <v>55</v>
      </c>
      <c r="C36" s="26"/>
      <c r="D36" s="52"/>
      <c r="E36" s="72"/>
      <c r="F36" s="110"/>
      <c r="G36" s="163">
        <v>0</v>
      </c>
      <c r="H36" s="95"/>
      <c r="I36" s="113"/>
      <c r="J36" s="95"/>
      <c r="K36" s="113"/>
      <c r="L36" s="95">
        <v>0</v>
      </c>
    </row>
    <row r="37" spans="1:12" ht="87.5">
      <c r="A37" s="24">
        <v>4.0599999999999996</v>
      </c>
      <c r="B37" s="30" t="s">
        <v>56</v>
      </c>
      <c r="C37" s="26" t="s">
        <v>48</v>
      </c>
      <c r="D37" s="52">
        <v>30</v>
      </c>
      <c r="E37" s="72">
        <v>650</v>
      </c>
      <c r="F37" s="105">
        <f>E37*D37</f>
        <v>19500</v>
      </c>
      <c r="G37" s="163">
        <v>12</v>
      </c>
      <c r="H37" s="95">
        <f>G37*E37</f>
        <v>7800</v>
      </c>
      <c r="I37" s="113">
        <v>14</v>
      </c>
      <c r="J37" s="95">
        <f>I37*E37</f>
        <v>9100</v>
      </c>
      <c r="K37" s="97">
        <f>I37+G37</f>
        <v>26</v>
      </c>
      <c r="L37" s="95">
        <f>K37*E37</f>
        <v>16900</v>
      </c>
    </row>
    <row r="38" spans="1:12" ht="62.5">
      <c r="A38" s="24">
        <v>4.07</v>
      </c>
      <c r="B38" s="30" t="s">
        <v>57</v>
      </c>
      <c r="C38" s="26" t="s">
        <v>23</v>
      </c>
      <c r="D38" s="52">
        <v>10</v>
      </c>
      <c r="E38" s="72">
        <v>8000</v>
      </c>
      <c r="F38" s="105">
        <f>E38*D38</f>
        <v>80000</v>
      </c>
      <c r="G38" s="163">
        <v>13.026100000000001</v>
      </c>
      <c r="H38" s="95">
        <f>G38*E38</f>
        <v>104208.80000000002</v>
      </c>
      <c r="I38" s="113">
        <v>0</v>
      </c>
      <c r="J38" s="95">
        <f>I38*E38</f>
        <v>0</v>
      </c>
      <c r="K38" s="97">
        <f>I38+G38</f>
        <v>13.026100000000001</v>
      </c>
      <c r="L38" s="95">
        <f>K38*E38</f>
        <v>104208.80000000002</v>
      </c>
    </row>
    <row r="39" spans="1:12">
      <c r="A39" s="123"/>
      <c r="B39" s="132" t="s">
        <v>58</v>
      </c>
      <c r="C39" s="125"/>
      <c r="D39" s="129"/>
      <c r="E39" s="133"/>
      <c r="F39" s="161">
        <f>SUM(F30:F38)</f>
        <v>287400.15000000002</v>
      </c>
      <c r="G39" s="164">
        <v>0</v>
      </c>
      <c r="H39" s="128">
        <f>SUM(H30:H38)</f>
        <v>416518.11250000005</v>
      </c>
      <c r="I39" s="134"/>
      <c r="J39" s="128">
        <f>SUM(J30:J38)</f>
        <v>9100</v>
      </c>
      <c r="K39" s="134"/>
      <c r="L39" s="128">
        <f>SUM(L30:L38)</f>
        <v>425619.6</v>
      </c>
    </row>
    <row r="40" spans="1:12">
      <c r="A40" s="19">
        <v>5</v>
      </c>
      <c r="B40" s="45" t="s">
        <v>59</v>
      </c>
      <c r="C40" s="21"/>
      <c r="D40" s="73"/>
      <c r="E40" s="74"/>
      <c r="F40" s="111"/>
      <c r="G40" s="165">
        <v>0</v>
      </c>
      <c r="H40" s="121"/>
      <c r="I40" s="120"/>
      <c r="J40" s="121"/>
      <c r="K40" s="120"/>
      <c r="L40" s="121"/>
    </row>
    <row r="41" spans="1:12" ht="62.5">
      <c r="A41" s="63">
        <v>5.01</v>
      </c>
      <c r="B41" s="64" t="s">
        <v>60</v>
      </c>
      <c r="C41" s="57"/>
      <c r="D41" s="76"/>
      <c r="E41" s="77"/>
      <c r="F41" s="112"/>
      <c r="G41" s="163">
        <v>0</v>
      </c>
      <c r="H41" s="95"/>
      <c r="I41" s="113"/>
      <c r="J41" s="95"/>
      <c r="K41" s="113"/>
      <c r="L41" s="95"/>
    </row>
    <row r="42" spans="1:12" ht="25">
      <c r="A42" s="63" t="s">
        <v>61</v>
      </c>
      <c r="B42" s="64" t="s">
        <v>62</v>
      </c>
      <c r="C42" s="57" t="s">
        <v>63</v>
      </c>
      <c r="D42" s="76">
        <v>1</v>
      </c>
      <c r="E42" s="77">
        <v>45000</v>
      </c>
      <c r="F42" s="105">
        <f>E42*D42</f>
        <v>45000</v>
      </c>
      <c r="G42" s="163">
        <v>0</v>
      </c>
      <c r="H42" s="95">
        <v>0</v>
      </c>
      <c r="I42" s="113">
        <v>1</v>
      </c>
      <c r="J42" s="95">
        <f>I42*E42</f>
        <v>45000</v>
      </c>
      <c r="K42" s="97">
        <f>I42+G42</f>
        <v>1</v>
      </c>
      <c r="L42" s="95">
        <f>K42*E42</f>
        <v>45000</v>
      </c>
    </row>
    <row r="43" spans="1:12">
      <c r="A43" s="123"/>
      <c r="B43" s="132" t="s">
        <v>64</v>
      </c>
      <c r="C43" s="125"/>
      <c r="D43" s="135"/>
      <c r="E43" s="133"/>
      <c r="F43" s="161">
        <f>SUM(F42)</f>
        <v>45000</v>
      </c>
      <c r="G43" s="164">
        <v>0</v>
      </c>
      <c r="H43" s="128">
        <f>SUM(H42)</f>
        <v>0</v>
      </c>
      <c r="I43" s="134"/>
      <c r="J43" s="128">
        <f>SUM(J42)</f>
        <v>45000</v>
      </c>
      <c r="K43" s="134"/>
      <c r="L43" s="128">
        <f>SUM(L42)</f>
        <v>45000</v>
      </c>
    </row>
    <row r="44" spans="1:12">
      <c r="A44" s="63"/>
      <c r="B44" s="136"/>
      <c r="C44" s="57"/>
      <c r="D44" s="76"/>
      <c r="E44" s="77"/>
      <c r="F44" s="137"/>
      <c r="G44" s="166">
        <v>0</v>
      </c>
      <c r="H44" s="139"/>
      <c r="I44" s="138"/>
      <c r="J44" s="139"/>
      <c r="K44" s="138"/>
      <c r="L44" s="139"/>
    </row>
    <row r="45" spans="1:12">
      <c r="A45" s="19">
        <v>6</v>
      </c>
      <c r="B45" s="45" t="s">
        <v>65</v>
      </c>
      <c r="C45" s="21"/>
      <c r="D45" s="73"/>
      <c r="E45" s="74"/>
      <c r="F45" s="111"/>
      <c r="G45" s="165">
        <v>0</v>
      </c>
      <c r="H45" s="121"/>
      <c r="I45" s="120"/>
      <c r="J45" s="121"/>
      <c r="K45" s="120"/>
      <c r="L45" s="121"/>
    </row>
    <row r="46" spans="1:12" ht="87.5">
      <c r="A46" s="24">
        <v>6.01</v>
      </c>
      <c r="B46" s="83" t="s">
        <v>66</v>
      </c>
      <c r="C46" s="40" t="s">
        <v>23</v>
      </c>
      <c r="D46" s="52">
        <v>13.6</v>
      </c>
      <c r="E46" s="72">
        <v>1850</v>
      </c>
      <c r="F46" s="105">
        <f>E46*D46</f>
        <v>25160</v>
      </c>
      <c r="G46" s="163">
        <v>13.520000000000001</v>
      </c>
      <c r="H46" s="95">
        <f>G46*E46</f>
        <v>25012.000000000004</v>
      </c>
      <c r="I46" s="113"/>
      <c r="J46" s="95">
        <f>I46*E46</f>
        <v>0</v>
      </c>
      <c r="K46" s="97">
        <f>I46+G46</f>
        <v>13.520000000000001</v>
      </c>
      <c r="L46" s="95">
        <f>K46*E46</f>
        <v>25012.000000000004</v>
      </c>
    </row>
    <row r="47" spans="1:12" ht="87.5">
      <c r="A47" s="24">
        <v>6.02</v>
      </c>
      <c r="B47" s="83" t="s">
        <v>67</v>
      </c>
      <c r="C47" s="40" t="s">
        <v>23</v>
      </c>
      <c r="D47" s="52">
        <v>58</v>
      </c>
      <c r="E47" s="72">
        <v>3100</v>
      </c>
      <c r="F47" s="105">
        <f>E47*D47</f>
        <v>179800</v>
      </c>
      <c r="G47" s="163">
        <v>49.904499999999999</v>
      </c>
      <c r="H47" s="95">
        <f>G47*E47</f>
        <v>154703.94999999998</v>
      </c>
      <c r="I47" s="113">
        <v>5.7999999999999972</v>
      </c>
      <c r="J47" s="95">
        <f>I47*E47</f>
        <v>17979.999999999993</v>
      </c>
      <c r="K47" s="97">
        <f>I47+G47</f>
        <v>55.704499999999996</v>
      </c>
      <c r="L47" s="95">
        <f>K47*E47</f>
        <v>172683.94999999998</v>
      </c>
    </row>
    <row r="48" spans="1:12" ht="150">
      <c r="A48" s="24">
        <v>6.0299999999999994</v>
      </c>
      <c r="B48" s="83" t="s">
        <v>68</v>
      </c>
      <c r="C48" s="40" t="s">
        <v>23</v>
      </c>
      <c r="D48" s="52">
        <v>50</v>
      </c>
      <c r="E48" s="72">
        <v>1150</v>
      </c>
      <c r="F48" s="105">
        <f>E48*D48</f>
        <v>57500</v>
      </c>
      <c r="G48" s="163">
        <v>55.464500000000008</v>
      </c>
      <c r="H48" s="95">
        <f>G48*E48</f>
        <v>63784.17500000001</v>
      </c>
      <c r="I48" s="113"/>
      <c r="J48" s="95">
        <f>I48*E48</f>
        <v>0</v>
      </c>
      <c r="K48" s="97">
        <f>I48+G48</f>
        <v>55.464500000000008</v>
      </c>
      <c r="L48" s="95">
        <f>K48*E48</f>
        <v>63784.17500000001</v>
      </c>
    </row>
    <row r="49" spans="1:16" ht="75">
      <c r="A49" s="24">
        <v>6.0399999999999991</v>
      </c>
      <c r="B49" s="83" t="s">
        <v>69</v>
      </c>
      <c r="C49" s="40" t="s">
        <v>23</v>
      </c>
      <c r="D49" s="52">
        <v>70</v>
      </c>
      <c r="E49" s="72">
        <v>350</v>
      </c>
      <c r="F49" s="105">
        <f>E49*D49</f>
        <v>24500</v>
      </c>
      <c r="G49" s="163">
        <v>130.62099999999998</v>
      </c>
      <c r="H49" s="95">
        <f>G49*E49</f>
        <v>45717.349999999991</v>
      </c>
      <c r="I49" s="113"/>
      <c r="J49" s="95">
        <f>I49*E49</f>
        <v>0</v>
      </c>
      <c r="K49" s="97">
        <f>I49+G49</f>
        <v>130.62099999999998</v>
      </c>
      <c r="L49" s="95">
        <f>K49*E49</f>
        <v>45717.349999999991</v>
      </c>
    </row>
    <row r="50" spans="1:16">
      <c r="A50" s="140"/>
      <c r="B50" s="146" t="s">
        <v>70</v>
      </c>
      <c r="C50" s="141"/>
      <c r="D50" s="142"/>
      <c r="E50" s="143"/>
      <c r="F50" s="177">
        <f>SUM(F46:F49)</f>
        <v>286960</v>
      </c>
      <c r="G50" s="167">
        <v>0</v>
      </c>
      <c r="H50" s="145">
        <f>SUM(H46:H49)</f>
        <v>289217.47499999998</v>
      </c>
      <c r="I50" s="144"/>
      <c r="J50" s="145">
        <f>SUM(J46:J49)</f>
        <v>17979.999999999993</v>
      </c>
      <c r="K50" s="144"/>
      <c r="L50" s="145">
        <f>SUM(L46:L49)</f>
        <v>307197.47499999998</v>
      </c>
    </row>
    <row r="51" spans="1:16">
      <c r="A51" s="19">
        <v>7</v>
      </c>
      <c r="B51" s="45" t="s">
        <v>71</v>
      </c>
      <c r="C51" s="46"/>
      <c r="D51" s="47"/>
      <c r="E51" s="74"/>
      <c r="F51" s="111"/>
      <c r="G51" s="165">
        <v>0</v>
      </c>
      <c r="H51" s="119"/>
      <c r="I51" s="120"/>
      <c r="J51" s="119"/>
      <c r="K51" s="120"/>
      <c r="L51" s="119"/>
    </row>
    <row r="52" spans="1:16" ht="100">
      <c r="A52" s="24">
        <v>7.01</v>
      </c>
      <c r="B52" s="83" t="s">
        <v>72</v>
      </c>
      <c r="C52" s="40" t="s">
        <v>63</v>
      </c>
      <c r="D52" s="41">
        <v>1</v>
      </c>
      <c r="E52" s="72">
        <v>31500</v>
      </c>
      <c r="F52" s="105">
        <f>E52*D52</f>
        <v>31500</v>
      </c>
      <c r="G52" s="163">
        <v>1</v>
      </c>
      <c r="H52" s="95">
        <f>G52*E52</f>
        <v>31500</v>
      </c>
      <c r="I52" s="113"/>
      <c r="J52" s="95">
        <f>I52*E52</f>
        <v>0</v>
      </c>
      <c r="K52" s="97">
        <f>I52+G52</f>
        <v>1</v>
      </c>
      <c r="L52" s="95">
        <f>K52*E52</f>
        <v>31500</v>
      </c>
    </row>
    <row r="53" spans="1:16">
      <c r="A53" s="140"/>
      <c r="B53" s="146" t="s">
        <v>73</v>
      </c>
      <c r="C53" s="141"/>
      <c r="D53" s="147"/>
      <c r="E53" s="143"/>
      <c r="F53" s="177">
        <f>SUM(F52)</f>
        <v>31500</v>
      </c>
      <c r="G53" s="167">
        <v>0</v>
      </c>
      <c r="H53" s="145">
        <f>SUM(H52)</f>
        <v>31500</v>
      </c>
      <c r="I53" s="144"/>
      <c r="J53" s="145">
        <v>0</v>
      </c>
      <c r="K53" s="144"/>
      <c r="L53" s="145">
        <f>SUM(L52)</f>
        <v>31500</v>
      </c>
    </row>
    <row r="54" spans="1:16">
      <c r="A54" s="204" t="s">
        <v>74</v>
      </c>
      <c r="B54" s="204"/>
      <c r="C54" s="204"/>
      <c r="D54" s="204"/>
      <c r="E54" s="204"/>
      <c r="F54" s="178">
        <f>F13+F24+F27+F39+F43+F50+F53</f>
        <v>1147017.1099999999</v>
      </c>
      <c r="G54" s="118">
        <v>0</v>
      </c>
      <c r="H54" s="180">
        <f>H13+H24+H27+H39+H50+H53</f>
        <v>1116232.1055000001</v>
      </c>
      <c r="I54" s="118"/>
      <c r="J54" s="180">
        <f>J13+J39+J43+J50</f>
        <v>131591.97</v>
      </c>
      <c r="K54" s="118"/>
      <c r="L54" s="180">
        <f>L13+L24+L27+L39+L43+L50+L53</f>
        <v>1247825.5630000001</v>
      </c>
      <c r="N54">
        <f>J54+H54</f>
        <v>1247824.0755</v>
      </c>
      <c r="P54" s="181">
        <f>L54-N54</f>
        <v>1.4875000000465661</v>
      </c>
    </row>
    <row r="58" spans="1:16">
      <c r="H58" s="183"/>
      <c r="J58" s="183"/>
      <c r="L58" s="183"/>
    </row>
    <row r="60" spans="1:16">
      <c r="A60" s="1"/>
      <c r="B60" s="75"/>
      <c r="C60" s="1"/>
      <c r="D60" s="1"/>
      <c r="E60" s="1"/>
      <c r="F60" s="1"/>
      <c r="G60" s="1"/>
      <c r="H60" s="1"/>
      <c r="I60" s="1"/>
      <c r="J60" s="1"/>
      <c r="K60" s="1"/>
      <c r="L60" s="1"/>
    </row>
  </sheetData>
  <mergeCells count="13">
    <mergeCell ref="A54:E54"/>
    <mergeCell ref="A4:A5"/>
    <mergeCell ref="B4:B5"/>
    <mergeCell ref="C4:C5"/>
    <mergeCell ref="D4:D5"/>
    <mergeCell ref="E4:E5"/>
    <mergeCell ref="K3:L3"/>
    <mergeCell ref="A1:F1"/>
    <mergeCell ref="A2:F2"/>
    <mergeCell ref="I3:J3"/>
    <mergeCell ref="G3:H3"/>
    <mergeCell ref="A3:B3"/>
    <mergeCell ref="D3:F3"/>
  </mergeCells>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sheetPr>
  <dimension ref="A1:N28"/>
  <sheetViews>
    <sheetView zoomScale="61" workbookViewId="0">
      <pane ySplit="5" topLeftCell="A23" activePane="bottomLeft" state="frozen"/>
      <selection pane="bottomLeft" activeCell="F41" sqref="F41"/>
    </sheetView>
  </sheetViews>
  <sheetFormatPr defaultColWidth="9.1796875" defaultRowHeight="12.5"/>
  <cols>
    <col min="1" max="1" width="5.7265625" style="2" customWidth="1"/>
    <col min="2" max="2" width="18.453125" style="2" customWidth="1"/>
    <col min="3" max="3" width="81.54296875" style="3" customWidth="1"/>
    <col min="4" max="4" width="5.54296875" style="4" customWidth="1"/>
    <col min="5" max="5" width="7.81640625" style="5" customWidth="1"/>
    <col min="6" max="6" width="12.26953125" style="7" customWidth="1"/>
    <col min="7" max="11" width="18.81640625" style="33" customWidth="1"/>
    <col min="12" max="12" width="14.453125" style="9" customWidth="1"/>
    <col min="13" max="13" width="16.54296875" style="9" bestFit="1" customWidth="1"/>
    <col min="14" max="14" width="17.7265625" style="9" customWidth="1"/>
    <col min="15" max="16384" width="9.1796875" style="9"/>
  </cols>
  <sheetData>
    <row r="1" spans="1:14" ht="15">
      <c r="A1" s="196"/>
      <c r="B1" s="196"/>
      <c r="C1" s="196"/>
      <c r="D1" s="196"/>
      <c r="E1" s="196"/>
      <c r="F1" s="196"/>
      <c r="G1" s="196"/>
      <c r="H1" s="158"/>
      <c r="I1" s="158"/>
      <c r="J1" s="158"/>
      <c r="K1" s="158"/>
      <c r="L1" s="8"/>
    </row>
    <row r="2" spans="1:14" ht="19.5">
      <c r="A2" s="197" t="s">
        <v>5</v>
      </c>
      <c r="B2" s="197"/>
      <c r="C2" s="197"/>
      <c r="D2" s="197"/>
      <c r="E2" s="197"/>
      <c r="F2" s="197"/>
      <c r="G2" s="197"/>
      <c r="H2" s="159"/>
      <c r="I2" s="159"/>
      <c r="J2" s="159"/>
      <c r="K2" s="159"/>
      <c r="L2" s="8"/>
    </row>
    <row r="3" spans="1:14" ht="14">
      <c r="A3" s="212" t="str">
        <f>C6</f>
        <v>SECTION 03 - JOINERY, PLANTER BOX WITH PLANTS &amp; LOOSE FURNITURES</v>
      </c>
      <c r="B3" s="212"/>
      <c r="C3" s="212"/>
      <c r="D3" s="212"/>
      <c r="E3" s="212"/>
      <c r="F3" s="212"/>
      <c r="G3" s="212"/>
      <c r="H3" s="160"/>
      <c r="I3" s="160"/>
      <c r="J3" s="160"/>
      <c r="K3" s="160"/>
      <c r="L3" s="33"/>
    </row>
    <row r="4" spans="1:14" ht="14">
      <c r="A4" s="100"/>
      <c r="B4" s="100"/>
      <c r="C4" s="100"/>
      <c r="D4" s="213" t="s">
        <v>76</v>
      </c>
      <c r="E4" s="213"/>
      <c r="F4" s="213"/>
      <c r="G4" s="213"/>
      <c r="H4" s="199" t="s">
        <v>7</v>
      </c>
      <c r="I4" s="200"/>
      <c r="J4" s="214" t="s">
        <v>8</v>
      </c>
      <c r="K4" s="215"/>
      <c r="L4" s="208" t="s">
        <v>9</v>
      </c>
      <c r="M4" s="208"/>
    </row>
    <row r="5" spans="1:14">
      <c r="A5" s="88" t="s">
        <v>10</v>
      </c>
      <c r="B5" s="88" t="s">
        <v>77</v>
      </c>
      <c r="C5" s="89" t="s">
        <v>11</v>
      </c>
      <c r="D5" s="89" t="s">
        <v>12</v>
      </c>
      <c r="E5" s="91" t="s">
        <v>13</v>
      </c>
      <c r="F5" s="90" t="s">
        <v>14</v>
      </c>
      <c r="G5" s="10" t="s">
        <v>15</v>
      </c>
      <c r="H5" s="10" t="s">
        <v>16</v>
      </c>
      <c r="I5" s="10" t="s">
        <v>15</v>
      </c>
      <c r="J5" s="10"/>
      <c r="K5" s="10"/>
      <c r="L5" s="90" t="s">
        <v>16</v>
      </c>
      <c r="M5" s="10" t="s">
        <v>15</v>
      </c>
    </row>
    <row r="6" spans="1:14">
      <c r="A6" s="24"/>
      <c r="B6" s="24"/>
      <c r="C6" s="34" t="s">
        <v>78</v>
      </c>
      <c r="D6" s="26"/>
      <c r="E6" s="27"/>
      <c r="F6" s="28"/>
      <c r="G6" s="35"/>
      <c r="H6" s="35"/>
      <c r="I6" s="35"/>
      <c r="J6" s="35"/>
      <c r="K6" s="35"/>
      <c r="L6" s="96"/>
      <c r="M6" s="96"/>
    </row>
    <row r="7" spans="1:14" ht="50">
      <c r="A7" s="24"/>
      <c r="B7" s="36" t="s">
        <v>19</v>
      </c>
      <c r="C7" s="25" t="s">
        <v>20</v>
      </c>
      <c r="D7" s="26"/>
      <c r="E7" s="27"/>
      <c r="F7" s="28"/>
      <c r="G7" s="35"/>
      <c r="H7" s="35"/>
      <c r="I7" s="35"/>
      <c r="J7" s="35"/>
      <c r="K7" s="35"/>
      <c r="L7" s="96"/>
      <c r="M7" s="96"/>
    </row>
    <row r="8" spans="1:14">
      <c r="A8" s="24" t="s">
        <v>44</v>
      </c>
      <c r="B8" s="24"/>
      <c r="C8" s="168" t="s">
        <v>79</v>
      </c>
      <c r="D8" s="26"/>
      <c r="E8" s="27"/>
      <c r="F8" s="28"/>
      <c r="G8" s="35"/>
      <c r="H8" s="35"/>
      <c r="I8" s="35"/>
      <c r="J8" s="35"/>
      <c r="K8" s="35"/>
      <c r="L8" s="96"/>
      <c r="M8" s="96"/>
    </row>
    <row r="9" spans="1:14" ht="25">
      <c r="A9" s="24" t="s">
        <v>49</v>
      </c>
      <c r="B9" s="24"/>
      <c r="C9" s="168" t="s">
        <v>80</v>
      </c>
      <c r="D9" s="26"/>
      <c r="E9" s="27"/>
      <c r="F9" s="28"/>
      <c r="G9" s="35"/>
      <c r="H9" s="35"/>
      <c r="I9" s="35"/>
      <c r="J9" s="35"/>
      <c r="K9" s="35"/>
      <c r="L9" s="96"/>
      <c r="M9" s="96"/>
    </row>
    <row r="10" spans="1:14" ht="50">
      <c r="A10" s="24" t="s">
        <v>54</v>
      </c>
      <c r="B10" s="24"/>
      <c r="C10" s="168" t="s">
        <v>81</v>
      </c>
      <c r="D10" s="26"/>
      <c r="E10" s="27"/>
      <c r="F10" s="28"/>
      <c r="G10" s="35"/>
      <c r="H10" s="35"/>
      <c r="I10" s="35"/>
      <c r="J10" s="35"/>
      <c r="K10" s="35"/>
      <c r="L10" s="96"/>
      <c r="M10" s="96"/>
    </row>
    <row r="11" spans="1:14">
      <c r="A11" s="24"/>
      <c r="B11" s="24"/>
      <c r="C11" s="25"/>
      <c r="D11" s="26"/>
      <c r="E11" s="27"/>
      <c r="F11" s="28"/>
      <c r="G11" s="35"/>
      <c r="H11" s="35"/>
      <c r="I11" s="35"/>
      <c r="J11" s="35"/>
      <c r="K11" s="35"/>
      <c r="L11" s="96"/>
      <c r="M11" s="96"/>
    </row>
    <row r="12" spans="1:14">
      <c r="A12" s="19">
        <v>1</v>
      </c>
      <c r="B12" s="19"/>
      <c r="C12" s="84" t="s">
        <v>82</v>
      </c>
      <c r="D12" s="21"/>
      <c r="E12" s="22"/>
      <c r="F12" s="23"/>
      <c r="G12" s="38"/>
      <c r="H12" s="38"/>
      <c r="I12" s="38"/>
      <c r="J12" s="38"/>
      <c r="K12" s="38"/>
      <c r="L12" s="38"/>
      <c r="M12" s="38"/>
    </row>
    <row r="13" spans="1:14" ht="50">
      <c r="A13" s="39">
        <v>1.01</v>
      </c>
      <c r="B13" s="39"/>
      <c r="C13" s="83" t="s">
        <v>83</v>
      </c>
      <c r="D13" s="40" t="s">
        <v>84</v>
      </c>
      <c r="E13" s="41">
        <v>31</v>
      </c>
      <c r="F13" s="42">
        <v>9800</v>
      </c>
      <c r="G13" s="43">
        <f>F13*E13</f>
        <v>303800</v>
      </c>
      <c r="H13" s="43">
        <v>13.5</v>
      </c>
      <c r="I13" s="43">
        <f>H13*F13</f>
        <v>132300</v>
      </c>
      <c r="J13" s="43">
        <f>'[1]FURNITURES M Sheet'!J17</f>
        <v>13.5</v>
      </c>
      <c r="K13" s="43">
        <f>J13*F13</f>
        <v>132300</v>
      </c>
      <c r="L13" s="169">
        <f>J13+H13</f>
        <v>27</v>
      </c>
      <c r="M13" s="169">
        <f>L13*F13</f>
        <v>264600</v>
      </c>
      <c r="N13" s="170"/>
    </row>
    <row r="14" spans="1:14" ht="50">
      <c r="A14" s="39">
        <v>1.02</v>
      </c>
      <c r="B14" s="39"/>
      <c r="C14" s="171" t="s">
        <v>85</v>
      </c>
      <c r="D14" s="40" t="s">
        <v>84</v>
      </c>
      <c r="E14" s="41">
        <v>1</v>
      </c>
      <c r="F14" s="42">
        <v>65000</v>
      </c>
      <c r="G14" s="43">
        <f>F14*E14</f>
        <v>65000</v>
      </c>
      <c r="H14" s="43">
        <v>0.5</v>
      </c>
      <c r="I14" s="43">
        <f>H14*F14</f>
        <v>32500</v>
      </c>
      <c r="J14" s="43">
        <f>'[1]FURNITURES M Sheet'!J24</f>
        <v>0.5</v>
      </c>
      <c r="K14" s="43">
        <f>J14*F14</f>
        <v>32500</v>
      </c>
      <c r="L14" s="169">
        <f>J14+H14</f>
        <v>1</v>
      </c>
      <c r="M14" s="169">
        <f>L14*F14</f>
        <v>65000</v>
      </c>
      <c r="N14" s="170"/>
    </row>
    <row r="15" spans="1:14">
      <c r="A15" s="19">
        <v>2</v>
      </c>
      <c r="B15" s="19"/>
      <c r="C15" s="84" t="s">
        <v>86</v>
      </c>
      <c r="D15" s="21"/>
      <c r="E15" s="22"/>
      <c r="F15" s="23"/>
      <c r="G15" s="38"/>
      <c r="H15" s="38"/>
      <c r="I15" s="38"/>
      <c r="J15" s="38"/>
      <c r="K15" s="38"/>
      <c r="L15" s="38"/>
      <c r="M15" s="38"/>
    </row>
    <row r="16" spans="1:14" ht="50">
      <c r="A16" s="39">
        <f t="shared" ref="A16" si="0">A15+0.01</f>
        <v>2.0099999999999998</v>
      </c>
      <c r="B16" s="39"/>
      <c r="C16" s="83" t="s">
        <v>87</v>
      </c>
      <c r="D16" s="40"/>
      <c r="E16" s="41"/>
      <c r="F16" s="42"/>
      <c r="G16" s="43"/>
      <c r="H16" s="43"/>
      <c r="I16" s="43"/>
      <c r="J16" s="43"/>
      <c r="K16" s="43"/>
      <c r="L16" s="96"/>
      <c r="M16" s="96"/>
    </row>
    <row r="17" spans="1:14">
      <c r="A17" s="39"/>
      <c r="B17" s="39"/>
      <c r="C17" s="83" t="s">
        <v>88</v>
      </c>
      <c r="D17" s="40" t="s">
        <v>84</v>
      </c>
      <c r="E17" s="41">
        <v>19</v>
      </c>
      <c r="F17" s="42">
        <v>16500</v>
      </c>
      <c r="G17" s="43">
        <f>F17*E17</f>
        <v>313500</v>
      </c>
      <c r="H17" s="43">
        <v>8.5</v>
      </c>
      <c r="I17" s="43">
        <f>H17*F17</f>
        <v>140250</v>
      </c>
      <c r="J17" s="43">
        <f>'[1]FURNITURES M Sheet'!J35</f>
        <v>8.5</v>
      </c>
      <c r="K17" s="43">
        <f>J17*F17</f>
        <v>140250</v>
      </c>
      <c r="L17" s="169">
        <f>J17+H17</f>
        <v>17</v>
      </c>
      <c r="M17" s="169">
        <f>L17*F17</f>
        <v>280500</v>
      </c>
      <c r="N17" s="170"/>
    </row>
    <row r="18" spans="1:14">
      <c r="A18" s="24"/>
      <c r="B18" s="24"/>
      <c r="C18" s="25"/>
      <c r="D18" s="26"/>
      <c r="E18" s="27"/>
      <c r="F18" s="28"/>
      <c r="G18" s="35"/>
      <c r="H18" s="35"/>
      <c r="I18" s="35"/>
      <c r="J18" s="35"/>
      <c r="K18" s="35"/>
      <c r="L18" s="96"/>
      <c r="M18" s="96"/>
    </row>
    <row r="19" spans="1:14">
      <c r="A19" s="44">
        <v>3</v>
      </c>
      <c r="B19" s="44"/>
      <c r="C19" s="45" t="s">
        <v>89</v>
      </c>
      <c r="D19" s="46"/>
      <c r="E19" s="47"/>
      <c r="F19" s="48"/>
      <c r="G19" s="49"/>
      <c r="H19" s="49"/>
      <c r="I19" s="49"/>
      <c r="J19" s="49"/>
      <c r="K19" s="49"/>
      <c r="L19" s="49"/>
      <c r="M19" s="49"/>
    </row>
    <row r="20" spans="1:14" ht="130">
      <c r="A20" s="39">
        <f>A19+0.01</f>
        <v>3.01</v>
      </c>
      <c r="B20" s="39"/>
      <c r="C20" s="85" t="s">
        <v>90</v>
      </c>
      <c r="D20" s="40" t="s">
        <v>63</v>
      </c>
      <c r="E20" s="41">
        <v>1</v>
      </c>
      <c r="F20" s="42">
        <v>75800</v>
      </c>
      <c r="G20" s="43">
        <f>F20*E20</f>
        <v>75800</v>
      </c>
      <c r="H20" s="43">
        <v>0</v>
      </c>
      <c r="I20" s="43">
        <f>H20*F20</f>
        <v>0</v>
      </c>
      <c r="J20" s="43">
        <f>'[1]FURNITURES M Sheet'!J45</f>
        <v>1</v>
      </c>
      <c r="K20" s="114">
        <f>J20*F20</f>
        <v>75800</v>
      </c>
      <c r="L20" s="169">
        <f>J20+H20</f>
        <v>1</v>
      </c>
      <c r="M20" s="169">
        <f>L20*F20</f>
        <v>75800</v>
      </c>
    </row>
    <row r="21" spans="1:14" ht="80">
      <c r="A21" s="39">
        <f>A20+0.01</f>
        <v>3.0199999999999996</v>
      </c>
      <c r="B21" s="39"/>
      <c r="C21" s="83" t="s">
        <v>91</v>
      </c>
      <c r="D21" s="40" t="s">
        <v>63</v>
      </c>
      <c r="E21" s="41">
        <v>1</v>
      </c>
      <c r="F21" s="42">
        <v>65000</v>
      </c>
      <c r="G21" s="43">
        <f>F21*E21</f>
        <v>65000</v>
      </c>
      <c r="H21" s="43">
        <v>0</v>
      </c>
      <c r="I21" s="43">
        <f>H21*F21</f>
        <v>0</v>
      </c>
      <c r="J21" s="43">
        <f>'[1]FURNITURES M Sheet'!J51</f>
        <v>1</v>
      </c>
      <c r="K21" s="114">
        <f>J21*F21</f>
        <v>65000</v>
      </c>
      <c r="L21" s="169">
        <f>J21+H21</f>
        <v>1</v>
      </c>
      <c r="M21" s="169">
        <f>L21*F21</f>
        <v>65000</v>
      </c>
    </row>
    <row r="22" spans="1:14">
      <c r="A22" s="44">
        <v>4</v>
      </c>
      <c r="B22" s="44"/>
      <c r="C22" s="45" t="s">
        <v>92</v>
      </c>
      <c r="D22" s="46"/>
      <c r="E22" s="47"/>
      <c r="F22" s="48"/>
      <c r="G22" s="49"/>
      <c r="H22" s="49"/>
      <c r="I22" s="49"/>
      <c r="J22" s="49"/>
      <c r="K22" s="49"/>
      <c r="L22" s="49"/>
      <c r="M22" s="49"/>
    </row>
    <row r="23" spans="1:14" ht="49">
      <c r="A23" s="39">
        <f>A22+0.01</f>
        <v>4.01</v>
      </c>
      <c r="B23" s="39"/>
      <c r="C23" s="83" t="s">
        <v>93</v>
      </c>
      <c r="D23" s="40" t="s">
        <v>63</v>
      </c>
      <c r="E23" s="41">
        <v>3</v>
      </c>
      <c r="F23" s="42">
        <v>15500</v>
      </c>
      <c r="G23" s="43">
        <f>F23*E23</f>
        <v>46500</v>
      </c>
      <c r="H23" s="43">
        <v>1.5</v>
      </c>
      <c r="I23" s="43">
        <f>H23*F23</f>
        <v>23250</v>
      </c>
      <c r="J23" s="43">
        <f>'[1]FURNITURES M Sheet'!J59</f>
        <v>1.5</v>
      </c>
      <c r="K23" s="43">
        <f>J23*F23</f>
        <v>23250</v>
      </c>
      <c r="L23" s="169">
        <f>J23+H23</f>
        <v>3</v>
      </c>
      <c r="M23" s="169">
        <f>L23*F23</f>
        <v>46500</v>
      </c>
      <c r="N23" s="170"/>
    </row>
    <row r="24" spans="1:14" ht="49">
      <c r="A24" s="39">
        <v>4.0199999999999996</v>
      </c>
      <c r="B24" s="39"/>
      <c r="C24" s="83" t="s">
        <v>94</v>
      </c>
      <c r="D24" s="40" t="s">
        <v>63</v>
      </c>
      <c r="E24" s="41">
        <v>4</v>
      </c>
      <c r="F24" s="42">
        <v>18000</v>
      </c>
      <c r="G24" s="43">
        <f t="shared" ref="G24:G25" si="1">F24*E24</f>
        <v>72000</v>
      </c>
      <c r="H24" s="43">
        <v>0</v>
      </c>
      <c r="I24" s="43">
        <f>H24*F24</f>
        <v>0</v>
      </c>
      <c r="J24" s="43">
        <f>'[1]FURNITURES M Sheet'!J68</f>
        <v>0</v>
      </c>
      <c r="K24" s="43">
        <f>J24*F24</f>
        <v>0</v>
      </c>
      <c r="L24" s="169">
        <f>J24+H24</f>
        <v>0</v>
      </c>
      <c r="M24" s="169">
        <f>L24*F24</f>
        <v>0</v>
      </c>
    </row>
    <row r="25" spans="1:14" ht="50">
      <c r="A25" s="39">
        <v>4.04</v>
      </c>
      <c r="B25" s="39"/>
      <c r="C25" s="50" t="s">
        <v>95</v>
      </c>
      <c r="D25" s="51" t="s">
        <v>63</v>
      </c>
      <c r="E25" s="51">
        <v>1</v>
      </c>
      <c r="F25" s="42">
        <v>32500</v>
      </c>
      <c r="G25" s="43">
        <f t="shared" si="1"/>
        <v>32500</v>
      </c>
      <c r="H25" s="43">
        <v>1</v>
      </c>
      <c r="I25" s="43">
        <f>H25*F25</f>
        <v>32500</v>
      </c>
      <c r="J25" s="43">
        <f>'[1]FURNITURES M Sheet'!J77</f>
        <v>0</v>
      </c>
      <c r="K25" s="43">
        <f>J25*F25</f>
        <v>0</v>
      </c>
      <c r="L25" s="169">
        <f>J25+H25</f>
        <v>1</v>
      </c>
      <c r="M25" s="169">
        <f>L25*F25</f>
        <v>32500</v>
      </c>
    </row>
    <row r="26" spans="1:14">
      <c r="A26" s="154"/>
      <c r="B26" s="155"/>
      <c r="C26" s="156" t="s">
        <v>96</v>
      </c>
      <c r="D26" s="148"/>
      <c r="E26" s="148"/>
      <c r="F26" s="157"/>
      <c r="G26" s="115">
        <f>SUM(G7:G25)</f>
        <v>974100</v>
      </c>
      <c r="H26" s="115"/>
      <c r="I26" s="115">
        <f>SUM(I7:I25)</f>
        <v>360800</v>
      </c>
      <c r="J26" s="115"/>
      <c r="K26" s="115">
        <f>SUM(K7:K25)</f>
        <v>469100</v>
      </c>
      <c r="L26" s="114"/>
      <c r="M26" s="115">
        <f>SUM(M7:M25)</f>
        <v>829900</v>
      </c>
    </row>
    <row r="27" spans="1:14">
      <c r="A27" s="149"/>
      <c r="B27" s="150"/>
      <c r="C27" s="151" t="s">
        <v>97</v>
      </c>
      <c r="D27" s="152"/>
      <c r="E27" s="152"/>
      <c r="F27" s="153"/>
      <c r="G27" s="43">
        <f>G26*18%</f>
        <v>175338</v>
      </c>
      <c r="H27" s="43"/>
      <c r="I27" s="43">
        <f>I26*18%</f>
        <v>64944</v>
      </c>
      <c r="J27" s="43"/>
      <c r="K27" s="43">
        <f>K26*18%</f>
        <v>84438</v>
      </c>
      <c r="L27" s="43"/>
      <c r="M27" s="43">
        <f>M26*18%</f>
        <v>149382</v>
      </c>
    </row>
    <row r="28" spans="1:14" ht="18" customHeight="1">
      <c r="A28" s="209" t="s">
        <v>74</v>
      </c>
      <c r="B28" s="210"/>
      <c r="C28" s="210"/>
      <c r="D28" s="210"/>
      <c r="E28" s="210"/>
      <c r="F28" s="211"/>
      <c r="G28" s="172">
        <f>SUM(G26:G27)</f>
        <v>1149438</v>
      </c>
      <c r="H28" s="172"/>
      <c r="I28" s="172">
        <f>SUM(I26:I27)</f>
        <v>425744</v>
      </c>
      <c r="J28" s="172"/>
      <c r="K28" s="172">
        <f>SUM(K26:K27)</f>
        <v>553538</v>
      </c>
      <c r="L28" s="122"/>
      <c r="M28" s="172">
        <f>SUM(M26:M27)</f>
        <v>979282</v>
      </c>
    </row>
  </sheetData>
  <mergeCells count="8">
    <mergeCell ref="L4:M4"/>
    <mergeCell ref="A28:F28"/>
    <mergeCell ref="A1:G1"/>
    <mergeCell ref="A2:G2"/>
    <mergeCell ref="A3:G3"/>
    <mergeCell ref="D4:G4"/>
    <mergeCell ref="H4:I4"/>
    <mergeCell ref="J4:K4"/>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5"/>
  <sheetViews>
    <sheetView workbookViewId="0">
      <selection activeCell="G20" sqref="G20"/>
    </sheetView>
  </sheetViews>
  <sheetFormatPr defaultColWidth="9.1796875" defaultRowHeight="12.5"/>
  <cols>
    <col min="1" max="1" width="7" style="2" customWidth="1"/>
    <col min="2" max="2" width="20.453125" style="2" customWidth="1"/>
    <col min="3" max="3" width="65.7265625" style="3" customWidth="1"/>
    <col min="4" max="4" width="5.54296875" style="4" customWidth="1"/>
    <col min="5" max="5" width="7.81640625" style="5" customWidth="1"/>
    <col min="6" max="6" width="12.26953125" style="6" customWidth="1"/>
    <col min="7" max="7" width="16.7265625" style="7" customWidth="1"/>
    <col min="8" max="8" width="10.453125" style="8" customWidth="1"/>
    <col min="9" max="9" width="12.81640625" style="9" bestFit="1" customWidth="1"/>
    <col min="10" max="10" width="9.1796875" style="9"/>
    <col min="11" max="11" width="9.453125" style="9" customWidth="1"/>
    <col min="12" max="16384" width="9.1796875" style="9"/>
  </cols>
  <sheetData>
    <row r="1" spans="1:9">
      <c r="A1" s="218"/>
      <c r="B1" s="218"/>
      <c r="C1" s="218"/>
      <c r="D1" s="218"/>
      <c r="E1" s="218"/>
      <c r="F1" s="218"/>
      <c r="G1" s="218"/>
    </row>
    <row r="2" spans="1:9" ht="33" customHeight="1">
      <c r="A2" s="197" t="s">
        <v>5</v>
      </c>
      <c r="B2" s="197"/>
      <c r="C2" s="197"/>
      <c r="D2" s="197"/>
      <c r="E2" s="197"/>
      <c r="F2" s="197"/>
      <c r="G2" s="197"/>
    </row>
    <row r="3" spans="1:9">
      <c r="A3" s="218"/>
      <c r="B3" s="218"/>
      <c r="C3" s="218"/>
      <c r="D3" s="218"/>
      <c r="E3" s="218"/>
      <c r="F3" s="218"/>
      <c r="G3" s="218"/>
    </row>
    <row r="4" spans="1:9" ht="32.25" customHeight="1">
      <c r="A4" s="219" t="str">
        <f>C7</f>
        <v>SECTION 04 - SIGNAGES &amp; LOGOS WORK</v>
      </c>
      <c r="B4" s="219"/>
      <c r="C4" s="219"/>
      <c r="D4" s="219"/>
      <c r="E4" s="219"/>
      <c r="F4" s="219"/>
      <c r="G4" s="219"/>
    </row>
    <row r="5" spans="1:9" ht="14">
      <c r="A5" s="102"/>
      <c r="B5" s="99"/>
      <c r="C5" s="102"/>
      <c r="D5" s="220" t="s">
        <v>98</v>
      </c>
      <c r="E5" s="220"/>
      <c r="F5" s="220"/>
      <c r="G5" s="220"/>
      <c r="H5" s="216" t="s">
        <v>99</v>
      </c>
      <c r="I5" s="216"/>
    </row>
    <row r="6" spans="1:9" ht="20.25" customHeight="1">
      <c r="A6" s="92" t="s">
        <v>10</v>
      </c>
      <c r="B6" s="88" t="s">
        <v>77</v>
      </c>
      <c r="C6" s="87" t="s">
        <v>11</v>
      </c>
      <c r="D6" s="87" t="s">
        <v>12</v>
      </c>
      <c r="E6" s="93" t="s">
        <v>13</v>
      </c>
      <c r="F6" s="101" t="s">
        <v>14</v>
      </c>
      <c r="G6" s="10" t="s">
        <v>15</v>
      </c>
      <c r="H6" s="116" t="s">
        <v>16</v>
      </c>
      <c r="I6" s="94" t="s">
        <v>17</v>
      </c>
    </row>
    <row r="7" spans="1:9" ht="22.5" customHeight="1">
      <c r="A7" s="11"/>
      <c r="B7" s="11"/>
      <c r="C7" s="86" t="s">
        <v>100</v>
      </c>
      <c r="D7" s="12"/>
      <c r="E7" s="13"/>
      <c r="F7" s="14"/>
      <c r="G7" s="15"/>
      <c r="H7" s="98"/>
      <c r="I7" s="96"/>
    </row>
    <row r="8" spans="1:9" ht="50">
      <c r="A8" s="11"/>
      <c r="B8" s="16" t="s">
        <v>19</v>
      </c>
      <c r="C8" s="17" t="s">
        <v>20</v>
      </c>
      <c r="D8" s="12"/>
      <c r="E8" s="13"/>
      <c r="F8" s="15"/>
      <c r="G8" s="18"/>
      <c r="H8" s="98"/>
      <c r="I8" s="96"/>
    </row>
    <row r="9" spans="1:9">
      <c r="A9" s="11"/>
      <c r="C9" s="17"/>
      <c r="D9" s="12"/>
      <c r="E9" s="13"/>
      <c r="F9" s="15"/>
      <c r="G9" s="18"/>
      <c r="H9" s="98"/>
      <c r="I9" s="96"/>
    </row>
    <row r="10" spans="1:9" ht="17.25" customHeight="1">
      <c r="A10" s="19">
        <v>1</v>
      </c>
      <c r="B10" s="19"/>
      <c r="C10" s="20" t="s">
        <v>101</v>
      </c>
      <c r="D10" s="21"/>
      <c r="E10" s="22"/>
      <c r="F10" s="23"/>
      <c r="G10" s="23"/>
      <c r="H10" s="98"/>
      <c r="I10" s="96"/>
    </row>
    <row r="11" spans="1:9" ht="51" customHeight="1">
      <c r="A11" s="24"/>
      <c r="B11" s="24"/>
      <c r="C11" s="25" t="s">
        <v>102</v>
      </c>
      <c r="D11" s="26"/>
      <c r="E11" s="27"/>
      <c r="F11" s="28"/>
      <c r="G11" s="28"/>
      <c r="H11" s="98"/>
      <c r="I11" s="96"/>
    </row>
    <row r="12" spans="1:9" ht="103.5" customHeight="1">
      <c r="A12" s="24">
        <f>A10+0.01</f>
        <v>1.01</v>
      </c>
      <c r="C12" s="173" t="s">
        <v>103</v>
      </c>
      <c r="D12" s="26" t="s">
        <v>63</v>
      </c>
      <c r="E12" s="27">
        <v>1</v>
      </c>
      <c r="F12" s="28">
        <v>50000</v>
      </c>
      <c r="G12" s="28">
        <f>F12*E12</f>
        <v>50000</v>
      </c>
      <c r="H12" s="98">
        <f>'[1]Signage M Sheet'!J15</f>
        <v>0</v>
      </c>
      <c r="I12" s="96">
        <f>H12*F12</f>
        <v>0</v>
      </c>
    </row>
    <row r="13" spans="1:9" ht="91.5" customHeight="1">
      <c r="A13" s="24">
        <f>A12+0.01</f>
        <v>1.02</v>
      </c>
      <c r="C13" s="173" t="s">
        <v>104</v>
      </c>
      <c r="D13" s="26" t="s">
        <v>63</v>
      </c>
      <c r="E13" s="27">
        <v>1</v>
      </c>
      <c r="F13" s="28">
        <v>50000</v>
      </c>
      <c r="G13" s="28">
        <f t="shared" ref="G13:G15" si="0">F13*E13</f>
        <v>50000</v>
      </c>
      <c r="H13" s="98">
        <f>'[1]Signage M Sheet'!J22</f>
        <v>0</v>
      </c>
      <c r="I13" s="96">
        <f t="shared" ref="I13:I14" si="1">H13*F13</f>
        <v>0</v>
      </c>
    </row>
    <row r="14" spans="1:9" ht="90.75" customHeight="1">
      <c r="A14" s="24">
        <f t="shared" ref="A14:A15" si="2">A13+0.01</f>
        <v>1.03</v>
      </c>
      <c r="B14" s="24"/>
      <c r="C14" s="29" t="s">
        <v>105</v>
      </c>
      <c r="D14" s="26" t="s">
        <v>63</v>
      </c>
      <c r="E14" s="27">
        <v>1</v>
      </c>
      <c r="F14" s="28">
        <v>44000</v>
      </c>
      <c r="G14" s="28">
        <f t="shared" si="0"/>
        <v>44000</v>
      </c>
      <c r="H14" s="98">
        <f>'[1]Signage M Sheet'!J29</f>
        <v>0</v>
      </c>
      <c r="I14" s="96">
        <f t="shared" si="1"/>
        <v>0</v>
      </c>
    </row>
    <row r="15" spans="1:9" ht="91.5" customHeight="1">
      <c r="A15" s="24">
        <f t="shared" si="2"/>
        <v>1.04</v>
      </c>
      <c r="B15" s="24"/>
      <c r="C15" s="173" t="s">
        <v>106</v>
      </c>
      <c r="D15" s="26" t="s">
        <v>63</v>
      </c>
      <c r="E15" s="27">
        <v>1</v>
      </c>
      <c r="F15" s="28">
        <v>42000</v>
      </c>
      <c r="G15" s="28">
        <f t="shared" si="0"/>
        <v>42000</v>
      </c>
      <c r="H15" s="98">
        <f>'[1]Signage M Sheet'!J36</f>
        <v>0</v>
      </c>
      <c r="I15" s="96">
        <f>H15*F15</f>
        <v>0</v>
      </c>
    </row>
    <row r="16" spans="1:9" ht="18" customHeight="1">
      <c r="A16" s="174"/>
      <c r="B16" s="174"/>
      <c r="C16" s="30"/>
      <c r="D16" s="26"/>
      <c r="E16" s="31"/>
      <c r="F16" s="28"/>
      <c r="G16" s="28"/>
      <c r="H16" s="98"/>
      <c r="I16" s="96"/>
    </row>
    <row r="17" spans="1:11" ht="18" customHeight="1">
      <c r="A17" s="217" t="s">
        <v>74</v>
      </c>
      <c r="B17" s="217"/>
      <c r="C17" s="217"/>
      <c r="D17" s="217"/>
      <c r="E17" s="217"/>
      <c r="F17" s="217"/>
      <c r="G17" s="175">
        <f>SUM(G12:G16)</f>
        <v>186000</v>
      </c>
      <c r="H17" s="98"/>
      <c r="I17" s="117">
        <f>SUM(I12:I16)</f>
        <v>0</v>
      </c>
    </row>
    <row r="26" spans="1:11">
      <c r="K26" s="32"/>
    </row>
    <row r="55" spans="19:19">
      <c r="S55" s="9">
        <f>270</f>
        <v>270</v>
      </c>
    </row>
  </sheetData>
  <mergeCells count="7">
    <mergeCell ref="H5:I5"/>
    <mergeCell ref="A17:F17"/>
    <mergeCell ref="A1:G1"/>
    <mergeCell ref="A2:G2"/>
    <mergeCell ref="A3:G3"/>
    <mergeCell ref="A4:G4"/>
    <mergeCell ref="D5:G5"/>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TaxCatchAll xmlns="4bbc83bb-f4ba-4c36-bab3-5589d9d2bde5" xsi:nil="true"/>
    <_Flow_SignoffStatus xmlns="f8ff5d5a-8ee0-4304-8e65-845a62f84fb6" xsi:nil="true"/>
    <_ip_UnifiedCompliancePolicyProperties xmlns="http://schemas.microsoft.com/sharepoint/v3" xsi:nil="true"/>
    <lcf76f155ced4ddcb4097134ff3c332f xmlns="f8ff5d5a-8ee0-4304-8e65-845a62f84fb6">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B2607D605F803F429EC742EC90162634" ma:contentTypeVersion="21" ma:contentTypeDescription="Create a new document." ma:contentTypeScope="" ma:versionID="a95d505c3e5d20148240ced058cade55">
  <xsd:schema xmlns:xsd="http://www.w3.org/2001/XMLSchema" xmlns:xs="http://www.w3.org/2001/XMLSchema" xmlns:p="http://schemas.microsoft.com/office/2006/metadata/properties" xmlns:ns1="http://schemas.microsoft.com/sharepoint/v3" xmlns:ns2="4bbc83bb-f4ba-4c36-bab3-5589d9d2bde5" xmlns:ns3="f8ff5d5a-8ee0-4304-8e65-845a62f84fb6" targetNamespace="http://schemas.microsoft.com/office/2006/metadata/properties" ma:root="true" ma:fieldsID="222b9a1bd6c70970c88ee1b26fe7e895" ns1:_="" ns2:_="" ns3:_="">
    <xsd:import namespace="http://schemas.microsoft.com/sharepoint/v3"/>
    <xsd:import namespace="4bbc83bb-f4ba-4c36-bab3-5589d9d2bde5"/>
    <xsd:import namespace="f8ff5d5a-8ee0-4304-8e65-845a62f84fb6"/>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DateTaken" minOccurs="0"/>
                <xsd:element ref="ns3:MediaServiceGenerationTime" minOccurs="0"/>
                <xsd:element ref="ns3:MediaServiceEventHashCode" minOccurs="0"/>
                <xsd:element ref="ns3:MediaServiceLocation" minOccurs="0"/>
                <xsd:element ref="ns3:MediaServiceAutoKeyPoints" minOccurs="0"/>
                <xsd:element ref="ns3:MediaServiceKeyPoints" minOccurs="0"/>
                <xsd:element ref="ns3:MediaLengthInSeconds" minOccurs="0"/>
                <xsd:element ref="ns3:_Flow_SignoffStatus" minOccurs="0"/>
                <xsd:element ref="ns3:lcf76f155ced4ddcb4097134ff3c332f" minOccurs="0"/>
                <xsd:element ref="ns2:TaxCatchAll" minOccurs="0"/>
                <xsd:element ref="ns1:_ip_UnifiedCompliancePolicyProperties" minOccurs="0"/>
                <xsd:element ref="ns1:_ip_UnifiedCompliancePolicyUIAction"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5" nillable="true" ma:displayName="Unified Compliance Policy Properties" ma:hidden="true" ma:internalName="_ip_UnifiedCompliancePolicyProperties">
      <xsd:simpleType>
        <xsd:restriction base="dms:Note"/>
      </xsd:simpleType>
    </xsd:element>
    <xsd:element name="_ip_UnifiedCompliancePolicyUIAction" ma:index="26"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bbc83bb-f4ba-4c36-bab3-5589d9d2bde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4" nillable="true" ma:displayName="Taxonomy Catch All Column" ma:hidden="true" ma:list="{ba171929-12f0-4df4-82b5-877951c3c95a}" ma:internalName="TaxCatchAll" ma:showField="CatchAllData" ma:web="4bbc83bb-f4ba-4c36-bab3-5589d9d2bde5">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f8ff5d5a-8ee0-4304-8e65-845a62f84fb6"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_Flow_SignoffStatus" ma:index="21" nillable="true" ma:displayName="Sign-off status" ma:internalName="Sign_x002d_off_x0020_status">
      <xsd:simpleType>
        <xsd:restriction base="dms:Text"/>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18c749e9-322c-4b7e-a801-00e3604f8a51"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7"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8"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EEE2A3C-4F85-4DB0-BEC0-B6B302FBDADC}">
  <ds:schemaRefs>
    <ds:schemaRef ds:uri="http://schemas.microsoft.com/sharepoint/v3/contenttype/forms"/>
  </ds:schemaRefs>
</ds:datastoreItem>
</file>

<file path=customXml/itemProps2.xml><?xml version="1.0" encoding="utf-8"?>
<ds:datastoreItem xmlns:ds="http://schemas.openxmlformats.org/officeDocument/2006/customXml" ds:itemID="{F5A9D040-2169-45EB-BFFE-A74E855AC7D6}">
  <ds:schemaRefs>
    <ds:schemaRef ds:uri="http://schemas.microsoft.com/office/infopath/2007/PartnerControls"/>
    <ds:schemaRef ds:uri="7326994b-23a0-4b5e-a973-7b87443abe0a"/>
    <ds:schemaRef ds:uri="http://schemas.microsoft.com/office/2006/documentManagement/types"/>
    <ds:schemaRef ds:uri="http://purl.org/dc/terms/"/>
    <ds:schemaRef ds:uri="http://schemas.microsoft.com/office/2006/metadata/properties"/>
    <ds:schemaRef ds:uri="http://www.w3.org/XML/1998/namespace"/>
    <ds:schemaRef ds:uri="http://purl.org/dc/elements/1.1/"/>
    <ds:schemaRef ds:uri="http://purl.org/dc/dcmitype/"/>
    <ds:schemaRef ds:uri="http://schemas.openxmlformats.org/package/2006/metadata/core-properties"/>
    <ds:schemaRef ds:uri="72b43016-16a7-42f7-bc1a-063c27e5d515"/>
  </ds:schemaRefs>
</ds:datastoreItem>
</file>

<file path=customXml/itemProps3.xml><?xml version="1.0" encoding="utf-8"?>
<ds:datastoreItem xmlns:ds="http://schemas.openxmlformats.org/officeDocument/2006/customXml" ds:itemID="{3653EC5B-757A-4F45-A80D-44058B602D2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Summary</vt:lpstr>
      <vt:lpstr>CVCP </vt:lpstr>
      <vt:lpstr>FURNITURE </vt:lpstr>
      <vt:lpstr>SIGNAGE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Accounts1</dc:creator>
  <cp:lastModifiedBy>Urmila Jadhav</cp:lastModifiedBy>
  <dcterms:created xsi:type="dcterms:W3CDTF">2015-06-05T18:17:20Z</dcterms:created>
  <dcterms:modified xsi:type="dcterms:W3CDTF">2024-07-06T07:23:53Z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0x010100537A43EC52BEE34C898FAD69A0A90781</vt:lpwstr>
  </property>
</Properties>
</file>